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05" windowWidth="18915" windowHeight="8505"/>
  </bookViews>
  <sheets>
    <sheet name="CONTRATOS 2014" sheetId="1" r:id="rId1"/>
  </sheets>
  <definedNames>
    <definedName name="_xlnm._FilterDatabase" localSheetId="0" hidden="1">'CONTRATOS 2014'!$A$5:$S$5</definedName>
    <definedName name="_xlnm.Print_Area" localSheetId="0">'CONTRATOS 2014'!$A$1:$S$5</definedName>
    <definedName name="_xlnm.Print_Titles" localSheetId="0">'CONTRATOS 2014'!$3:$5</definedName>
  </definedNames>
  <calcPr calcId="145621"/>
</workbook>
</file>

<file path=xl/calcChain.xml><?xml version="1.0" encoding="utf-8"?>
<calcChain xmlns="http://schemas.openxmlformats.org/spreadsheetml/2006/main">
  <c r="S25" i="1" l="1"/>
  <c r="S20" i="1"/>
  <c r="S19" i="1"/>
  <c r="S18" i="1"/>
  <c r="S14" i="1"/>
  <c r="S10" i="1"/>
  <c r="S9" i="1"/>
  <c r="S8" i="1"/>
  <c r="S7" i="1"/>
  <c r="S6" i="1"/>
  <c r="F1" i="1"/>
</calcChain>
</file>

<file path=xl/sharedStrings.xml><?xml version="1.0" encoding="utf-8"?>
<sst xmlns="http://schemas.openxmlformats.org/spreadsheetml/2006/main" count="253" uniqueCount="128">
  <si>
    <t>C O N T R A T O S</t>
  </si>
  <si>
    <t>No PROCESO</t>
  </si>
  <si>
    <t>FECHA PUBLICACION PROCESO</t>
  </si>
  <si>
    <t>MODALIDAD</t>
  </si>
  <si>
    <t>REGIONAL</t>
  </si>
  <si>
    <t>OBJETO</t>
  </si>
  <si>
    <t>PROCESO</t>
  </si>
  <si>
    <t>ETAPA
LINK CARPETA PUBLICA</t>
  </si>
  <si>
    <t>ESTADO</t>
  </si>
  <si>
    <t>SUBASTA</t>
  </si>
  <si>
    <t>No. CONTRATO</t>
  </si>
  <si>
    <t>TIPO DE CONTRATO</t>
  </si>
  <si>
    <t>LUGAR EJECUCION
DEPARTAMENTO</t>
  </si>
  <si>
    <t>LUGAR EJECUCION
MUNICIPIO</t>
  </si>
  <si>
    <t>CONTRATISTA</t>
  </si>
  <si>
    <t>No Identificacion</t>
  </si>
  <si>
    <t>DV</t>
  </si>
  <si>
    <t>FECHA DE FIRMA</t>
  </si>
  <si>
    <t>TOTAL CONTRATO</t>
  </si>
  <si>
    <t>FECHA INICIO</t>
  </si>
  <si>
    <t>FECHA DE TERMINACION</t>
  </si>
  <si>
    <t>DIRECTA</t>
  </si>
  <si>
    <t>ADMINISTRATIVA</t>
  </si>
  <si>
    <t>CELEBRADO</t>
  </si>
  <si>
    <t>EJECUCION</t>
  </si>
  <si>
    <t>BOGOTA</t>
  </si>
  <si>
    <t>PRESTACION DE SERVICIOS</t>
  </si>
  <si>
    <t>1</t>
  </si>
  <si>
    <t>TALENTO HUMANO</t>
  </si>
  <si>
    <t>014</t>
  </si>
  <si>
    <t>TECNOLOGIA</t>
  </si>
  <si>
    <t>015</t>
  </si>
  <si>
    <t>COMPRAVENTA</t>
  </si>
  <si>
    <t>2</t>
  </si>
  <si>
    <t>PLANEACION</t>
  </si>
  <si>
    <t>EJE CAFETERO</t>
  </si>
  <si>
    <t>027</t>
  </si>
  <si>
    <t>RISARALDA</t>
  </si>
  <si>
    <t>PEREIRA</t>
  </si>
  <si>
    <t>7</t>
  </si>
  <si>
    <t>028</t>
  </si>
  <si>
    <t>CARIBE</t>
  </si>
  <si>
    <t>4</t>
  </si>
  <si>
    <t>BOLIVAR</t>
  </si>
  <si>
    <t>9</t>
  </si>
  <si>
    <t>ORIENTE</t>
  </si>
  <si>
    <t>SANTANDER</t>
  </si>
  <si>
    <t>BUCARAMANGA</t>
  </si>
  <si>
    <t>COMUNICACIONES</t>
  </si>
  <si>
    <t>6</t>
  </si>
  <si>
    <t>CAPACITACION</t>
  </si>
  <si>
    <t>MINIMA CUANTIA</t>
  </si>
  <si>
    <t>MENOR CUANTIA</t>
  </si>
  <si>
    <t>089</t>
  </si>
  <si>
    <t>090</t>
  </si>
  <si>
    <t>OBRA</t>
  </si>
  <si>
    <t>MANTENIMIENTO</t>
  </si>
  <si>
    <t>5</t>
  </si>
  <si>
    <t>092</t>
  </si>
  <si>
    <t>093</t>
  </si>
  <si>
    <t>091</t>
  </si>
  <si>
    <t>094</t>
  </si>
  <si>
    <t>104</t>
  </si>
  <si>
    <t>109</t>
  </si>
  <si>
    <t>CARTAGENA</t>
  </si>
  <si>
    <t>107</t>
  </si>
  <si>
    <t>110</t>
  </si>
  <si>
    <t>111</t>
  </si>
  <si>
    <t>113</t>
  </si>
  <si>
    <t>Contratar la adquisición de tabletas empresariales robustas, con sus respectivas licencias de administración remota, para la Unidad Administrativa Especial Migración Colombia.</t>
  </si>
  <si>
    <t>173</t>
  </si>
  <si>
    <t>ITELCO IT SAS</t>
  </si>
  <si>
    <t>CONTRATOS</t>
  </si>
  <si>
    <t>Contratar las adecuación eléctricas, incluidos los materiales necesarios para tal fin,   en el edificio de la Regional Eje Cafetero y el  Centro Facilitador de Servicios Migratorios de Pereira, localizado en la ciudad de Pereira ubicada en la  Avenida 30 de agosto # 26-37</t>
  </si>
  <si>
    <t>175</t>
  </si>
  <si>
    <t>MICROS COMPATIBILIDAD REDES Y ELEMENTOS S.A.S. - MICROCORE S.A.S.</t>
  </si>
  <si>
    <t>Contratar la adquisición, instalación e implementación de carteleras virtuales, integradas a la actual plataforma que posee la Entidad para esta solución comunicacional, de acuerdo con el cuadro de cantidades, en las sedes previstas y de conformidad con las especificaciones técnicas de la Unidad Administrativa Especial Migración Colombia.</t>
  </si>
  <si>
    <t>174</t>
  </si>
  <si>
    <t>EGC COLOMBIA S.A.S.</t>
  </si>
  <si>
    <t>ACUERDO MARCO DE PRECIO</t>
  </si>
  <si>
    <t>ORDEN DE COMPRA</t>
  </si>
  <si>
    <t>Contratar la extensión de garantía para la plataforma de circuito cerrado de televisión - CCTV - de los aeropuertos internacionales de las ciudades de Bogotá, Medellín, Cali y Barranquilla de conformidad con las especificaciones de la Unidad Administrativa Especial Migración Colombia.</t>
  </si>
  <si>
    <t>179</t>
  </si>
  <si>
    <t>DITECH S.A.S.</t>
  </si>
  <si>
    <t>ACTA DE INICIO</t>
  </si>
  <si>
    <t>Adquisición de renovación de licencia y extensión de garantía prueba psicotécnica GESTIÓN 360° EVALUACION POR COMPETENCIA  y Prueba psicotécnica EVA (EVALUACION DE VALORES) Y ANTIVALORES</t>
  </si>
  <si>
    <t>RHT DIAGNOSTICO Y SOLUCIONES EMPRESARIALES LTDA</t>
  </si>
  <si>
    <t xml:space="preserve">Contratar el mantenimiento, incluido repuestos y recarga de extintores de fuego de la Regional Oriente ubicados en la ciudad de Bucaramanga, que brinden las medidas de seguridad necesarias en la Sede Regional y los extintores de los vehículos asignados a esta sede. </t>
  </si>
  <si>
    <t xml:space="preserve">Contratar el mantenimiento, incluido repuestos y recarga de extintores de fuego de la Regional Eje Cafetero, que brinden las medidas de seguridad necesarias en la Sede Regional, Centros Facilitadores de Armenia, Manizales y Pereira, Puesto de Control Migratorio Aéreo El Edén y los extintores de los vehículos asignados a la Regional. </t>
  </si>
  <si>
    <t>DORA ALEJANDRA CARMONA VARGAS - EXTINLAB</t>
  </si>
  <si>
    <t>Contratar los servicios de mantenimiento preventivo y correctivo con bolsa de repuestos, para los estereomicroscópios (equipos de grafología) de la Unidad Administrativa Especial Migración Colombia a Nivel Nacional.</t>
  </si>
  <si>
    <t>CI GLOBAL SCIENTIFIC S.A.S.</t>
  </si>
  <si>
    <t>Contratar el mantenimiento, incluido repuestos y recarga de extintores de fuego de la Regional Caribe, que brinden las medidas de seguridad necesarias en  la Sede Regional, CFSM (Montería, Sincelejo, Cartagena, Barranquilla y Santa Marta) Puestos de Control Migratorio Aéreo (aeropuertos Rafael Núñez de Cartagena y Ernesto Cortizzos de Barranquilla)</t>
  </si>
  <si>
    <t>ADRIANA CONSUELO DE LA HOZ DE LA CRUZ/XERMISEG</t>
  </si>
  <si>
    <t>Contratar la adquisición de Discos Duros en las condiciones técnicas definidas por la Unidad Administrativa Especial Migración Colombia en los estudios técnicos.</t>
  </si>
  <si>
    <t>COMPUFLEX LTDA</t>
  </si>
  <si>
    <t>EL CONTRATISTA se obliga para con MIGRACION COLOMBIA a la realización de una pieza publicitaria para ser pautada en televisión y difundida en los aeropuertos nacionales, orientado a la prevención del delito de trata de personas.</t>
  </si>
  <si>
    <t>172</t>
  </si>
  <si>
    <t xml:space="preserve">GUALA FILMS S.A.S. </t>
  </si>
  <si>
    <t>MARIBEL MOLANO BARREIRO</t>
  </si>
  <si>
    <t xml:space="preserve">  Contratar el servicio de mantenimiento del hardware y software de la solución de enrolamiento, para las estaciones de trabajo Booking y estaciones de trabajo FWS, utilizadas por la Subdirección de Extranjería en la expedición de cedulas de extranjería y documentos administrativos migratorios de la Unidad Administrativa Especial Migración Colombia.</t>
  </si>
  <si>
    <t>177</t>
  </si>
  <si>
    <t xml:space="preserve">MORPHO SUCURSAL COLOMBIA </t>
  </si>
  <si>
    <t xml:space="preserve">El CONTRATISTA, se obliga para con MIGRACIÓN COLOMBIA, a prestar los servicios profesionales consistentes en la realización del avalúo comercial del Edificio Platinum, ubicado en la ciudad de Bogotá D.C., Calle 100 No. 11B-27 de propiedad de Migración Colombia, todo de conformidad con las condiciones señaladas en los estudios previos y propuesta del contratista. </t>
  </si>
  <si>
    <t>176</t>
  </si>
  <si>
    <t xml:space="preserve">SOCIEDAD COLOMBIANA DE ARQUITECTOS BOGOTA D.C. Y CUNDINAMARCA </t>
  </si>
  <si>
    <t xml:space="preserve">El CONTRATISTA, se obliga para con MIGRACIÓN COLOMBIA a prestar los servicios profesionales consistentes en la realización del avalúo comercial de los vehículos de propiedad de Migración Colombia, ubicados en la ciudad de Bogotá, todo de conformidad con las condiciones señaladas en los estudios previos y propuesta del contratista. </t>
  </si>
  <si>
    <t>178</t>
  </si>
  <si>
    <t xml:space="preserve">AVALUPERIAUTOS SAS </t>
  </si>
  <si>
    <t>Inscripción de dos (2) funcionarios para participar en el ¿VII Congreso Internacional de Derecho Disciplinario¿ organizado por el Instituto Colombiano de Derecho Disciplinario de acuerdo con las condiciones señaladas en las especificaciones técnicas del presente (Estudios Previos) y en la propuesta presentada por el CONTRATISTA..</t>
  </si>
  <si>
    <t>181</t>
  </si>
  <si>
    <t>INSCRIPCION</t>
  </si>
  <si>
    <t xml:space="preserve">INSTITUTO COLOMBIANO DE DERECHO DISCIPLINARIO </t>
  </si>
  <si>
    <t>prestar los servicios profesionales  para apoyar al Grupo de Contratos adscrito a la Subdirección Administrativa y Financiera en el  desarrollo de procesos precontractuales, contractuales y postcontractuales liderados por esta dependencia</t>
  </si>
  <si>
    <t>180</t>
  </si>
  <si>
    <t>CAROLINA PALMA ORTIZ</t>
  </si>
  <si>
    <t>adquisicion de aires acondicionados</t>
  </si>
  <si>
    <t>650</t>
  </si>
  <si>
    <t>COLOMBIANA DE COMERCIO S. A Y/O CORBETA S.A. Y/O ALKOSTO S.A.</t>
  </si>
  <si>
    <t>Apoyar a la Entidad a través de la Oficina de Planeación, en la optimización de los informes y productos estadísticos como apoyo a la producción de análisis y estudios migratorios. Estas actividades están relacionadas con su formación profesional, de acuerdo con las condiciones señaladas en la Ficha Técnica (Estudios Previos) y en la propuesta presentada por el CONTRATISTA</t>
  </si>
  <si>
    <t>184</t>
  </si>
  <si>
    <t xml:space="preserve">MAIRA YADIRA ORJUELA TRUJILLO </t>
  </si>
  <si>
    <t>La prestación de servicios profesionales con el fin de realizar una jornada de Capacitación cuyo tema será: El Control como Medida de seguridad de la Gestión y Contratación Segura, como Fortalecimiento Institucional de los funcionarios de Migración Colombia</t>
  </si>
  <si>
    <t>183</t>
  </si>
  <si>
    <t>EL INSTITUTO DE SEGURIDAD JURÍDICA Y PROBIDAD GUBERNAMENTAL</t>
  </si>
  <si>
    <t>Inscripción de dos (2) funcionarios para participar en el Congreso Internacional de Contratación Pública, XII Jornadas de Contratación Estatal, organizado por la Universidad de los Andes de acuerdo con las condiciones señaladas en las especificaciones técnicas del presente (Estudios Previos) y en la propuesta presentada por el CONTRATISTA</t>
  </si>
  <si>
    <t>182</t>
  </si>
  <si>
    <t>UNIVERSIDAD DE LOS ANDES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</si>
</sst>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12" x14ac:knownFonts="1">
    <font>
      <sz val="11"/>
      <color theme="1"/>
      <name val="Calibri"/>
      <family val="2"/>
      <scheme val="minor"/>
    </font>
    <font>
      <sz val="11"/>
      <color theme="1"/>
      <name val="Calibri"/>
      <family val="2"/>
      <scheme val="minor"/>
    </font>
    <font>
      <sz val="10"/>
      <name val="Arial Narrow"/>
      <family val="2"/>
    </font>
    <font>
      <sz val="10"/>
      <color theme="1"/>
      <name val="Arial Narrow"/>
      <family val="2"/>
    </font>
    <font>
      <b/>
      <sz val="10"/>
      <color theme="1"/>
      <name val="Arial Narrow"/>
      <family val="2"/>
    </font>
    <font>
      <sz val="10"/>
      <color rgb="FFFF0000"/>
      <name val="Arial Narrow"/>
      <family val="2"/>
    </font>
    <font>
      <sz val="10"/>
      <name val="Arial"/>
      <family val="2"/>
    </font>
    <font>
      <b/>
      <sz val="10"/>
      <color rgb="FFFF0000"/>
      <name val="Arial Narrow"/>
      <family val="2"/>
    </font>
    <font>
      <b/>
      <sz val="10"/>
      <name val="Arial Narrow"/>
      <family val="2"/>
    </font>
    <font>
      <u/>
      <sz val="11"/>
      <color theme="10"/>
      <name val="Calibri"/>
      <family val="2"/>
      <scheme val="minor"/>
    </font>
    <font>
      <u/>
      <sz val="10"/>
      <color theme="10"/>
      <name val="Arial Narrow"/>
      <family val="2"/>
    </font>
    <font>
      <sz val="10"/>
      <color theme="10"/>
      <name val="Arial Narrow"/>
      <family val="2"/>
    </font>
  </fonts>
  <fills count="4">
    <fill>
      <patternFill patternType="none"/>
    </fill>
    <fill>
      <patternFill patternType="gray125"/>
    </fill>
    <fill>
      <patternFill patternType="solid">
        <fgColor rgb="FF00B050"/>
        <bgColor indexed="64"/>
      </patternFill>
    </fill>
    <fill>
      <patternFill patternType="solid">
        <fgColor rgb="FFFFFF00"/>
        <bgColor indexed="64"/>
      </patternFill>
    </fill>
  </fills>
  <borders count="11">
    <border>
      <left/>
      <right/>
      <top/>
      <bottom/>
      <diagonal/>
    </border>
    <border>
      <left style="thin">
        <color indexed="64"/>
      </left>
      <right/>
      <top style="thick">
        <color indexed="64"/>
      </top>
      <bottom/>
      <diagonal/>
    </border>
    <border>
      <left/>
      <right/>
      <top style="thick">
        <color indexed="64"/>
      </top>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n">
        <color indexed="64"/>
      </bottom>
      <diagonal/>
    </border>
  </borders>
  <cellStyleXfs count="9">
    <xf numFmtId="0" fontId="0" fillId="0" borderId="0"/>
    <xf numFmtId="43" fontId="1" fillId="0" borderId="0" applyFont="0" applyFill="0" applyBorder="0" applyAlignment="0" applyProtection="0"/>
    <xf numFmtId="0" fontId="6" fillId="0" borderId="0"/>
    <xf numFmtId="0" fontId="9" fillId="0" borderId="0" applyNumberFormat="0" applyFill="0" applyBorder="0" applyAlignment="0" applyProtection="0"/>
    <xf numFmtId="43" fontId="6" fillId="0" borderId="0" applyFont="0" applyFill="0" applyBorder="0" applyAlignment="0" applyProtection="0"/>
    <xf numFmtId="0" fontId="6" fillId="0" borderId="0"/>
    <xf numFmtId="0" fontId="6" fillId="0" borderId="0"/>
    <xf numFmtId="0" fontId="6" fillId="0" borderId="0"/>
    <xf numFmtId="0" fontId="6" fillId="0" borderId="0"/>
  </cellStyleXfs>
  <cellXfs count="62">
    <xf numFmtId="0" fontId="0" fillId="0" borderId="0" xfId="0"/>
    <xf numFmtId="0" fontId="3" fillId="0" borderId="0" xfId="0" applyFont="1" applyAlignment="1">
      <alignment horizontal="center" vertical="center"/>
    </xf>
    <xf numFmtId="0" fontId="4" fillId="0" borderId="0" xfId="0" applyFont="1" applyAlignment="1">
      <alignment horizontal="center" vertical="center"/>
    </xf>
    <xf numFmtId="14" fontId="4" fillId="0" borderId="0" xfId="0" applyNumberFormat="1" applyFont="1" applyAlignment="1">
      <alignment horizontal="center" vertical="center"/>
    </xf>
    <xf numFmtId="0" fontId="4" fillId="0" borderId="0" xfId="0" applyFont="1" applyAlignment="1">
      <alignment horizontal="center" vertical="center" wrapText="1"/>
    </xf>
    <xf numFmtId="0" fontId="3" fillId="0" borderId="0" xfId="0" applyNumberFormat="1" applyFont="1" applyAlignment="1">
      <alignment horizontal="justify" vertical="center" wrapText="1"/>
    </xf>
    <xf numFmtId="43" fontId="3" fillId="0" borderId="0" xfId="1" applyFont="1" applyAlignment="1">
      <alignment horizontal="center" vertical="center"/>
    </xf>
    <xf numFmtId="49" fontId="3" fillId="0" borderId="0" xfId="1" applyNumberFormat="1" applyFont="1" applyAlignment="1">
      <alignment horizontal="center" vertical="center"/>
    </xf>
    <xf numFmtId="43" fontId="2" fillId="0" borderId="0" xfId="1" applyFont="1" applyAlignment="1">
      <alignment horizontal="center" vertical="center"/>
    </xf>
    <xf numFmtId="0" fontId="3" fillId="0" borderId="0" xfId="0" applyFont="1" applyAlignment="1">
      <alignment horizontal="center" vertical="center" wrapText="1"/>
    </xf>
    <xf numFmtId="164" fontId="3" fillId="0" borderId="0" xfId="1" applyNumberFormat="1" applyFont="1" applyAlignment="1">
      <alignment horizontal="center" vertical="center"/>
    </xf>
    <xf numFmtId="49" fontId="3" fillId="0" borderId="0" xfId="0" applyNumberFormat="1" applyFont="1" applyAlignment="1">
      <alignment horizontal="center" vertical="center"/>
    </xf>
    <xf numFmtId="14" fontId="5" fillId="0" borderId="0" xfId="0" applyNumberFormat="1" applyFont="1" applyAlignment="1">
      <alignment horizontal="center" vertical="center"/>
    </xf>
    <xf numFmtId="43" fontId="5" fillId="0" borderId="0" xfId="1" applyFont="1" applyAlignment="1">
      <alignment horizontal="center" vertical="center"/>
    </xf>
    <xf numFmtId="14" fontId="2" fillId="0" borderId="0" xfId="0" applyNumberFormat="1" applyFont="1" applyAlignment="1">
      <alignment horizontal="center" vertical="center"/>
    </xf>
    <xf numFmtId="43" fontId="2" fillId="0" borderId="0" xfId="1" applyFont="1" applyFill="1" applyAlignment="1">
      <alignment horizontal="center" vertical="center"/>
    </xf>
    <xf numFmtId="0" fontId="3" fillId="0" borderId="0" xfId="0" applyFont="1" applyBorder="1" applyAlignment="1">
      <alignment horizontal="center" vertical="center"/>
    </xf>
    <xf numFmtId="43" fontId="4" fillId="0" borderId="0" xfId="1" applyFont="1" applyAlignment="1">
      <alignment horizontal="center" vertical="center"/>
    </xf>
    <xf numFmtId="43" fontId="4" fillId="0" borderId="0" xfId="1" applyFont="1" applyAlignment="1">
      <alignment horizontal="center" vertical="center" wrapText="1"/>
    </xf>
    <xf numFmtId="43" fontId="3" fillId="0" borderId="0" xfId="1" applyFont="1" applyAlignment="1">
      <alignment horizontal="justify" vertical="center" wrapText="1"/>
    </xf>
    <xf numFmtId="43" fontId="3" fillId="0" borderId="0" xfId="1" applyFont="1" applyAlignment="1">
      <alignment horizontal="center" vertical="center" wrapText="1"/>
    </xf>
    <xf numFmtId="43" fontId="3" fillId="0" borderId="0" xfId="1" applyFont="1" applyBorder="1" applyAlignment="1">
      <alignment horizontal="center" vertical="center"/>
    </xf>
    <xf numFmtId="49" fontId="7" fillId="2" borderId="1" xfId="2" applyNumberFormat="1" applyFont="1" applyFill="1" applyBorder="1" applyAlignment="1">
      <alignment vertical="center" wrapText="1"/>
    </xf>
    <xf numFmtId="49" fontId="7" fillId="2" borderId="2" xfId="2" applyNumberFormat="1" applyFont="1" applyFill="1" applyBorder="1" applyAlignment="1">
      <alignment vertical="center" wrapText="1"/>
    </xf>
    <xf numFmtId="49" fontId="8" fillId="2" borderId="2" xfId="2" applyNumberFormat="1" applyFont="1" applyFill="1" applyBorder="1" applyAlignment="1">
      <alignment vertical="center" wrapText="1"/>
    </xf>
    <xf numFmtId="49" fontId="5" fillId="0" borderId="0" xfId="0" applyNumberFormat="1" applyFont="1" applyBorder="1" applyAlignment="1">
      <alignment horizontal="center" vertical="center"/>
    </xf>
    <xf numFmtId="49" fontId="7" fillId="2" borderId="4" xfId="2" applyNumberFormat="1" applyFont="1" applyFill="1" applyBorder="1" applyAlignment="1">
      <alignment vertical="center" wrapText="1"/>
    </xf>
    <xf numFmtId="49" fontId="7" fillId="2" borderId="4" xfId="1" applyNumberFormat="1" applyFont="1" applyFill="1" applyBorder="1" applyAlignment="1">
      <alignment vertical="center" wrapText="1"/>
    </xf>
    <xf numFmtId="49" fontId="7" fillId="2" borderId="4" xfId="1" applyNumberFormat="1" applyFont="1" applyFill="1" applyBorder="1" applyAlignment="1">
      <alignment horizontal="center" vertical="center" wrapText="1"/>
    </xf>
    <xf numFmtId="43" fontId="7" fillId="2" borderId="4" xfId="1" applyFont="1" applyFill="1" applyBorder="1" applyAlignment="1">
      <alignment vertical="center" wrapText="1"/>
    </xf>
    <xf numFmtId="164" fontId="7" fillId="2" borderId="5" xfId="1" applyNumberFormat="1" applyFont="1" applyFill="1" applyBorder="1" applyAlignment="1">
      <alignment vertical="center" wrapText="1"/>
    </xf>
    <xf numFmtId="49" fontId="7" fillId="2" borderId="6" xfId="2" applyNumberFormat="1" applyFont="1" applyFill="1" applyBorder="1" applyAlignment="1">
      <alignment vertical="center" wrapText="1"/>
    </xf>
    <xf numFmtId="14" fontId="7" fillId="2" borderId="4" xfId="1" applyNumberFormat="1" applyFont="1" applyFill="1" applyBorder="1" applyAlignment="1">
      <alignment vertical="center" wrapText="1"/>
    </xf>
    <xf numFmtId="43" fontId="7" fillId="2" borderId="7" xfId="1" applyFont="1" applyFill="1" applyBorder="1" applyAlignment="1">
      <alignment vertical="center" wrapText="1"/>
    </xf>
    <xf numFmtId="49" fontId="8" fillId="2" borderId="3" xfId="2" applyNumberFormat="1" applyFont="1" applyFill="1" applyBorder="1" applyAlignment="1">
      <alignment vertical="center" wrapText="1"/>
    </xf>
    <xf numFmtId="49" fontId="8" fillId="2" borderId="4" xfId="2" applyNumberFormat="1" applyFont="1" applyFill="1" applyBorder="1" applyAlignment="1">
      <alignment vertical="center" wrapText="1"/>
    </xf>
    <xf numFmtId="49" fontId="7" fillId="2" borderId="4" xfId="2" applyNumberFormat="1" applyFont="1" applyFill="1" applyBorder="1" applyAlignment="1">
      <alignment horizontal="center" vertical="center" wrapText="1"/>
    </xf>
    <xf numFmtId="43" fontId="7" fillId="2" borderId="4" xfId="1" applyFont="1" applyFill="1" applyBorder="1" applyAlignment="1">
      <alignment horizontal="center" vertical="center" wrapText="1"/>
    </xf>
    <xf numFmtId="164" fontId="7" fillId="2" borderId="8" xfId="1" applyNumberFormat="1" applyFont="1" applyFill="1" applyBorder="1" applyAlignment="1">
      <alignment horizontal="center" vertical="center" wrapText="1"/>
    </xf>
    <xf numFmtId="49" fontId="7" fillId="2" borderId="8" xfId="2" applyNumberFormat="1" applyFont="1" applyFill="1" applyBorder="1" applyAlignment="1">
      <alignment horizontal="center" vertical="center" wrapText="1"/>
    </xf>
    <xf numFmtId="14" fontId="7" fillId="2" borderId="4" xfId="1" applyNumberFormat="1" applyFont="1" applyFill="1" applyBorder="1" applyAlignment="1">
      <alignment horizontal="center" vertical="center" wrapText="1"/>
    </xf>
    <xf numFmtId="43" fontId="7" fillId="2" borderId="9" xfId="1" applyFont="1" applyFill="1" applyBorder="1" applyAlignment="1">
      <alignment horizontal="center" vertical="center" wrapText="1"/>
    </xf>
    <xf numFmtId="49" fontId="8" fillId="2" borderId="3" xfId="2" applyNumberFormat="1" applyFont="1" applyFill="1" applyBorder="1" applyAlignment="1">
      <alignment horizontal="center" vertical="center" wrapText="1"/>
    </xf>
    <xf numFmtId="49" fontId="8" fillId="2" borderId="4" xfId="2" applyNumberFormat="1" applyFont="1" applyFill="1" applyBorder="1" applyAlignment="1">
      <alignment horizontal="center" vertical="center" wrapText="1"/>
    </xf>
    <xf numFmtId="49" fontId="2" fillId="0" borderId="10" xfId="0" applyNumberFormat="1" applyFont="1" applyFill="1" applyBorder="1" applyAlignment="1">
      <alignment horizontal="center" vertical="center"/>
    </xf>
    <xf numFmtId="0" fontId="8" fillId="0" borderId="10" xfId="0" applyFont="1" applyFill="1" applyBorder="1" applyAlignment="1">
      <alignment horizontal="center" vertical="center" wrapText="1"/>
    </xf>
    <xf numFmtId="0" fontId="2" fillId="0" borderId="10" xfId="0" applyFont="1" applyFill="1" applyBorder="1" applyAlignment="1">
      <alignment horizontal="center" vertical="center"/>
    </xf>
    <xf numFmtId="0" fontId="2" fillId="0" borderId="10" xfId="0" applyNumberFormat="1" applyFont="1" applyFill="1" applyBorder="1" applyAlignment="1">
      <alignment horizontal="justify" vertical="center" wrapText="1"/>
    </xf>
    <xf numFmtId="14" fontId="2" fillId="0" borderId="10" xfId="0" applyNumberFormat="1" applyFont="1" applyFill="1" applyBorder="1" applyAlignment="1">
      <alignment horizontal="center" vertical="center" wrapText="1"/>
    </xf>
    <xf numFmtId="43" fontId="2" fillId="0" borderId="10" xfId="1" applyFont="1" applyFill="1" applyBorder="1" applyAlignment="1">
      <alignment horizontal="center" vertical="center" wrapText="1"/>
    </xf>
    <xf numFmtId="0" fontId="2" fillId="0" borderId="10" xfId="0" applyFont="1" applyFill="1" applyBorder="1" applyAlignment="1">
      <alignment horizontal="center" vertical="center" wrapText="1"/>
    </xf>
    <xf numFmtId="43" fontId="2" fillId="0" borderId="5" xfId="1" applyFont="1" applyFill="1" applyBorder="1" applyAlignment="1">
      <alignment horizontal="center" vertical="center"/>
    </xf>
    <xf numFmtId="49" fontId="10" fillId="0" borderId="10" xfId="3" applyNumberFormat="1" applyFont="1" applyFill="1" applyBorder="1" applyAlignment="1">
      <alignment horizontal="center" vertical="center"/>
    </xf>
    <xf numFmtId="14" fontId="10" fillId="0" borderId="10" xfId="3" applyNumberFormat="1" applyFont="1" applyFill="1" applyBorder="1" applyAlignment="1">
      <alignment horizontal="center" vertical="center" wrapText="1"/>
    </xf>
    <xf numFmtId="14" fontId="2" fillId="0" borderId="6" xfId="0" applyNumberFormat="1" applyFont="1" applyFill="1" applyBorder="1" applyAlignment="1">
      <alignment horizontal="center" vertical="center" wrapText="1"/>
    </xf>
    <xf numFmtId="49" fontId="2" fillId="0" borderId="10" xfId="1" applyNumberFormat="1" applyFont="1" applyFill="1" applyBorder="1" applyAlignment="1">
      <alignment horizontal="center" vertical="center" wrapText="1"/>
    </xf>
    <xf numFmtId="14" fontId="8" fillId="0" borderId="10" xfId="0" applyNumberFormat="1" applyFont="1" applyFill="1" applyBorder="1" applyAlignment="1">
      <alignment horizontal="center" vertical="center"/>
    </xf>
    <xf numFmtId="164" fontId="2" fillId="0" borderId="10" xfId="1" applyNumberFormat="1" applyFont="1" applyFill="1" applyBorder="1" applyAlignment="1">
      <alignment horizontal="center" vertical="center"/>
    </xf>
    <xf numFmtId="49" fontId="10" fillId="0" borderId="10" xfId="3" applyNumberFormat="1" applyFont="1" applyFill="1" applyBorder="1" applyAlignment="1">
      <alignment horizontal="center" vertical="center" wrapText="1"/>
    </xf>
    <xf numFmtId="14" fontId="5" fillId="0" borderId="6" xfId="0" applyNumberFormat="1" applyFont="1" applyFill="1" applyBorder="1" applyAlignment="1">
      <alignment horizontal="center" vertical="center" wrapText="1"/>
    </xf>
    <xf numFmtId="49" fontId="11" fillId="0" borderId="10" xfId="3" applyNumberFormat="1" applyFont="1" applyFill="1" applyBorder="1" applyAlignment="1">
      <alignment horizontal="center" vertical="center"/>
    </xf>
    <xf numFmtId="14" fontId="5" fillId="3" borderId="6" xfId="0" applyNumberFormat="1" applyFont="1" applyFill="1" applyBorder="1" applyAlignment="1">
      <alignment horizontal="center" vertical="center" wrapText="1"/>
    </xf>
  </cellXfs>
  <cellStyles count="9">
    <cellStyle name="Hipervínculo" xfId="3" builtinId="8"/>
    <cellStyle name="Millares" xfId="1" builtinId="3"/>
    <cellStyle name="Millares 2" xfId="4"/>
    <cellStyle name="Normal" xfId="0" builtinId="0"/>
    <cellStyle name="Normal 15" xfId="5"/>
    <cellStyle name="Normal 17" xfId="6"/>
    <cellStyle name="Normal 2" xfId="2"/>
    <cellStyle name="Normal 6" xfId="7"/>
    <cellStyle name="Normal 9" xfId="8"/>
  </cellStyles>
  <dxfs count="21">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FF0000"/>
      </font>
      <fill>
        <patternFill>
          <bgColor theme="5" tint="0.59996337778862885"/>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FF0000"/>
      </font>
      <fill>
        <patternFill>
          <bgColor theme="5" tint="0.59996337778862885"/>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FF0000"/>
      </font>
      <fill>
        <patternFill>
          <bgColor theme="5" tint="0.59996337778862885"/>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FF0000"/>
      </font>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file:///\\migcolfile\Contrataci&#243;n%202014\3%20aceptacion%20de%20oferta\089%20RHT%20DIAGNOSTICO%20Y%20SOLUCIONES%20EMPRESARIALES%20LTDA" TargetMode="External"/><Relationship Id="rId13" Type="http://schemas.openxmlformats.org/officeDocument/2006/relationships/hyperlink" Target="file:///\\migcolfile\Contrataci&#243;n%202014\1%20contratos\172%20GUALA%20FILMS%20S.A" TargetMode="External"/><Relationship Id="rId18" Type="http://schemas.openxmlformats.org/officeDocument/2006/relationships/hyperlink" Target="file:///\\migcolfile\Contrataci&#243;n%202014\1%20contratos\174%20EGC%20COLOMBIA%20S.A.S" TargetMode="External"/><Relationship Id="rId26" Type="http://schemas.openxmlformats.org/officeDocument/2006/relationships/hyperlink" Target="file:///\\migcolfile\Contrataci&#243;n%202014\3%20aceptacion%20de%20oferta\092%20COMPUFLEX%20LTDA" TargetMode="External"/><Relationship Id="rId39" Type="http://schemas.openxmlformats.org/officeDocument/2006/relationships/printerSettings" Target="../printerSettings/printerSettings1.bin"/><Relationship Id="rId3" Type="http://schemas.openxmlformats.org/officeDocument/2006/relationships/hyperlink" Target="https://www.contratos.gov.co/consultas/detalleProceso.do?numConstancia=14-9-390425" TargetMode="External"/><Relationship Id="rId21" Type="http://schemas.openxmlformats.org/officeDocument/2006/relationships/hyperlink" Target="file:///\\migcolfile\Contrataci&#243;n%202014\1%20contratos\176%20SOCIEDAD%20COLOMBIANA%20DE%20ARQUITECTOS%20BOGOTA%20D.C.%20Y%20CUNDINAMARCA" TargetMode="External"/><Relationship Id="rId34" Type="http://schemas.openxmlformats.org/officeDocument/2006/relationships/hyperlink" Target="file:///\\migcolfile\Contrataci&#243;n%202014\1%20contratos\184%20MAIRA%20YADIRA%20ORJUELA%20TRUJILLO" TargetMode="External"/><Relationship Id="rId7" Type="http://schemas.openxmlformats.org/officeDocument/2006/relationships/hyperlink" Target="https://www.contratos.gov.co/consultas/detalleProceso.do?numConstancia=14-13-2970180" TargetMode="External"/><Relationship Id="rId12" Type="http://schemas.openxmlformats.org/officeDocument/2006/relationships/hyperlink" Target="https://www.contratos.gov.co/consultas/detalleProceso.do?numConstancia=14-12-3000529" TargetMode="External"/><Relationship Id="rId17" Type="http://schemas.openxmlformats.org/officeDocument/2006/relationships/hyperlink" Target="file:///\\migcolfile\Contrataci&#243;n%202014\3%20aceptacion%20de%20oferta\091CI%20GLOBAL%20SCIENTIFIC%20S.A.S" TargetMode="External"/><Relationship Id="rId25" Type="http://schemas.openxmlformats.org/officeDocument/2006/relationships/hyperlink" Target="https://www.contratos.gov.co/consultas/detalleProceso.do?numConstancia=14-12-3067310" TargetMode="External"/><Relationship Id="rId33" Type="http://schemas.openxmlformats.org/officeDocument/2006/relationships/hyperlink" Target="https://www.contratos.gov.co/consultas/detalleProceso.do?numConstancia=14-12-3081364" TargetMode="External"/><Relationship Id="rId38" Type="http://schemas.openxmlformats.org/officeDocument/2006/relationships/hyperlink" Target="file:///\\migcolfile\Contrataci&#243;n%202014\1%20contratos\182%20universidad%20de%20los%20andes" TargetMode="External"/><Relationship Id="rId2" Type="http://schemas.openxmlformats.org/officeDocument/2006/relationships/hyperlink" Target="https://www.contratos.gov.co/consultas/detalleProceso.do?numConstancia=14-11-2889191" TargetMode="External"/><Relationship Id="rId16" Type="http://schemas.openxmlformats.org/officeDocument/2006/relationships/hyperlink" Target="https://www.contratos.gov.co/consultas/detalleProceso.do?numConstancia=14-13-3008293" TargetMode="External"/><Relationship Id="rId20" Type="http://schemas.openxmlformats.org/officeDocument/2006/relationships/hyperlink" Target="https://www.contratos.gov.co/consultas/detalleProceso.do?numConstancia=14-12-3030007" TargetMode="External"/><Relationship Id="rId29" Type="http://schemas.openxmlformats.org/officeDocument/2006/relationships/hyperlink" Target="file:///\\migcolfile\Contrataci&#243;n%202014\1%20contratos\179%20DITECH%20S.A.S" TargetMode="External"/><Relationship Id="rId1" Type="http://schemas.openxmlformats.org/officeDocument/2006/relationships/hyperlink" Target="https://www.contratos.gov.co/consultas/detalleProceso.do?numConstancia=14-11-2863985" TargetMode="External"/><Relationship Id="rId6" Type="http://schemas.openxmlformats.org/officeDocument/2006/relationships/hyperlink" Target="https://www.contratos.gov.co/consultas/detalleProceso.do?numConstancia=14-13-2957240" TargetMode="External"/><Relationship Id="rId11" Type="http://schemas.openxmlformats.org/officeDocument/2006/relationships/hyperlink" Target="file:///\\migcolfile\Contrataci&#243;n%202014\1%20contratos\173%20ITELCO%20IT%20SAS" TargetMode="External"/><Relationship Id="rId24" Type="http://schemas.openxmlformats.org/officeDocument/2006/relationships/hyperlink" Target="https://www.contratos.gov.co/consultas/detalleProceso.do?numConstancia=14-12-3069935" TargetMode="External"/><Relationship Id="rId32" Type="http://schemas.openxmlformats.org/officeDocument/2006/relationships/hyperlink" Target="file:///\\migcolfile\Contrataci&#243;n%202014\1%20contratos\181%20INSTITUTO%20DERECHO%20DISCIPLINARIO" TargetMode="External"/><Relationship Id="rId37" Type="http://schemas.openxmlformats.org/officeDocument/2006/relationships/hyperlink" Target="https://www.contratos.gov.co/consultas/detalleProceso.do?numConstancia=14-12-3083266" TargetMode="External"/><Relationship Id="rId5" Type="http://schemas.openxmlformats.org/officeDocument/2006/relationships/hyperlink" Target="https://www.contratos.gov.co/consultas/detalleProceso.do?numConstancia=14-9-390959" TargetMode="External"/><Relationship Id="rId15" Type="http://schemas.openxmlformats.org/officeDocument/2006/relationships/hyperlink" Target="file:///\\migcolfile\Contrataci&#243;n%202014\3%20aceptacion%20de%20oferta\090%20DORA%20ALEJANDRA%20CARMONA%20-%20EXTINLAB" TargetMode="External"/><Relationship Id="rId23" Type="http://schemas.openxmlformats.org/officeDocument/2006/relationships/hyperlink" Target="https://www.contratos.gov.co/consultas/detalleProceso.do?numConstancia=14-12-3055402" TargetMode="External"/><Relationship Id="rId28" Type="http://schemas.openxmlformats.org/officeDocument/2006/relationships/hyperlink" Target="file:///\\migcolfile\Contrataci&#243;n%202014\1%20contratos\180%20CAROLINA%20PALMA" TargetMode="External"/><Relationship Id="rId36" Type="http://schemas.openxmlformats.org/officeDocument/2006/relationships/hyperlink" Target="https://www.contratos.gov.co/consultas/detalleProceso.do?numConstancia=14-12-3083103" TargetMode="External"/><Relationship Id="rId10" Type="http://schemas.openxmlformats.org/officeDocument/2006/relationships/hyperlink" Target="https://www.contratos.gov.co/consultas/detalleProceso.do?numConstancia=14-13-2988407" TargetMode="External"/><Relationship Id="rId19" Type="http://schemas.openxmlformats.org/officeDocument/2006/relationships/hyperlink" Target="file:///\\migcolfile\Contrataci&#243;n%202014\1%20contratos\177%20MORPHO%20SUCURSAL%20COLOMBIA" TargetMode="External"/><Relationship Id="rId31" Type="http://schemas.openxmlformats.org/officeDocument/2006/relationships/hyperlink" Target="file:///\\migcolfile\Contrataci&#243;n%202014\1%20contratos\178%20AVALUPERIAUTOS%20SAS" TargetMode="External"/><Relationship Id="rId4" Type="http://schemas.openxmlformats.org/officeDocument/2006/relationships/hyperlink" Target="https://www.contratos.gov.co/consultas/detalleProceso.do?numConstancia=14-13-2935558" TargetMode="External"/><Relationship Id="rId9" Type="http://schemas.openxmlformats.org/officeDocument/2006/relationships/hyperlink" Target="https://www.contratos.gov.co/consultas/detalleProceso.do?numConstancia=14-13-2987970" TargetMode="External"/><Relationship Id="rId14" Type="http://schemas.openxmlformats.org/officeDocument/2006/relationships/hyperlink" Target="file:///\\migcolfile\Contrataci&#243;n%202014\1%20contratos\175%20MICROCORE%20SAS" TargetMode="External"/><Relationship Id="rId22" Type="http://schemas.openxmlformats.org/officeDocument/2006/relationships/hyperlink" Target="https://www.contratos.gov.co/consultas/detalleProceso.do?numConstancia=14-12-3030220" TargetMode="External"/><Relationship Id="rId27" Type="http://schemas.openxmlformats.org/officeDocument/2006/relationships/hyperlink" Target="file:///\\migcolfile\Contrataci&#243;n%202014\3%20aceptacion%20de%20oferta\093%20AMAST" TargetMode="External"/><Relationship Id="rId30" Type="http://schemas.openxmlformats.org/officeDocument/2006/relationships/hyperlink" Target="file:///\\migcolfile\Contrataci&#243;n%202014\3%20aceptacion%20de%20oferta\094%20XERMISEG" TargetMode="External"/><Relationship Id="rId35" Type="http://schemas.openxmlformats.org/officeDocument/2006/relationships/hyperlink" Target="file:///\\migcolfile\Contrataci&#243;n%202014\1%20contratos\183%20INSTITUTO%20SEGURIDAD%20JURIDI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5"/>
  <sheetViews>
    <sheetView tabSelected="1" zoomScale="85" zoomScaleNormal="85" zoomScaleSheetLayoutView="85" workbookViewId="0">
      <pane xSplit="1" ySplit="5" topLeftCell="I9" activePane="bottomRight" state="frozen"/>
      <selection activeCell="K887" sqref="K887"/>
      <selection pane="topRight" activeCell="K887" sqref="K887"/>
      <selection pane="bottomLeft" activeCell="K887" sqref="K887"/>
      <selection pane="bottomRight" activeCell="R11" sqref="R11"/>
    </sheetView>
  </sheetViews>
  <sheetFormatPr baseColWidth="10" defaultRowHeight="12.75" x14ac:dyDescent="0.25"/>
  <cols>
    <col min="1" max="1" width="10.7109375" style="2" customWidth="1"/>
    <col min="2" max="2" width="13.85546875" style="3" customWidth="1"/>
    <col min="3" max="3" width="11.7109375" style="4" customWidth="1"/>
    <col min="4" max="4" width="16.42578125" style="1" customWidth="1"/>
    <col min="5" max="5" width="36.42578125" style="5" customWidth="1"/>
    <col min="6" max="6" width="16.7109375" style="6" customWidth="1"/>
    <col min="7" max="8" width="14.28515625" style="1" customWidth="1"/>
    <col min="9" max="9" width="11.7109375" style="7" customWidth="1"/>
    <col min="10" max="10" width="14.85546875" style="9" customWidth="1"/>
    <col min="11" max="11" width="15.85546875" style="9" customWidth="1"/>
    <col min="12" max="12" width="13.85546875" style="9" customWidth="1"/>
    <col min="13" max="13" width="37.28515625" style="9" customWidth="1"/>
    <col min="14" max="14" width="15.7109375" style="10" customWidth="1"/>
    <col min="15" max="15" width="12.7109375" style="11" customWidth="1"/>
    <col min="16" max="16" width="11.42578125" style="12" customWidth="1"/>
    <col min="17" max="17" width="17.7109375" style="6" customWidth="1"/>
    <col min="18" max="18" width="12.85546875" style="14" customWidth="1"/>
    <col min="19" max="19" width="13.5703125" style="14" customWidth="1"/>
    <col min="20" max="16384" width="11.42578125" style="1"/>
  </cols>
  <sheetData>
    <row r="1" spans="1:19" s="16" customFormat="1" x14ac:dyDescent="0.25">
      <c r="A1" s="2"/>
      <c r="B1" s="3"/>
      <c r="C1" s="4"/>
      <c r="D1" s="1"/>
      <c r="E1" s="5"/>
      <c r="F1" s="6">
        <f>SUBTOTAL(9,F6:F192)</f>
        <v>615450361</v>
      </c>
      <c r="G1" s="1"/>
      <c r="H1" s="1"/>
      <c r="I1" s="7"/>
      <c r="J1" s="9"/>
      <c r="K1" s="9"/>
      <c r="L1" s="9"/>
      <c r="M1" s="9"/>
      <c r="N1" s="10"/>
      <c r="O1" s="11"/>
      <c r="P1" s="12"/>
      <c r="Q1" s="6">
        <v>17754842224.080002</v>
      </c>
      <c r="R1" s="14"/>
      <c r="S1" s="8"/>
    </row>
    <row r="2" spans="1:19" s="21" customFormat="1" ht="15" customHeight="1" thickBot="1" x14ac:dyDescent="0.3">
      <c r="A2" s="17">
        <v>1</v>
      </c>
      <c r="B2" s="17">
        <v>2</v>
      </c>
      <c r="C2" s="18">
        <v>3</v>
      </c>
      <c r="D2" s="6">
        <v>4</v>
      </c>
      <c r="E2" s="19">
        <v>5</v>
      </c>
      <c r="F2" s="6">
        <v>6</v>
      </c>
      <c r="G2" s="6">
        <v>7</v>
      </c>
      <c r="H2" s="6">
        <v>8</v>
      </c>
      <c r="I2" s="6">
        <v>9</v>
      </c>
      <c r="J2" s="20">
        <v>10</v>
      </c>
      <c r="K2" s="20">
        <v>11</v>
      </c>
      <c r="L2" s="20">
        <v>12</v>
      </c>
      <c r="M2" s="20">
        <v>13</v>
      </c>
      <c r="N2" s="6">
        <v>14</v>
      </c>
      <c r="O2" s="6">
        <v>15</v>
      </c>
      <c r="P2" s="13">
        <v>16</v>
      </c>
      <c r="Q2" s="6">
        <v>17</v>
      </c>
      <c r="R2" s="8">
        <v>18</v>
      </c>
      <c r="S2" s="8">
        <v>19</v>
      </c>
    </row>
    <row r="3" spans="1:19" s="25" customFormat="1" ht="13.5" customHeight="1" thickTop="1" x14ac:dyDescent="0.25">
      <c r="A3" s="22" t="s">
        <v>0</v>
      </c>
      <c r="B3" s="23"/>
      <c r="C3" s="23"/>
      <c r="D3" s="23"/>
      <c r="E3" s="23"/>
      <c r="F3" s="23"/>
      <c r="G3" s="23"/>
      <c r="H3" s="23"/>
      <c r="I3" s="23"/>
      <c r="J3" s="23"/>
      <c r="K3" s="23"/>
      <c r="L3" s="23"/>
      <c r="M3" s="23"/>
      <c r="N3" s="23"/>
      <c r="O3" s="23"/>
      <c r="P3" s="23"/>
      <c r="Q3" s="23"/>
      <c r="R3" s="24"/>
      <c r="S3" s="24"/>
    </row>
    <row r="4" spans="1:19" s="25" customFormat="1" ht="24.75" customHeight="1" x14ac:dyDescent="0.25">
      <c r="A4" s="26"/>
      <c r="B4" s="26"/>
      <c r="C4" s="26"/>
      <c r="D4" s="26"/>
      <c r="E4" s="27"/>
      <c r="F4" s="29"/>
      <c r="G4" s="26"/>
      <c r="H4" s="26"/>
      <c r="I4" s="27"/>
      <c r="J4" s="26"/>
      <c r="K4" s="26"/>
      <c r="L4" s="26"/>
      <c r="M4" s="26"/>
      <c r="N4" s="30"/>
      <c r="O4" s="31"/>
      <c r="P4" s="32"/>
      <c r="Q4" s="33"/>
      <c r="R4" s="34"/>
      <c r="S4" s="35"/>
    </row>
    <row r="5" spans="1:19" s="25" customFormat="1" ht="47.25" customHeight="1" thickBot="1" x14ac:dyDescent="0.3">
      <c r="A5" s="36" t="s">
        <v>1</v>
      </c>
      <c r="B5" s="36" t="s">
        <v>2</v>
      </c>
      <c r="C5" s="36" t="s">
        <v>3</v>
      </c>
      <c r="D5" s="36" t="s">
        <v>4</v>
      </c>
      <c r="E5" s="28" t="s">
        <v>5</v>
      </c>
      <c r="F5" s="37" t="s">
        <v>6</v>
      </c>
      <c r="G5" s="36" t="s">
        <v>7</v>
      </c>
      <c r="H5" s="36" t="s">
        <v>8</v>
      </c>
      <c r="I5" s="28" t="s">
        <v>10</v>
      </c>
      <c r="J5" s="36" t="s">
        <v>11</v>
      </c>
      <c r="K5" s="36" t="s">
        <v>12</v>
      </c>
      <c r="L5" s="36" t="s">
        <v>13</v>
      </c>
      <c r="M5" s="36" t="s">
        <v>14</v>
      </c>
      <c r="N5" s="38" t="s">
        <v>15</v>
      </c>
      <c r="O5" s="39" t="s">
        <v>16</v>
      </c>
      <c r="P5" s="40" t="s">
        <v>17</v>
      </c>
      <c r="Q5" s="41" t="s">
        <v>18</v>
      </c>
      <c r="R5" s="42" t="s">
        <v>19</v>
      </c>
      <c r="S5" s="43" t="s">
        <v>20</v>
      </c>
    </row>
    <row r="6" spans="1:19" s="15" customFormat="1" ht="99.95" customHeight="1" thickTop="1" x14ac:dyDescent="0.25">
      <c r="A6" s="52" t="s">
        <v>36</v>
      </c>
      <c r="B6" s="56">
        <v>41872</v>
      </c>
      <c r="C6" s="45" t="s">
        <v>52</v>
      </c>
      <c r="D6" s="46" t="s">
        <v>30</v>
      </c>
      <c r="E6" s="47" t="s">
        <v>69</v>
      </c>
      <c r="F6" s="49">
        <v>210000000</v>
      </c>
      <c r="G6" s="53" t="s">
        <v>23</v>
      </c>
      <c r="H6" s="48" t="s">
        <v>24</v>
      </c>
      <c r="I6" s="55" t="s">
        <v>70</v>
      </c>
      <c r="J6" s="50" t="s">
        <v>32</v>
      </c>
      <c r="K6" s="50" t="s">
        <v>25</v>
      </c>
      <c r="L6" s="50" t="s">
        <v>25</v>
      </c>
      <c r="M6" s="50" t="s">
        <v>71</v>
      </c>
      <c r="N6" s="57">
        <v>830069296</v>
      </c>
      <c r="O6" s="44" t="s">
        <v>27</v>
      </c>
      <c r="P6" s="48">
        <v>41914</v>
      </c>
      <c r="Q6" s="51">
        <v>209633098</v>
      </c>
      <c r="R6" s="59">
        <v>41939</v>
      </c>
      <c r="S6" s="48">
        <f>+R6+60</f>
        <v>41999</v>
      </c>
    </row>
    <row r="7" spans="1:19" s="15" customFormat="1" ht="99.95" customHeight="1" x14ac:dyDescent="0.25">
      <c r="A7" s="52" t="s">
        <v>40</v>
      </c>
      <c r="B7" s="56">
        <v>41880</v>
      </c>
      <c r="C7" s="45" t="s">
        <v>52</v>
      </c>
      <c r="D7" s="46" t="s">
        <v>35</v>
      </c>
      <c r="E7" s="47" t="s">
        <v>73</v>
      </c>
      <c r="F7" s="49">
        <v>39531129</v>
      </c>
      <c r="G7" s="53" t="s">
        <v>23</v>
      </c>
      <c r="H7" s="48" t="s">
        <v>24</v>
      </c>
      <c r="I7" s="55" t="s">
        <v>74</v>
      </c>
      <c r="J7" s="50" t="s">
        <v>55</v>
      </c>
      <c r="K7" s="50" t="s">
        <v>37</v>
      </c>
      <c r="L7" s="50" t="s">
        <v>38</v>
      </c>
      <c r="M7" s="50" t="s">
        <v>75</v>
      </c>
      <c r="N7" s="57">
        <v>830005800</v>
      </c>
      <c r="O7" s="44" t="s">
        <v>27</v>
      </c>
      <c r="P7" s="48">
        <v>41922</v>
      </c>
      <c r="Q7" s="51">
        <v>26853021</v>
      </c>
      <c r="R7" s="54">
        <v>41939</v>
      </c>
      <c r="S7" s="48">
        <f>+R7+45</f>
        <v>41984</v>
      </c>
    </row>
    <row r="8" spans="1:19" s="15" customFormat="1" ht="99.95" customHeight="1" x14ac:dyDescent="0.25">
      <c r="A8" s="52" t="s">
        <v>29</v>
      </c>
      <c r="B8" s="56">
        <v>41880</v>
      </c>
      <c r="C8" s="45" t="s">
        <v>9</v>
      </c>
      <c r="D8" s="46" t="s">
        <v>30</v>
      </c>
      <c r="E8" s="47" t="s">
        <v>76</v>
      </c>
      <c r="F8" s="49">
        <v>31840330</v>
      </c>
      <c r="G8" s="53" t="s">
        <v>23</v>
      </c>
      <c r="H8" s="48" t="s">
        <v>24</v>
      </c>
      <c r="I8" s="55" t="s">
        <v>77</v>
      </c>
      <c r="J8" s="50" t="s">
        <v>32</v>
      </c>
      <c r="K8" s="50" t="s">
        <v>25</v>
      </c>
      <c r="L8" s="50" t="s">
        <v>25</v>
      </c>
      <c r="M8" s="50" t="s">
        <v>78</v>
      </c>
      <c r="N8" s="57">
        <v>830073770</v>
      </c>
      <c r="O8" s="44" t="s">
        <v>39</v>
      </c>
      <c r="P8" s="48">
        <v>41919</v>
      </c>
      <c r="Q8" s="51">
        <v>31521927</v>
      </c>
      <c r="R8" s="54">
        <v>41928</v>
      </c>
      <c r="S8" s="48">
        <f>+R8+60</f>
        <v>41988</v>
      </c>
    </row>
    <row r="9" spans="1:19" s="15" customFormat="1" ht="99.95" customHeight="1" x14ac:dyDescent="0.25">
      <c r="A9" s="52" t="s">
        <v>31</v>
      </c>
      <c r="B9" s="56">
        <v>41892</v>
      </c>
      <c r="C9" s="45" t="s">
        <v>9</v>
      </c>
      <c r="D9" s="46" t="s">
        <v>30</v>
      </c>
      <c r="E9" s="47" t="s">
        <v>81</v>
      </c>
      <c r="F9" s="49">
        <v>160727847</v>
      </c>
      <c r="G9" s="53" t="s">
        <v>23</v>
      </c>
      <c r="H9" s="48" t="s">
        <v>24</v>
      </c>
      <c r="I9" s="55" t="s">
        <v>82</v>
      </c>
      <c r="J9" s="50" t="s">
        <v>32</v>
      </c>
      <c r="K9" s="50" t="s">
        <v>25</v>
      </c>
      <c r="L9" s="50" t="s">
        <v>25</v>
      </c>
      <c r="M9" s="50" t="s">
        <v>83</v>
      </c>
      <c r="N9" s="57">
        <v>900057009</v>
      </c>
      <c r="O9" s="44" t="s">
        <v>49</v>
      </c>
      <c r="P9" s="48">
        <v>41932</v>
      </c>
      <c r="Q9" s="51">
        <v>160726030</v>
      </c>
      <c r="R9" s="61" t="s">
        <v>84</v>
      </c>
      <c r="S9" s="48" t="e">
        <f>+R9+30</f>
        <v>#VALUE!</v>
      </c>
    </row>
    <row r="10" spans="1:19" s="15" customFormat="1" ht="99.95" customHeight="1" x14ac:dyDescent="0.25">
      <c r="A10" s="52" t="s">
        <v>62</v>
      </c>
      <c r="B10" s="56">
        <v>41894</v>
      </c>
      <c r="C10" s="45" t="s">
        <v>51</v>
      </c>
      <c r="D10" s="46" t="s">
        <v>28</v>
      </c>
      <c r="E10" s="47" t="s">
        <v>85</v>
      </c>
      <c r="F10" s="49">
        <v>860720</v>
      </c>
      <c r="G10" s="53" t="s">
        <v>23</v>
      </c>
      <c r="H10" s="48" t="s">
        <v>24</v>
      </c>
      <c r="I10" s="55" t="s">
        <v>53</v>
      </c>
      <c r="J10" s="50" t="s">
        <v>32</v>
      </c>
      <c r="K10" s="50" t="s">
        <v>25</v>
      </c>
      <c r="L10" s="50" t="s">
        <v>25</v>
      </c>
      <c r="M10" s="50" t="s">
        <v>86</v>
      </c>
      <c r="N10" s="57">
        <v>830094021</v>
      </c>
      <c r="O10" s="44" t="s">
        <v>44</v>
      </c>
      <c r="P10" s="48">
        <v>41913</v>
      </c>
      <c r="Q10" s="51">
        <v>860720</v>
      </c>
      <c r="R10" s="61" t="s">
        <v>84</v>
      </c>
      <c r="S10" s="48" t="e">
        <f>+R10+15</f>
        <v>#VALUE!</v>
      </c>
    </row>
    <row r="11" spans="1:19" s="15" customFormat="1" ht="99.95" customHeight="1" x14ac:dyDescent="0.25">
      <c r="A11" s="52" t="s">
        <v>65</v>
      </c>
      <c r="B11" s="56">
        <v>41901</v>
      </c>
      <c r="C11" s="45" t="s">
        <v>51</v>
      </c>
      <c r="D11" s="46" t="s">
        <v>35</v>
      </c>
      <c r="E11" s="47" t="s">
        <v>88</v>
      </c>
      <c r="F11" s="49">
        <v>319520</v>
      </c>
      <c r="G11" s="53" t="s">
        <v>23</v>
      </c>
      <c r="H11" s="48" t="s">
        <v>24</v>
      </c>
      <c r="I11" s="55" t="s">
        <v>54</v>
      </c>
      <c r="J11" s="50" t="s">
        <v>56</v>
      </c>
      <c r="K11" s="50" t="s">
        <v>37</v>
      </c>
      <c r="L11" s="50" t="s">
        <v>38</v>
      </c>
      <c r="M11" s="50" t="s">
        <v>89</v>
      </c>
      <c r="N11" s="57">
        <v>1088332076</v>
      </c>
      <c r="O11" s="44"/>
      <c r="P11" s="48">
        <v>41919</v>
      </c>
      <c r="Q11" s="51">
        <v>204800</v>
      </c>
      <c r="R11" s="59">
        <v>41922</v>
      </c>
      <c r="S11" s="48">
        <v>41951</v>
      </c>
    </row>
    <row r="12" spans="1:19" s="15" customFormat="1" ht="99.95" customHeight="1" x14ac:dyDescent="0.25">
      <c r="A12" s="52" t="s">
        <v>63</v>
      </c>
      <c r="B12" s="56">
        <v>41906</v>
      </c>
      <c r="C12" s="45" t="s">
        <v>51</v>
      </c>
      <c r="D12" s="46" t="s">
        <v>30</v>
      </c>
      <c r="E12" s="47" t="s">
        <v>90</v>
      </c>
      <c r="F12" s="49">
        <v>27008667</v>
      </c>
      <c r="G12" s="53" t="s">
        <v>23</v>
      </c>
      <c r="H12" s="48" t="s">
        <v>24</v>
      </c>
      <c r="I12" s="55" t="s">
        <v>60</v>
      </c>
      <c r="J12" s="50" t="s">
        <v>56</v>
      </c>
      <c r="K12" s="50" t="s">
        <v>25</v>
      </c>
      <c r="L12" s="50" t="s">
        <v>25</v>
      </c>
      <c r="M12" s="50" t="s">
        <v>91</v>
      </c>
      <c r="N12" s="57">
        <v>830067880</v>
      </c>
      <c r="O12" s="44" t="s">
        <v>42</v>
      </c>
      <c r="P12" s="48">
        <v>41920</v>
      </c>
      <c r="Q12" s="51">
        <v>17504400</v>
      </c>
      <c r="R12" s="54">
        <v>41928</v>
      </c>
      <c r="S12" s="48">
        <v>42004</v>
      </c>
    </row>
    <row r="13" spans="1:19" s="15" customFormat="1" ht="99.95" customHeight="1" x14ac:dyDescent="0.25">
      <c r="A13" s="52" t="s">
        <v>66</v>
      </c>
      <c r="B13" s="56">
        <v>41912</v>
      </c>
      <c r="C13" s="45" t="s">
        <v>51</v>
      </c>
      <c r="D13" s="46" t="s">
        <v>41</v>
      </c>
      <c r="E13" s="47" t="s">
        <v>92</v>
      </c>
      <c r="F13" s="49">
        <v>4000000</v>
      </c>
      <c r="G13" s="53" t="s">
        <v>23</v>
      </c>
      <c r="H13" s="48" t="s">
        <v>24</v>
      </c>
      <c r="I13" s="55" t="s">
        <v>61</v>
      </c>
      <c r="J13" s="50" t="s">
        <v>26</v>
      </c>
      <c r="K13" s="50" t="s">
        <v>41</v>
      </c>
      <c r="L13" s="50" t="s">
        <v>41</v>
      </c>
      <c r="M13" s="50" t="s">
        <v>93</v>
      </c>
      <c r="N13" s="57">
        <v>32842191</v>
      </c>
      <c r="O13" s="44"/>
      <c r="P13" s="48">
        <v>41929</v>
      </c>
      <c r="Q13" s="51">
        <v>4000000</v>
      </c>
      <c r="R13" s="54">
        <v>41936</v>
      </c>
      <c r="S13" s="48">
        <v>41973</v>
      </c>
    </row>
    <row r="14" spans="1:19" s="15" customFormat="1" ht="99.95" customHeight="1" x14ac:dyDescent="0.25">
      <c r="A14" s="52" t="s">
        <v>67</v>
      </c>
      <c r="B14" s="56">
        <v>41912</v>
      </c>
      <c r="C14" s="45" t="s">
        <v>51</v>
      </c>
      <c r="D14" s="46" t="s">
        <v>30</v>
      </c>
      <c r="E14" s="47" t="s">
        <v>94</v>
      </c>
      <c r="F14" s="49">
        <v>6902000</v>
      </c>
      <c r="G14" s="53" t="s">
        <v>23</v>
      </c>
      <c r="H14" s="48" t="s">
        <v>24</v>
      </c>
      <c r="I14" s="55" t="s">
        <v>58</v>
      </c>
      <c r="J14" s="50" t="s">
        <v>32</v>
      </c>
      <c r="K14" s="50" t="s">
        <v>25</v>
      </c>
      <c r="L14" s="50" t="s">
        <v>25</v>
      </c>
      <c r="M14" s="50" t="s">
        <v>95</v>
      </c>
      <c r="N14" s="57">
        <v>800152293</v>
      </c>
      <c r="O14" s="44" t="s">
        <v>57</v>
      </c>
      <c r="P14" s="48">
        <v>41927</v>
      </c>
      <c r="Q14" s="51">
        <v>4770370</v>
      </c>
      <c r="R14" s="61" t="s">
        <v>84</v>
      </c>
      <c r="S14" s="48" t="e">
        <f>+R14+15</f>
        <v>#VALUE!</v>
      </c>
    </row>
    <row r="15" spans="1:19" s="15" customFormat="1" ht="99.95" customHeight="1" x14ac:dyDescent="0.25">
      <c r="A15" s="60"/>
      <c r="B15" s="56">
        <v>41915</v>
      </c>
      <c r="C15" s="45" t="s">
        <v>21</v>
      </c>
      <c r="D15" s="46" t="s">
        <v>48</v>
      </c>
      <c r="E15" s="47" t="s">
        <v>96</v>
      </c>
      <c r="F15" s="49">
        <v>26500000</v>
      </c>
      <c r="G15" s="53" t="s">
        <v>23</v>
      </c>
      <c r="H15" s="48" t="s">
        <v>24</v>
      </c>
      <c r="I15" s="58" t="s">
        <v>97</v>
      </c>
      <c r="J15" s="50" t="s">
        <v>26</v>
      </c>
      <c r="K15" s="50" t="s">
        <v>25</v>
      </c>
      <c r="L15" s="50" t="s">
        <v>25</v>
      </c>
      <c r="M15" s="50" t="s">
        <v>98</v>
      </c>
      <c r="N15" s="57">
        <v>830511158</v>
      </c>
      <c r="O15" s="44" t="s">
        <v>44</v>
      </c>
      <c r="P15" s="48">
        <v>41913</v>
      </c>
      <c r="Q15" s="51">
        <v>26500000</v>
      </c>
      <c r="R15" s="61" t="s">
        <v>84</v>
      </c>
      <c r="S15" s="48">
        <v>41973</v>
      </c>
    </row>
    <row r="16" spans="1:19" s="15" customFormat="1" ht="99.95" customHeight="1" x14ac:dyDescent="0.25">
      <c r="A16" s="52" t="s">
        <v>68</v>
      </c>
      <c r="B16" s="56">
        <v>41919</v>
      </c>
      <c r="C16" s="45" t="s">
        <v>51</v>
      </c>
      <c r="D16" s="46" t="s">
        <v>45</v>
      </c>
      <c r="E16" s="47" t="s">
        <v>87</v>
      </c>
      <c r="F16" s="49">
        <v>470000</v>
      </c>
      <c r="G16" s="53" t="s">
        <v>23</v>
      </c>
      <c r="H16" s="48" t="s">
        <v>24</v>
      </c>
      <c r="I16" s="55" t="s">
        <v>59</v>
      </c>
      <c r="J16" s="50" t="s">
        <v>56</v>
      </c>
      <c r="K16" s="50" t="s">
        <v>46</v>
      </c>
      <c r="L16" s="50" t="s">
        <v>47</v>
      </c>
      <c r="M16" s="50" t="s">
        <v>99</v>
      </c>
      <c r="N16" s="57">
        <v>6334070</v>
      </c>
      <c r="O16" s="44"/>
      <c r="P16" s="48">
        <v>41927</v>
      </c>
      <c r="Q16" s="51">
        <v>382000</v>
      </c>
      <c r="R16" s="61" t="s">
        <v>84</v>
      </c>
      <c r="S16" s="48">
        <v>41973</v>
      </c>
    </row>
    <row r="17" spans="1:19" s="15" customFormat="1" ht="99.95" customHeight="1" x14ac:dyDescent="0.25">
      <c r="A17" s="52"/>
      <c r="B17" s="56">
        <v>41926</v>
      </c>
      <c r="C17" s="45" t="s">
        <v>21</v>
      </c>
      <c r="D17" s="46" t="s">
        <v>30</v>
      </c>
      <c r="E17" s="47" t="s">
        <v>100</v>
      </c>
      <c r="F17" s="49">
        <v>49800797</v>
      </c>
      <c r="G17" s="53" t="s">
        <v>23</v>
      </c>
      <c r="H17" s="48" t="s">
        <v>24</v>
      </c>
      <c r="I17" s="52" t="s">
        <v>101</v>
      </c>
      <c r="J17" s="50" t="s">
        <v>26</v>
      </c>
      <c r="K17" s="50" t="s">
        <v>25</v>
      </c>
      <c r="L17" s="50" t="s">
        <v>25</v>
      </c>
      <c r="M17" s="50" t="s">
        <v>102</v>
      </c>
      <c r="N17" s="57">
        <v>900060799</v>
      </c>
      <c r="O17" s="44" t="s">
        <v>39</v>
      </c>
      <c r="P17" s="48">
        <v>41922</v>
      </c>
      <c r="Q17" s="51">
        <v>49800797</v>
      </c>
      <c r="R17" s="59">
        <v>41932</v>
      </c>
      <c r="S17" s="48">
        <v>42004</v>
      </c>
    </row>
    <row r="18" spans="1:19" s="15" customFormat="1" ht="99.95" customHeight="1" x14ac:dyDescent="0.25">
      <c r="A18" s="60"/>
      <c r="B18" s="56">
        <v>41926</v>
      </c>
      <c r="C18" s="45" t="s">
        <v>21</v>
      </c>
      <c r="D18" s="46" t="s">
        <v>30</v>
      </c>
      <c r="E18" s="47" t="s">
        <v>103</v>
      </c>
      <c r="F18" s="49">
        <v>5157351</v>
      </c>
      <c r="G18" s="53" t="s">
        <v>23</v>
      </c>
      <c r="H18" s="48" t="s">
        <v>24</v>
      </c>
      <c r="I18" s="58" t="s">
        <v>104</v>
      </c>
      <c r="J18" s="50" t="s">
        <v>26</v>
      </c>
      <c r="K18" s="50" t="s">
        <v>25</v>
      </c>
      <c r="L18" s="50" t="s">
        <v>25</v>
      </c>
      <c r="M18" s="50" t="s">
        <v>105</v>
      </c>
      <c r="N18" s="57">
        <v>860029120</v>
      </c>
      <c r="O18" s="44" t="s">
        <v>33</v>
      </c>
      <c r="P18" s="48">
        <v>41922</v>
      </c>
      <c r="Q18" s="51">
        <v>5157351</v>
      </c>
      <c r="R18" s="59">
        <v>41927</v>
      </c>
      <c r="S18" s="48">
        <f>+R18+15</f>
        <v>41942</v>
      </c>
    </row>
    <row r="19" spans="1:19" s="15" customFormat="1" ht="99.95" customHeight="1" x14ac:dyDescent="0.25">
      <c r="A19" s="60"/>
      <c r="B19" s="56">
        <v>41934</v>
      </c>
      <c r="C19" s="45" t="s">
        <v>21</v>
      </c>
      <c r="D19" s="46" t="s">
        <v>22</v>
      </c>
      <c r="E19" s="47" t="s">
        <v>106</v>
      </c>
      <c r="F19" s="49">
        <v>1452000</v>
      </c>
      <c r="G19" s="53" t="s">
        <v>23</v>
      </c>
      <c r="H19" s="48" t="s">
        <v>24</v>
      </c>
      <c r="I19" s="58" t="s">
        <v>107</v>
      </c>
      <c r="J19" s="50" t="s">
        <v>26</v>
      </c>
      <c r="K19" s="50" t="s">
        <v>25</v>
      </c>
      <c r="L19" s="50" t="s">
        <v>25</v>
      </c>
      <c r="M19" s="50" t="s">
        <v>108</v>
      </c>
      <c r="N19" s="57">
        <v>900011966</v>
      </c>
      <c r="O19" s="44" t="s">
        <v>27</v>
      </c>
      <c r="P19" s="48">
        <v>41932</v>
      </c>
      <c r="Q19" s="51">
        <v>1452000</v>
      </c>
      <c r="R19" s="54">
        <v>41932</v>
      </c>
      <c r="S19" s="48">
        <f>+R19+15</f>
        <v>41947</v>
      </c>
    </row>
    <row r="20" spans="1:19" s="15" customFormat="1" ht="99.95" customHeight="1" x14ac:dyDescent="0.25">
      <c r="A20" s="60"/>
      <c r="B20" s="56">
        <v>41939</v>
      </c>
      <c r="C20" s="45" t="s">
        <v>21</v>
      </c>
      <c r="D20" s="46" t="s">
        <v>28</v>
      </c>
      <c r="E20" s="47" t="s">
        <v>109</v>
      </c>
      <c r="F20" s="49">
        <v>1960000</v>
      </c>
      <c r="G20" s="53" t="s">
        <v>23</v>
      </c>
      <c r="H20" s="48" t="s">
        <v>24</v>
      </c>
      <c r="I20" s="58" t="s">
        <v>110</v>
      </c>
      <c r="J20" s="50" t="s">
        <v>111</v>
      </c>
      <c r="K20" s="50" t="s">
        <v>25</v>
      </c>
      <c r="L20" s="50" t="s">
        <v>25</v>
      </c>
      <c r="M20" s="50" t="s">
        <v>112</v>
      </c>
      <c r="N20" s="57">
        <v>900176422</v>
      </c>
      <c r="O20" s="44" t="s">
        <v>57</v>
      </c>
      <c r="P20" s="48">
        <v>41936</v>
      </c>
      <c r="Q20" s="51">
        <v>1960000</v>
      </c>
      <c r="R20" s="61" t="s">
        <v>84</v>
      </c>
      <c r="S20" s="48" t="e">
        <f>+R20+2</f>
        <v>#VALUE!</v>
      </c>
    </row>
    <row r="21" spans="1:19" s="15" customFormat="1" ht="99.95" customHeight="1" x14ac:dyDescent="0.25">
      <c r="A21" s="60"/>
      <c r="B21" s="56">
        <v>41940</v>
      </c>
      <c r="C21" s="45" t="s">
        <v>21</v>
      </c>
      <c r="D21" s="46" t="s">
        <v>72</v>
      </c>
      <c r="E21" s="47" t="s">
        <v>113</v>
      </c>
      <c r="F21" s="49">
        <v>8000000</v>
      </c>
      <c r="G21" s="53" t="s">
        <v>23</v>
      </c>
      <c r="H21" s="48" t="s">
        <v>24</v>
      </c>
      <c r="I21" s="58" t="s">
        <v>114</v>
      </c>
      <c r="J21" s="50" t="s">
        <v>26</v>
      </c>
      <c r="K21" s="50" t="s">
        <v>25</v>
      </c>
      <c r="L21" s="50" t="s">
        <v>25</v>
      </c>
      <c r="M21" s="50" t="s">
        <v>115</v>
      </c>
      <c r="N21" s="57">
        <v>39567488</v>
      </c>
      <c r="O21" s="44"/>
      <c r="P21" s="48">
        <v>41935</v>
      </c>
      <c r="Q21" s="51">
        <v>8000000</v>
      </c>
      <c r="R21" s="59">
        <v>41936</v>
      </c>
      <c r="S21" s="48">
        <v>42004</v>
      </c>
    </row>
    <row r="22" spans="1:19" s="15" customFormat="1" ht="99.95" customHeight="1" x14ac:dyDescent="0.25">
      <c r="A22" s="60"/>
      <c r="B22" s="56">
        <v>41942</v>
      </c>
      <c r="C22" s="45" t="s">
        <v>79</v>
      </c>
      <c r="D22" s="46" t="s">
        <v>22</v>
      </c>
      <c r="E22" s="47" t="s">
        <v>116</v>
      </c>
      <c r="F22" s="49">
        <v>24320000</v>
      </c>
      <c r="G22" s="53" t="s">
        <v>23</v>
      </c>
      <c r="H22" s="48" t="s">
        <v>24</v>
      </c>
      <c r="I22" s="55" t="s">
        <v>117</v>
      </c>
      <c r="J22" s="50" t="s">
        <v>80</v>
      </c>
      <c r="K22" s="50" t="s">
        <v>25</v>
      </c>
      <c r="L22" s="50" t="s">
        <v>25</v>
      </c>
      <c r="M22" s="50" t="s">
        <v>118</v>
      </c>
      <c r="N22" s="57">
        <v>890900943</v>
      </c>
      <c r="O22" s="44" t="s">
        <v>27</v>
      </c>
      <c r="P22" s="48">
        <v>41942</v>
      </c>
      <c r="Q22" s="51">
        <v>24320000</v>
      </c>
      <c r="R22" s="59">
        <v>41942</v>
      </c>
      <c r="S22" s="48">
        <v>41963</v>
      </c>
    </row>
    <row r="23" spans="1:19" s="15" customFormat="1" ht="99.95" customHeight="1" x14ac:dyDescent="0.25">
      <c r="A23" s="60"/>
      <c r="B23" s="56">
        <v>41943</v>
      </c>
      <c r="C23" s="45" t="s">
        <v>21</v>
      </c>
      <c r="D23" s="46" t="s">
        <v>34</v>
      </c>
      <c r="E23" s="47" t="s">
        <v>119</v>
      </c>
      <c r="F23" s="49">
        <v>6000000</v>
      </c>
      <c r="G23" s="53" t="s">
        <v>23</v>
      </c>
      <c r="H23" s="48" t="s">
        <v>24</v>
      </c>
      <c r="I23" s="58" t="s">
        <v>120</v>
      </c>
      <c r="J23" s="50" t="s">
        <v>26</v>
      </c>
      <c r="K23" s="50" t="s">
        <v>25</v>
      </c>
      <c r="L23" s="50" t="s">
        <v>25</v>
      </c>
      <c r="M23" s="50" t="s">
        <v>121</v>
      </c>
      <c r="N23" s="57">
        <v>28789268</v>
      </c>
      <c r="O23" s="44"/>
      <c r="P23" s="48">
        <v>41942</v>
      </c>
      <c r="Q23" s="51">
        <v>6000000</v>
      </c>
      <c r="R23" s="54">
        <v>41947</v>
      </c>
      <c r="S23" s="48">
        <v>42004</v>
      </c>
    </row>
    <row r="24" spans="1:19" s="15" customFormat="1" ht="99.95" customHeight="1" x14ac:dyDescent="0.25">
      <c r="A24" s="60"/>
      <c r="B24" s="56">
        <v>41943</v>
      </c>
      <c r="C24" s="45" t="s">
        <v>21</v>
      </c>
      <c r="D24" s="46" t="s">
        <v>50</v>
      </c>
      <c r="E24" s="47" t="s">
        <v>122</v>
      </c>
      <c r="F24" s="49">
        <v>8000000</v>
      </c>
      <c r="G24" s="53" t="s">
        <v>23</v>
      </c>
      <c r="H24" s="48" t="s">
        <v>24</v>
      </c>
      <c r="I24" s="58" t="s">
        <v>123</v>
      </c>
      <c r="J24" s="50" t="s">
        <v>26</v>
      </c>
      <c r="K24" s="50" t="s">
        <v>25</v>
      </c>
      <c r="L24" s="50" t="s">
        <v>25</v>
      </c>
      <c r="M24" s="50" t="s">
        <v>124</v>
      </c>
      <c r="N24" s="57">
        <v>900121921</v>
      </c>
      <c r="O24" s="44" t="s">
        <v>33</v>
      </c>
      <c r="P24" s="48">
        <v>41942</v>
      </c>
      <c r="Q24" s="51">
        <v>8000000</v>
      </c>
      <c r="R24" s="59" t="s">
        <v>84</v>
      </c>
      <c r="S24" s="48">
        <v>41973</v>
      </c>
    </row>
    <row r="25" spans="1:19" s="15" customFormat="1" ht="99.95" customHeight="1" x14ac:dyDescent="0.25">
      <c r="A25" s="60"/>
      <c r="B25" s="56">
        <v>41943</v>
      </c>
      <c r="C25" s="45" t="s">
        <v>21</v>
      </c>
      <c r="D25" s="46" t="s">
        <v>50</v>
      </c>
      <c r="E25" s="47" t="s">
        <v>125</v>
      </c>
      <c r="F25" s="49">
        <v>2600000</v>
      </c>
      <c r="G25" s="53" t="s">
        <v>23</v>
      </c>
      <c r="H25" s="48" t="s">
        <v>24</v>
      </c>
      <c r="I25" s="58" t="s">
        <v>126</v>
      </c>
      <c r="J25" s="50" t="s">
        <v>111</v>
      </c>
      <c r="K25" s="50" t="s">
        <v>43</v>
      </c>
      <c r="L25" s="50" t="s">
        <v>64</v>
      </c>
      <c r="M25" s="50" t="s">
        <v>127</v>
      </c>
      <c r="N25" s="57">
        <v>860007386</v>
      </c>
      <c r="O25" s="44" t="s">
        <v>27</v>
      </c>
      <c r="P25" s="48">
        <v>41941</v>
      </c>
      <c r="Q25" s="51">
        <v>2600000</v>
      </c>
      <c r="R25" s="59" t="s">
        <v>84</v>
      </c>
      <c r="S25" s="48" t="e">
        <f>+R25+2</f>
        <v>#VALUE!</v>
      </c>
    </row>
  </sheetData>
  <autoFilter ref="A5:S5"/>
  <dataConsolidate/>
  <conditionalFormatting sqref="S22:S25 S11:S20 S6:S8">
    <cfRule type="cellIs" dxfId="20" priority="870" operator="greaterThan">
      <formula>42004</formula>
    </cfRule>
  </conditionalFormatting>
  <conditionalFormatting sqref="G22:G25 G15:G19 G11:G13 G6:G8">
    <cfRule type="containsText" dxfId="19" priority="609" operator="containsText" text="TERMINADO">
      <formula>NOT(ISERROR(SEARCH("TERMINADO",G6)))</formula>
    </cfRule>
  </conditionalFormatting>
  <conditionalFormatting sqref="G22:G25 G15:G19 G11:G13 G6:G8">
    <cfRule type="cellIs" dxfId="18" priority="582" operator="equal">
      <formula>"DESIERTA"</formula>
    </cfRule>
  </conditionalFormatting>
  <conditionalFormatting sqref="H22:H25 H15:H20 H11:H13 H6:H8">
    <cfRule type="containsText" dxfId="17" priority="577" operator="containsText" text="LIQUIDADO">
      <formula>NOT(ISERROR(SEARCH("LIQUIDADO",H6)))</formula>
    </cfRule>
  </conditionalFormatting>
  <conditionalFormatting sqref="S10">
    <cfRule type="cellIs" dxfId="16" priority="88" operator="greaterThan">
      <formula>42004</formula>
    </cfRule>
  </conditionalFormatting>
  <conditionalFormatting sqref="G10">
    <cfRule type="containsText" dxfId="15" priority="87" operator="containsText" text="TERMINADO">
      <formula>NOT(ISERROR(SEARCH("TERMINADO",G10)))</formula>
    </cfRule>
  </conditionalFormatting>
  <conditionalFormatting sqref="G10">
    <cfRule type="cellIs" dxfId="14" priority="86" operator="equal">
      <formula>"DESIERTA"</formula>
    </cfRule>
  </conditionalFormatting>
  <conditionalFormatting sqref="H10">
    <cfRule type="containsText" dxfId="13" priority="85" operator="containsText" text="LIQUIDADO">
      <formula>NOT(ISERROR(SEARCH("LIQUIDADO",H10)))</formula>
    </cfRule>
  </conditionalFormatting>
  <conditionalFormatting sqref="S9">
    <cfRule type="cellIs" dxfId="12" priority="70" operator="greaterThan">
      <formula>42004</formula>
    </cfRule>
  </conditionalFormatting>
  <conditionalFormatting sqref="G9">
    <cfRule type="containsText" dxfId="11" priority="69" operator="containsText" text="TERMINADO">
      <formula>NOT(ISERROR(SEARCH("TERMINADO",G9)))</formula>
    </cfRule>
  </conditionalFormatting>
  <conditionalFormatting sqref="G9">
    <cfRule type="cellIs" dxfId="10" priority="68" operator="equal">
      <formula>"DESIERTA"</formula>
    </cfRule>
  </conditionalFormatting>
  <conditionalFormatting sqref="H9">
    <cfRule type="containsText" dxfId="9" priority="67" operator="containsText" text="LIQUIDADO">
      <formula>NOT(ISERROR(SEARCH("LIQUIDADO",H9)))</formula>
    </cfRule>
  </conditionalFormatting>
  <conditionalFormatting sqref="S21">
    <cfRule type="cellIs" dxfId="8" priority="31" operator="greaterThan">
      <formula>42004</formula>
    </cfRule>
  </conditionalFormatting>
  <conditionalFormatting sqref="G21">
    <cfRule type="containsText" dxfId="7" priority="30" operator="containsText" text="TERMINADO">
      <formula>NOT(ISERROR(SEARCH("TERMINADO",G21)))</formula>
    </cfRule>
  </conditionalFormatting>
  <conditionalFormatting sqref="G21">
    <cfRule type="cellIs" dxfId="6" priority="29" operator="equal">
      <formula>"DESIERTA"</formula>
    </cfRule>
  </conditionalFormatting>
  <conditionalFormatting sqref="H21">
    <cfRule type="containsText" dxfId="5" priority="28" operator="containsText" text="LIQUIDADO">
      <formula>NOT(ISERROR(SEARCH("LIQUIDADO",H21)))</formula>
    </cfRule>
  </conditionalFormatting>
  <conditionalFormatting sqref="G14">
    <cfRule type="containsText" dxfId="4" priority="25" operator="containsText" text="TERMINADO">
      <formula>NOT(ISERROR(SEARCH("TERMINADO",G14)))</formula>
    </cfRule>
  </conditionalFormatting>
  <conditionalFormatting sqref="G14">
    <cfRule type="cellIs" dxfId="3" priority="24" operator="equal">
      <formula>"DESIERTA"</formula>
    </cfRule>
  </conditionalFormatting>
  <conditionalFormatting sqref="H14">
    <cfRule type="containsText" dxfId="2" priority="23" operator="containsText" text="LIQUIDADO">
      <formula>NOT(ISERROR(SEARCH("LIQUIDADO",H14)))</formula>
    </cfRule>
  </conditionalFormatting>
  <conditionalFormatting sqref="G20">
    <cfRule type="containsText" dxfId="1" priority="20" operator="containsText" text="TERMINADO">
      <formula>NOT(ISERROR(SEARCH("TERMINADO",G20)))</formula>
    </cfRule>
  </conditionalFormatting>
  <conditionalFormatting sqref="G20">
    <cfRule type="cellIs" dxfId="0" priority="19" operator="equal">
      <formula>"DESIERTA"</formula>
    </cfRule>
  </conditionalFormatting>
  <hyperlinks>
    <hyperlink ref="A6" r:id="rId1"/>
    <hyperlink ref="A7" r:id="rId2"/>
    <hyperlink ref="A8" r:id="rId3"/>
    <hyperlink ref="A10" r:id="rId4"/>
    <hyperlink ref="A9" r:id="rId5"/>
    <hyperlink ref="A11" r:id="rId6"/>
    <hyperlink ref="A12" r:id="rId7"/>
    <hyperlink ref="G10" r:id="rId8"/>
    <hyperlink ref="A13" r:id="rId9"/>
    <hyperlink ref="A14" r:id="rId10"/>
    <hyperlink ref="G6" r:id="rId11"/>
    <hyperlink ref="I15" r:id="rId12"/>
    <hyperlink ref="G15" r:id="rId13"/>
    <hyperlink ref="G7" r:id="rId14"/>
    <hyperlink ref="G11" r:id="rId15"/>
    <hyperlink ref="A16" r:id="rId16"/>
    <hyperlink ref="G12" r:id="rId17" display="\\migcolfile\Contratación 2014\3 aceptacion de oferta\091CI GLOBAL SCIENTIFIC S.A.S"/>
    <hyperlink ref="G8" r:id="rId18"/>
    <hyperlink ref="G17" r:id="rId19"/>
    <hyperlink ref="I17" r:id="rId20"/>
    <hyperlink ref="G18" r:id="rId21"/>
    <hyperlink ref="I18" r:id="rId22"/>
    <hyperlink ref="I19" r:id="rId23"/>
    <hyperlink ref="I21" r:id="rId24"/>
    <hyperlink ref="I20" r:id="rId25"/>
    <hyperlink ref="G14" r:id="rId26"/>
    <hyperlink ref="G16" r:id="rId27"/>
    <hyperlink ref="G21" r:id="rId28"/>
    <hyperlink ref="G9" r:id="rId29"/>
    <hyperlink ref="G13" r:id="rId30"/>
    <hyperlink ref="G19" r:id="rId31"/>
    <hyperlink ref="G20" r:id="rId32"/>
    <hyperlink ref="I23" r:id="rId33"/>
    <hyperlink ref="G23" r:id="rId34"/>
    <hyperlink ref="G24" r:id="rId35"/>
    <hyperlink ref="I24" r:id="rId36"/>
    <hyperlink ref="I25" r:id="rId37"/>
    <hyperlink ref="G25" r:id="rId38"/>
  </hyperlinks>
  <pageMargins left="0.70866141732283472" right="0.70866141732283472" top="0.74803149606299213" bottom="0.78740157480314965" header="0.31496062992125984" footer="0.31496062992125984"/>
  <pageSetup paperSize="14" scale="47" fitToWidth="5" fitToHeight="20" orientation="landscape" r:id="rId3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CONTRATOS 2014</vt:lpstr>
      <vt:lpstr>'CONTRATOS 2014'!Área_de_impresión</vt:lpstr>
      <vt:lpstr>'CONTRATOS 2014'!Títulos_a_imprimir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Yenifer Prada Peña</dc:creator>
  <cp:lastModifiedBy>Luz Miriam Botero Serna</cp:lastModifiedBy>
  <dcterms:created xsi:type="dcterms:W3CDTF">2014-11-07T20:56:25Z</dcterms:created>
  <dcterms:modified xsi:type="dcterms:W3CDTF">2014-11-14T13:46:01Z</dcterms:modified>
</cp:coreProperties>
</file>