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hidePivotFieldList="1" defaultThemeVersion="124226"/>
  <bookViews>
    <workbookView xWindow="120" yWindow="3585" windowWidth="19320" windowHeight="6495" tabRatio="615"/>
  </bookViews>
  <sheets>
    <sheet name="CONTRATOS 2015" sheetId="22" r:id="rId1"/>
    <sheet name="Informe 2015" sheetId="26" r:id="rId2"/>
    <sheet name="SUPERVISIONES 2015" sheetId="32" r:id="rId3"/>
  </sheets>
  <definedNames>
    <definedName name="_xlnm._FilterDatabase" localSheetId="0" hidden="1">'CONTRATOS 2015'!$A$1:$Z$64</definedName>
    <definedName name="_xlnm._FilterDatabase" localSheetId="2" hidden="1">'SUPERVISIONES 2015'!$A$2:$E$1266</definedName>
    <definedName name="_xlnm.Print_Area" localSheetId="0">'CONTRATOS 2015'!$A$1:$Z$1</definedName>
    <definedName name="_xlnm.Print_Area" localSheetId="2">'SUPERVISIONES 2015'!$A$1:$A$106</definedName>
    <definedName name="millon">'Informe 2015'!$S$45</definedName>
    <definedName name="_xlnm.Print_Titles" localSheetId="0">'CONTRATOS 2015'!$1:$1</definedName>
    <definedName name="_xlnm.Print_Titles" localSheetId="2">'SUPERVISIONES 2015'!$1:$2</definedName>
  </definedNames>
  <calcPr calcId="145621"/>
</workbook>
</file>

<file path=xl/calcChain.xml><?xml version="1.0" encoding="utf-8"?>
<calcChain xmlns="http://schemas.openxmlformats.org/spreadsheetml/2006/main">
  <c r="X2" i="22" l="1"/>
  <c r="X3" i="22"/>
  <c r="X4" i="22"/>
  <c r="X5" i="22"/>
  <c r="X6" i="22"/>
  <c r="X7" i="22"/>
  <c r="X8" i="22"/>
  <c r="X9" i="22"/>
  <c r="X10" i="22"/>
  <c r="X11" i="22"/>
  <c r="X12" i="22"/>
  <c r="X13" i="22"/>
  <c r="X14" i="22"/>
  <c r="X15" i="22"/>
  <c r="X16" i="22"/>
  <c r="X17" i="22"/>
  <c r="X18" i="22"/>
  <c r="X19" i="22"/>
  <c r="X20" i="22"/>
  <c r="X21" i="22"/>
  <c r="X22" i="22"/>
  <c r="X23" i="22"/>
  <c r="X24" i="22"/>
  <c r="X25" i="22"/>
  <c r="X26" i="22"/>
  <c r="X27" i="22"/>
  <c r="X28" i="22"/>
  <c r="X29" i="22"/>
  <c r="X30" i="22"/>
  <c r="X31" i="22"/>
  <c r="X32" i="22"/>
  <c r="X33" i="22"/>
  <c r="X34" i="22"/>
  <c r="X35" i="22"/>
  <c r="X36" i="22"/>
  <c r="X37" i="22"/>
  <c r="X38" i="22"/>
  <c r="X39" i="22"/>
  <c r="X40" i="22"/>
  <c r="X41" i="22"/>
  <c r="X42" i="22"/>
  <c r="X43" i="22"/>
  <c r="X44" i="22"/>
  <c r="X45" i="22"/>
  <c r="X46" i="22"/>
  <c r="X47" i="22"/>
  <c r="X48" i="22"/>
  <c r="X49" i="22"/>
  <c r="X50" i="22"/>
  <c r="X51" i="22"/>
  <c r="X52" i="22"/>
  <c r="X53" i="22"/>
  <c r="X54" i="22"/>
  <c r="X55" i="22"/>
  <c r="X56" i="22"/>
  <c r="X57" i="22"/>
  <c r="X58" i="22"/>
  <c r="X59" i="22"/>
  <c r="X60" i="22"/>
  <c r="X61" i="22"/>
  <c r="X62" i="22"/>
  <c r="X63" i="22"/>
  <c r="X64" i="22"/>
  <c r="Z60" i="22" l="1"/>
  <c r="Z59" i="22"/>
  <c r="Z45" i="22"/>
  <c r="Z31" i="22"/>
  <c r="Z30" i="22"/>
  <c r="Z24" i="22" l="1"/>
  <c r="Z13" i="22" l="1"/>
  <c r="E50" i="26" l="1"/>
  <c r="E48" i="26"/>
  <c r="E47" i="26"/>
  <c r="E46" i="26"/>
  <c r="E45" i="26"/>
  <c r="E44" i="26"/>
  <c r="E43" i="26"/>
  <c r="E41" i="26"/>
  <c r="E40" i="26"/>
  <c r="E38" i="26"/>
  <c r="E37" i="26"/>
  <c r="E36" i="26"/>
  <c r="E35" i="26"/>
  <c r="E34" i="26"/>
  <c r="E33" i="26"/>
  <c r="E31" i="26"/>
  <c r="E29" i="26"/>
  <c r="C540" i="26"/>
  <c r="C542" i="26"/>
  <c r="C543" i="26"/>
  <c r="C544" i="26"/>
  <c r="C546" i="26"/>
  <c r="C548" i="26"/>
  <c r="C549" i="26"/>
  <c r="C550" i="26"/>
  <c r="C553" i="26"/>
  <c r="C555" i="26"/>
  <c r="H56" i="26" l="1"/>
  <c r="G61" i="26"/>
  <c r="G56" i="26"/>
  <c r="G57" i="26"/>
  <c r="G58" i="26"/>
  <c r="G59" i="26"/>
  <c r="G60" i="26"/>
  <c r="G55" i="26"/>
  <c r="F61" i="26"/>
  <c r="F60" i="26"/>
  <c r="F59" i="26"/>
  <c r="F58" i="26"/>
  <c r="F57" i="26"/>
  <c r="F56" i="26"/>
  <c r="F55" i="26"/>
  <c r="E61" i="26"/>
  <c r="E60" i="26"/>
  <c r="E59" i="26"/>
  <c r="E58" i="26"/>
  <c r="E57" i="26"/>
  <c r="E56" i="26"/>
  <c r="E55" i="26"/>
  <c r="C56" i="26"/>
  <c r="B61" i="26"/>
  <c r="B60" i="26"/>
  <c r="B59" i="26"/>
  <c r="B58" i="26"/>
  <c r="B57" i="26"/>
  <c r="B56" i="26"/>
  <c r="B55" i="26"/>
  <c r="A69" i="26"/>
  <c r="A68" i="26"/>
  <c r="K23" i="26"/>
  <c r="J23" i="26"/>
  <c r="K22" i="26"/>
  <c r="J22" i="26"/>
  <c r="K21" i="26"/>
  <c r="J21" i="26"/>
  <c r="K20" i="26"/>
  <c r="J20" i="26"/>
  <c r="K19" i="26"/>
  <c r="J19" i="26"/>
  <c r="K18" i="26"/>
  <c r="J18" i="26"/>
  <c r="K17" i="26"/>
  <c r="J17" i="26"/>
  <c r="K16" i="26"/>
  <c r="J16" i="26"/>
  <c r="I23" i="26"/>
  <c r="H23" i="26"/>
  <c r="I22" i="26"/>
  <c r="H22" i="26"/>
  <c r="I21" i="26"/>
  <c r="H21" i="26"/>
  <c r="I20" i="26"/>
  <c r="H20" i="26"/>
  <c r="I19" i="26"/>
  <c r="H19" i="26"/>
  <c r="I18" i="26"/>
  <c r="H18" i="26"/>
  <c r="I17" i="26"/>
  <c r="H17" i="26"/>
  <c r="I16" i="26"/>
  <c r="H16" i="26"/>
  <c r="G23" i="26"/>
  <c r="F23" i="26"/>
  <c r="G22" i="26"/>
  <c r="F22" i="26"/>
  <c r="G21" i="26"/>
  <c r="F21" i="26"/>
  <c r="G20" i="26"/>
  <c r="F20" i="26"/>
  <c r="G19" i="26"/>
  <c r="F19" i="26"/>
  <c r="G18" i="26"/>
  <c r="F18" i="26"/>
  <c r="G17" i="26"/>
  <c r="F17" i="26"/>
  <c r="G16" i="26"/>
  <c r="F16" i="26"/>
  <c r="E23" i="26"/>
  <c r="D23" i="26"/>
  <c r="E22" i="26"/>
  <c r="D22" i="26"/>
  <c r="E21" i="26"/>
  <c r="D21" i="26"/>
  <c r="E20" i="26"/>
  <c r="D20" i="26"/>
  <c r="E19" i="26"/>
  <c r="D19" i="26"/>
  <c r="E18" i="26"/>
  <c r="D18" i="26"/>
  <c r="E17" i="26"/>
  <c r="D17" i="26"/>
  <c r="E16" i="26"/>
  <c r="D16" i="26"/>
  <c r="B17" i="26"/>
  <c r="C17" i="26"/>
  <c r="B18" i="26"/>
  <c r="C18" i="26"/>
  <c r="B19" i="26"/>
  <c r="C19" i="26"/>
  <c r="B20" i="26"/>
  <c r="C20" i="26"/>
  <c r="B21" i="26"/>
  <c r="C21" i="26"/>
  <c r="B22" i="26"/>
  <c r="C22" i="26"/>
  <c r="B23" i="26"/>
  <c r="C23" i="26"/>
  <c r="C16" i="26"/>
  <c r="M16" i="26" s="1"/>
  <c r="B16" i="26"/>
  <c r="L16" i="26" s="1"/>
  <c r="B450" i="26"/>
  <c r="G534" i="26"/>
  <c r="F534" i="26"/>
  <c r="E534" i="26"/>
  <c r="D534" i="26"/>
  <c r="C534" i="26"/>
  <c r="B534" i="26"/>
  <c r="G533" i="26"/>
  <c r="F533" i="26"/>
  <c r="E533" i="26"/>
  <c r="D533" i="26"/>
  <c r="C533" i="26"/>
  <c r="B533" i="26"/>
  <c r="G532" i="26"/>
  <c r="F532" i="26"/>
  <c r="E532" i="26"/>
  <c r="D532" i="26"/>
  <c r="C532" i="26"/>
  <c r="B532" i="26"/>
  <c r="G531" i="26"/>
  <c r="F531" i="26"/>
  <c r="E531" i="26"/>
  <c r="D531" i="26"/>
  <c r="C531" i="26"/>
  <c r="B531" i="26"/>
  <c r="G530" i="26"/>
  <c r="F530" i="26"/>
  <c r="E530" i="26"/>
  <c r="D530" i="26"/>
  <c r="C530" i="26"/>
  <c r="B530" i="26"/>
  <c r="G529" i="26"/>
  <c r="F529" i="26"/>
  <c r="E529" i="26"/>
  <c r="D529" i="26"/>
  <c r="C529" i="26"/>
  <c r="B529" i="26"/>
  <c r="G528" i="26"/>
  <c r="F528" i="26"/>
  <c r="E528" i="26"/>
  <c r="D528" i="26"/>
  <c r="C528" i="26"/>
  <c r="B528" i="26"/>
  <c r="G527" i="26"/>
  <c r="F527" i="26"/>
  <c r="E527" i="26"/>
  <c r="D527" i="26"/>
  <c r="C527" i="26"/>
  <c r="B527" i="26"/>
  <c r="G526" i="26"/>
  <c r="F526" i="26"/>
  <c r="E526" i="26"/>
  <c r="D526" i="26"/>
  <c r="C526" i="26"/>
  <c r="B526" i="26"/>
  <c r="G525" i="26"/>
  <c r="F525" i="26"/>
  <c r="E525" i="26"/>
  <c r="D525" i="26"/>
  <c r="C525" i="26"/>
  <c r="B525" i="26"/>
  <c r="G524" i="26"/>
  <c r="F524" i="26"/>
  <c r="E524" i="26"/>
  <c r="D524" i="26"/>
  <c r="C524" i="26"/>
  <c r="B524" i="26"/>
  <c r="G523" i="26"/>
  <c r="F523" i="26"/>
  <c r="E523" i="26"/>
  <c r="D523" i="26"/>
  <c r="C523" i="26"/>
  <c r="B523" i="26"/>
  <c r="G522" i="26"/>
  <c r="F522" i="26"/>
  <c r="E522" i="26"/>
  <c r="D522" i="26"/>
  <c r="C522" i="26"/>
  <c r="B522" i="26"/>
  <c r="G521" i="26"/>
  <c r="F521" i="26"/>
  <c r="E521" i="26"/>
  <c r="D521" i="26"/>
  <c r="C521" i="26"/>
  <c r="B521" i="26"/>
  <c r="G520" i="26"/>
  <c r="F520" i="26"/>
  <c r="E520" i="26"/>
  <c r="D520" i="26"/>
  <c r="C520" i="26"/>
  <c r="B520" i="26"/>
  <c r="G519" i="26"/>
  <c r="F519" i="26"/>
  <c r="E519" i="26"/>
  <c r="D519" i="26"/>
  <c r="C519" i="26"/>
  <c r="B519" i="26"/>
  <c r="G518" i="26"/>
  <c r="F518" i="26"/>
  <c r="E518" i="26"/>
  <c r="D518" i="26"/>
  <c r="C518" i="26"/>
  <c r="B518" i="26"/>
  <c r="G517" i="26"/>
  <c r="F517" i="26"/>
  <c r="E517" i="26"/>
  <c r="D517" i="26"/>
  <c r="C517" i="26"/>
  <c r="B517" i="26"/>
  <c r="G516" i="26"/>
  <c r="F516" i="26"/>
  <c r="E516" i="26"/>
  <c r="D516" i="26"/>
  <c r="C516" i="26"/>
  <c r="B516" i="26"/>
  <c r="G515" i="26"/>
  <c r="F515" i="26"/>
  <c r="E515" i="26"/>
  <c r="D515" i="26"/>
  <c r="C515" i="26"/>
  <c r="B515" i="26"/>
  <c r="G514" i="26"/>
  <c r="F514" i="26"/>
  <c r="E514" i="26"/>
  <c r="D514" i="26"/>
  <c r="C514" i="26"/>
  <c r="B514" i="26"/>
  <c r="G513" i="26"/>
  <c r="F513" i="26"/>
  <c r="E513" i="26"/>
  <c r="D513" i="26"/>
  <c r="C513" i="26"/>
  <c r="B513" i="26"/>
  <c r="G512" i="26"/>
  <c r="F512" i="26"/>
  <c r="E512" i="26"/>
  <c r="D512" i="26"/>
  <c r="C512" i="26"/>
  <c r="B512" i="26"/>
  <c r="G511" i="26"/>
  <c r="F511" i="26"/>
  <c r="E511" i="26"/>
  <c r="D511" i="26"/>
  <c r="C511" i="26"/>
  <c r="B511" i="26"/>
  <c r="G510" i="26"/>
  <c r="F510" i="26"/>
  <c r="E510" i="26"/>
  <c r="D510" i="26"/>
  <c r="C510" i="26"/>
  <c r="B510" i="26"/>
  <c r="G509" i="26"/>
  <c r="F509" i="26"/>
  <c r="E509" i="26"/>
  <c r="D509" i="26"/>
  <c r="C509" i="26"/>
  <c r="B509" i="26"/>
  <c r="G508" i="26"/>
  <c r="F508" i="26"/>
  <c r="E508" i="26"/>
  <c r="D508" i="26"/>
  <c r="C508" i="26"/>
  <c r="B508" i="26"/>
  <c r="G507" i="26"/>
  <c r="F507" i="26"/>
  <c r="E507" i="26"/>
  <c r="D507" i="26"/>
  <c r="C507" i="26"/>
  <c r="B507" i="26"/>
  <c r="G506" i="26"/>
  <c r="F506" i="26"/>
  <c r="E506" i="26"/>
  <c r="D506" i="26"/>
  <c r="C506" i="26"/>
  <c r="B506" i="26"/>
  <c r="C481" i="26"/>
  <c r="B481" i="26"/>
  <c r="C480" i="26"/>
  <c r="B480" i="26"/>
  <c r="C479" i="26"/>
  <c r="B479" i="26"/>
  <c r="C478" i="26"/>
  <c r="B478" i="26"/>
  <c r="C477" i="26"/>
  <c r="B477" i="26"/>
  <c r="C476" i="26"/>
  <c r="B476" i="26"/>
  <c r="C475" i="26"/>
  <c r="B475" i="26"/>
  <c r="C474" i="26"/>
  <c r="B474" i="26"/>
  <c r="C473" i="26"/>
  <c r="B473" i="26"/>
  <c r="C472" i="26"/>
  <c r="B472" i="26"/>
  <c r="C471" i="26"/>
  <c r="B471" i="26"/>
  <c r="C467" i="26"/>
  <c r="B467" i="26"/>
  <c r="C466" i="26"/>
  <c r="B466" i="26"/>
  <c r="C465" i="26"/>
  <c r="B465" i="26"/>
  <c r="C464" i="26"/>
  <c r="B464" i="26"/>
  <c r="C463" i="26"/>
  <c r="B463" i="26"/>
  <c r="C462" i="26"/>
  <c r="B462" i="26"/>
  <c r="C461" i="26"/>
  <c r="B461" i="26"/>
  <c r="C460" i="26"/>
  <c r="B460" i="26"/>
  <c r="C459" i="26"/>
  <c r="B459" i="26"/>
  <c r="C458" i="26"/>
  <c r="B458" i="26"/>
  <c r="C457" i="26"/>
  <c r="B457" i="26"/>
  <c r="C456" i="26"/>
  <c r="B456" i="26"/>
  <c r="C455" i="26"/>
  <c r="B455" i="26"/>
  <c r="C454" i="26"/>
  <c r="B454" i="26"/>
  <c r="C453" i="26"/>
  <c r="B453" i="26"/>
  <c r="C452" i="26"/>
  <c r="B452" i="26"/>
  <c r="C451" i="26"/>
  <c r="B451" i="26"/>
  <c r="C450" i="26"/>
  <c r="C50" i="26"/>
  <c r="C48" i="26"/>
  <c r="C45" i="26"/>
  <c r="C44" i="26"/>
  <c r="C43" i="26"/>
  <c r="C41" i="26"/>
  <c r="C38" i="26"/>
  <c r="C35" i="26"/>
  <c r="C34" i="26"/>
  <c r="C33" i="26"/>
  <c r="C31" i="26"/>
  <c r="I56" i="26" l="1"/>
  <c r="M22" i="26"/>
  <c r="M20" i="26"/>
  <c r="M18" i="26"/>
  <c r="M23" i="26"/>
  <c r="M21" i="26"/>
  <c r="M19" i="26"/>
  <c r="M17" i="26"/>
  <c r="L22" i="26"/>
  <c r="L20" i="26"/>
  <c r="L18" i="26"/>
  <c r="H507" i="26"/>
  <c r="H509" i="26"/>
  <c r="H511" i="26"/>
  <c r="H513" i="26"/>
  <c r="H515" i="26"/>
  <c r="H517" i="26"/>
  <c r="H519" i="26"/>
  <c r="L23" i="26"/>
  <c r="L21" i="26"/>
  <c r="L19" i="26"/>
  <c r="A70" i="26"/>
  <c r="H506" i="26"/>
  <c r="H508" i="26"/>
  <c r="H510" i="26"/>
  <c r="H512" i="26"/>
  <c r="H514" i="26"/>
  <c r="H516" i="26"/>
  <c r="H518" i="26"/>
  <c r="H520" i="26"/>
  <c r="H522" i="26"/>
  <c r="H524" i="26"/>
  <c r="H526" i="26"/>
  <c r="H528" i="26"/>
  <c r="H530" i="26"/>
  <c r="H532" i="26"/>
  <c r="H534" i="26"/>
  <c r="H521" i="26"/>
  <c r="H523" i="26"/>
  <c r="H525" i="26"/>
  <c r="H527" i="26"/>
  <c r="H529" i="26"/>
  <c r="H531" i="26"/>
  <c r="H533" i="26"/>
  <c r="G41" i="26"/>
  <c r="G43" i="26"/>
  <c r="G45" i="26"/>
  <c r="G31" i="26"/>
  <c r="G33" i="26"/>
  <c r="G35" i="26"/>
  <c r="G38" i="26"/>
  <c r="G44" i="26"/>
  <c r="G48" i="26"/>
  <c r="G50" i="26"/>
  <c r="G34" i="26"/>
  <c r="L17" i="26"/>
  <c r="A71" i="26"/>
  <c r="D4" i="32"/>
  <c r="E4" i="32"/>
  <c r="D5" i="32"/>
  <c r="E5" i="32"/>
  <c r="D6" i="32"/>
  <c r="E6" i="32"/>
  <c r="D7" i="32"/>
  <c r="E7" i="32"/>
  <c r="D8" i="32"/>
  <c r="E8" i="32"/>
  <c r="D9" i="32"/>
  <c r="E9" i="32"/>
  <c r="D10" i="32"/>
  <c r="E10" i="32"/>
  <c r="D11" i="32"/>
  <c r="E11" i="32"/>
  <c r="D12" i="32"/>
  <c r="E12" i="32"/>
  <c r="D13" i="32"/>
  <c r="E13" i="32"/>
  <c r="D14" i="32"/>
  <c r="E14" i="32"/>
  <c r="D15" i="32"/>
  <c r="E15" i="32"/>
  <c r="D16" i="32"/>
  <c r="E16" i="32"/>
  <c r="D17" i="32"/>
  <c r="E17" i="32"/>
  <c r="D18" i="32"/>
  <c r="E18" i="32"/>
  <c r="D19" i="32"/>
  <c r="E19" i="32"/>
  <c r="D20" i="32"/>
  <c r="E20" i="32"/>
  <c r="D21" i="32"/>
  <c r="E21" i="32"/>
  <c r="D22" i="32"/>
  <c r="E22" i="32"/>
  <c r="D23" i="32"/>
  <c r="E23" i="32"/>
  <c r="D24" i="32"/>
  <c r="E24" i="32"/>
  <c r="D25" i="32"/>
  <c r="E25" i="32"/>
  <c r="D26" i="32"/>
  <c r="E26" i="32"/>
  <c r="D27" i="32"/>
  <c r="E27" i="32"/>
  <c r="D28" i="32"/>
  <c r="E28" i="32"/>
  <c r="D29" i="32"/>
  <c r="E29" i="32"/>
  <c r="D30" i="32"/>
  <c r="E30" i="32"/>
  <c r="D31" i="32"/>
  <c r="E31" i="32"/>
  <c r="D32" i="32"/>
  <c r="E32" i="32"/>
  <c r="D33" i="32"/>
  <c r="E33" i="32"/>
  <c r="D34" i="32"/>
  <c r="E34" i="32"/>
  <c r="D35" i="32"/>
  <c r="E35" i="32"/>
  <c r="D36" i="32"/>
  <c r="E36" i="32"/>
  <c r="D37" i="32"/>
  <c r="E37" i="32"/>
  <c r="D38" i="32"/>
  <c r="E38" i="32"/>
  <c r="D39" i="32"/>
  <c r="E39" i="32"/>
  <c r="D40" i="32"/>
  <c r="E40" i="32"/>
  <c r="D41" i="32"/>
  <c r="E41" i="32"/>
  <c r="D42" i="32"/>
  <c r="E42" i="32"/>
  <c r="D43" i="32"/>
  <c r="E43" i="32"/>
  <c r="D44" i="32"/>
  <c r="E44" i="32"/>
  <c r="D45" i="32"/>
  <c r="E45" i="32"/>
  <c r="D46" i="32"/>
  <c r="E46" i="32"/>
  <c r="D47" i="32"/>
  <c r="E47" i="32"/>
  <c r="D48" i="32"/>
  <c r="E48" i="32"/>
  <c r="D49" i="32"/>
  <c r="E49" i="32"/>
  <c r="D50" i="32"/>
  <c r="E50" i="32"/>
  <c r="D51" i="32"/>
  <c r="E51" i="32"/>
  <c r="D52" i="32"/>
  <c r="E52" i="32"/>
  <c r="D53" i="32"/>
  <c r="E53" i="32"/>
  <c r="D54" i="32"/>
  <c r="E54" i="32"/>
  <c r="D55" i="32"/>
  <c r="E55" i="32"/>
  <c r="D56" i="32"/>
  <c r="E56" i="32"/>
  <c r="D57" i="32"/>
  <c r="E57" i="32"/>
  <c r="D58" i="32"/>
  <c r="E58" i="32"/>
  <c r="D59" i="32"/>
  <c r="E59" i="32"/>
  <c r="D60" i="32"/>
  <c r="E60" i="32"/>
  <c r="D61" i="32"/>
  <c r="E61" i="32"/>
  <c r="D62" i="32"/>
  <c r="E62" i="32"/>
  <c r="D63" i="32"/>
  <c r="E63" i="32"/>
  <c r="D64" i="32"/>
  <c r="E64" i="32"/>
  <c r="D65" i="32"/>
  <c r="E65" i="32"/>
  <c r="D66" i="32"/>
  <c r="E66" i="32"/>
  <c r="D67" i="32"/>
  <c r="E67" i="32"/>
  <c r="D68" i="32"/>
  <c r="E68" i="32"/>
  <c r="D69" i="32"/>
  <c r="E69" i="32"/>
  <c r="D70" i="32"/>
  <c r="E70" i="32"/>
  <c r="D71" i="32"/>
  <c r="E71" i="32"/>
  <c r="D72" i="32"/>
  <c r="E72" i="32"/>
  <c r="D73" i="32"/>
  <c r="E73" i="32"/>
  <c r="D74" i="32"/>
  <c r="E74" i="32"/>
  <c r="D75" i="32"/>
  <c r="E75" i="32"/>
  <c r="D76" i="32"/>
  <c r="E76" i="32"/>
  <c r="D77" i="32"/>
  <c r="E77" i="32"/>
  <c r="D78" i="32"/>
  <c r="E78" i="32"/>
  <c r="D79" i="32"/>
  <c r="E79" i="32"/>
  <c r="D80" i="32"/>
  <c r="E80" i="32"/>
  <c r="D81" i="32"/>
  <c r="E81" i="32"/>
  <c r="D82" i="32"/>
  <c r="E82" i="32"/>
  <c r="D83" i="32"/>
  <c r="E83" i="32"/>
  <c r="D84" i="32"/>
  <c r="E84" i="32"/>
  <c r="D85" i="32"/>
  <c r="E85" i="32"/>
  <c r="D86" i="32"/>
  <c r="E86" i="32"/>
  <c r="D87" i="32"/>
  <c r="E87" i="32"/>
  <c r="D88" i="32"/>
  <c r="E88" i="32"/>
  <c r="D89" i="32"/>
  <c r="E89" i="32"/>
  <c r="D90" i="32"/>
  <c r="E90" i="32"/>
  <c r="D91" i="32"/>
  <c r="E91" i="32"/>
  <c r="D92" i="32"/>
  <c r="E92" i="32"/>
  <c r="D93" i="32"/>
  <c r="E93" i="32"/>
  <c r="D94" i="32"/>
  <c r="E94" i="32"/>
  <c r="D95" i="32"/>
  <c r="E95" i="32"/>
  <c r="D96" i="32"/>
  <c r="E96" i="32"/>
  <c r="D97" i="32"/>
  <c r="E97" i="32"/>
  <c r="D98" i="32"/>
  <c r="E98" i="32"/>
  <c r="D99" i="32"/>
  <c r="E99" i="32"/>
  <c r="D100" i="32"/>
  <c r="E100" i="32"/>
  <c r="D101" i="32"/>
  <c r="E101" i="32"/>
  <c r="D102" i="32"/>
  <c r="E102" i="32"/>
  <c r="D103" i="32"/>
  <c r="E103" i="32"/>
  <c r="D104" i="32"/>
  <c r="E104" i="32"/>
  <c r="D105" i="32"/>
  <c r="E105" i="32"/>
  <c r="D106" i="32"/>
  <c r="E106" i="32"/>
  <c r="D107" i="32"/>
  <c r="E107" i="32"/>
  <c r="D108" i="32"/>
  <c r="E108" i="32"/>
  <c r="D109" i="32"/>
  <c r="E109" i="32"/>
  <c r="D110" i="32"/>
  <c r="E110" i="32"/>
  <c r="D111" i="32"/>
  <c r="E111" i="32"/>
  <c r="D112" i="32"/>
  <c r="E112" i="32"/>
  <c r="D113" i="32"/>
  <c r="E113" i="32"/>
  <c r="D114" i="32"/>
  <c r="E114" i="32"/>
  <c r="D115" i="32"/>
  <c r="E115" i="32"/>
  <c r="D116" i="32"/>
  <c r="E116" i="32"/>
  <c r="D117" i="32"/>
  <c r="E117" i="32"/>
  <c r="D118" i="32"/>
  <c r="E118" i="32"/>
  <c r="D119" i="32"/>
  <c r="E119" i="32"/>
  <c r="D120" i="32"/>
  <c r="E120" i="32"/>
  <c r="D121" i="32"/>
  <c r="E121" i="32"/>
  <c r="D122" i="32"/>
  <c r="E122" i="32"/>
  <c r="D123" i="32"/>
  <c r="E123" i="32"/>
  <c r="D124" i="32"/>
  <c r="E124" i="32"/>
  <c r="D125" i="32"/>
  <c r="E125" i="32"/>
  <c r="D126" i="32"/>
  <c r="E126" i="32"/>
  <c r="D127" i="32"/>
  <c r="E127" i="32"/>
  <c r="D128" i="32"/>
  <c r="E128" i="32"/>
  <c r="D129" i="32"/>
  <c r="E129" i="32"/>
  <c r="D130" i="32"/>
  <c r="E130" i="32"/>
  <c r="D131" i="32"/>
  <c r="E131" i="32"/>
  <c r="D132" i="32"/>
  <c r="E132" i="32"/>
  <c r="D133" i="32"/>
  <c r="E133" i="32"/>
  <c r="D134" i="32"/>
  <c r="E134" i="32"/>
  <c r="D135" i="32"/>
  <c r="E135" i="32"/>
  <c r="D136" i="32"/>
  <c r="E136" i="32"/>
  <c r="D137" i="32"/>
  <c r="E137" i="32"/>
  <c r="D138" i="32"/>
  <c r="E138" i="32"/>
  <c r="D139" i="32"/>
  <c r="E139" i="32"/>
  <c r="D140" i="32"/>
  <c r="E140" i="32"/>
  <c r="D141" i="32"/>
  <c r="E141" i="32"/>
  <c r="D142" i="32"/>
  <c r="E142" i="32"/>
  <c r="D143" i="32"/>
  <c r="E143" i="32"/>
  <c r="D144" i="32"/>
  <c r="E144" i="32"/>
  <c r="D145" i="32"/>
  <c r="E145" i="32"/>
  <c r="D146" i="32"/>
  <c r="E146" i="32"/>
  <c r="D147" i="32"/>
  <c r="E147" i="32"/>
  <c r="D148" i="32"/>
  <c r="E148" i="32"/>
  <c r="D149" i="32"/>
  <c r="E149" i="32"/>
  <c r="D150" i="32"/>
  <c r="E150" i="32"/>
  <c r="D151" i="32"/>
  <c r="E151" i="32"/>
  <c r="D152" i="32"/>
  <c r="E152" i="32"/>
  <c r="D153" i="32"/>
  <c r="E153" i="32"/>
  <c r="D154" i="32"/>
  <c r="E154" i="32"/>
  <c r="D155" i="32"/>
  <c r="E155" i="32"/>
  <c r="D156" i="32"/>
  <c r="E156" i="32"/>
  <c r="D157" i="32"/>
  <c r="E157" i="32"/>
  <c r="D158" i="32"/>
  <c r="E158" i="32"/>
  <c r="D159" i="32"/>
  <c r="E159" i="32"/>
  <c r="D160" i="32"/>
  <c r="E160" i="32"/>
  <c r="D161" i="32"/>
  <c r="E161" i="32"/>
  <c r="D162" i="32"/>
  <c r="E162" i="32"/>
  <c r="D163" i="32"/>
  <c r="E163" i="32"/>
  <c r="D164" i="32"/>
  <c r="E164" i="32"/>
  <c r="D165" i="32"/>
  <c r="E165" i="32"/>
  <c r="D166" i="32"/>
  <c r="E166" i="32"/>
  <c r="D167" i="32"/>
  <c r="E167" i="32"/>
  <c r="D168" i="32"/>
  <c r="E168" i="32"/>
  <c r="D169" i="32"/>
  <c r="E169" i="32"/>
  <c r="D170" i="32"/>
  <c r="E170" i="32"/>
  <c r="D171" i="32"/>
  <c r="E171" i="32"/>
  <c r="D172" i="32"/>
  <c r="E172" i="32"/>
  <c r="D173" i="32"/>
  <c r="E173" i="32"/>
  <c r="D174" i="32"/>
  <c r="E174" i="32"/>
  <c r="D175" i="32"/>
  <c r="E175" i="32"/>
  <c r="D176" i="32"/>
  <c r="E176" i="32"/>
  <c r="D177" i="32"/>
  <c r="E177" i="32"/>
  <c r="D178" i="32"/>
  <c r="E178" i="32"/>
  <c r="D179" i="32"/>
  <c r="E179" i="32"/>
  <c r="D180" i="32"/>
  <c r="E180" i="32"/>
  <c r="D181" i="32"/>
  <c r="E181" i="32"/>
  <c r="D182" i="32"/>
  <c r="E182" i="32"/>
  <c r="D183" i="32"/>
  <c r="E183" i="32"/>
  <c r="D184" i="32"/>
  <c r="E184" i="32"/>
  <c r="D185" i="32"/>
  <c r="E185" i="32"/>
  <c r="D186" i="32"/>
  <c r="E186" i="32"/>
  <c r="D187" i="32"/>
  <c r="E187" i="32"/>
  <c r="D188" i="32"/>
  <c r="E188" i="32"/>
  <c r="D189" i="32"/>
  <c r="E189" i="32"/>
  <c r="D190" i="32"/>
  <c r="E190" i="32"/>
  <c r="D191" i="32"/>
  <c r="E191" i="32"/>
  <c r="D192" i="32"/>
  <c r="E192" i="32"/>
  <c r="D193" i="32"/>
  <c r="E193" i="32"/>
  <c r="D194" i="32"/>
  <c r="E194" i="32"/>
  <c r="D195" i="32"/>
  <c r="E195" i="32"/>
  <c r="D196" i="32"/>
  <c r="E196" i="32"/>
  <c r="D197" i="32"/>
  <c r="E197" i="32"/>
  <c r="D198" i="32"/>
  <c r="E198" i="32"/>
  <c r="D199" i="32"/>
  <c r="E199" i="32"/>
  <c r="D200" i="32"/>
  <c r="E200" i="32"/>
  <c r="D201" i="32"/>
  <c r="E201" i="32"/>
  <c r="D202" i="32"/>
  <c r="E202" i="32"/>
  <c r="D203" i="32"/>
  <c r="E203" i="32"/>
  <c r="D204" i="32"/>
  <c r="E204" i="32"/>
  <c r="D205" i="32"/>
  <c r="E205" i="32"/>
  <c r="D206" i="32"/>
  <c r="E206" i="32"/>
  <c r="D207" i="32"/>
  <c r="E207" i="32"/>
  <c r="D208" i="32"/>
  <c r="E208" i="32"/>
  <c r="D209" i="32"/>
  <c r="E209" i="32"/>
  <c r="D210" i="32"/>
  <c r="E210" i="32"/>
  <c r="D211" i="32"/>
  <c r="E211" i="32"/>
  <c r="D212" i="32"/>
  <c r="E212" i="32"/>
  <c r="D213" i="32"/>
  <c r="E213" i="32"/>
  <c r="D214" i="32"/>
  <c r="E214" i="32"/>
  <c r="D215" i="32"/>
  <c r="E215" i="32"/>
  <c r="D216" i="32"/>
  <c r="E216" i="32"/>
  <c r="D217" i="32"/>
  <c r="E217" i="32"/>
  <c r="D218" i="32"/>
  <c r="E218" i="32"/>
  <c r="D219" i="32"/>
  <c r="E219" i="32"/>
  <c r="D220" i="32"/>
  <c r="E220" i="32"/>
  <c r="D221" i="32"/>
  <c r="E221" i="32"/>
  <c r="D222" i="32"/>
  <c r="E222" i="32"/>
  <c r="D223" i="32"/>
  <c r="E223" i="32"/>
  <c r="D224" i="32"/>
  <c r="E224" i="32"/>
  <c r="D226" i="32"/>
  <c r="E226" i="32"/>
  <c r="D227" i="32"/>
  <c r="E227" i="32"/>
  <c r="D228" i="32"/>
  <c r="E228" i="32"/>
  <c r="D229" i="32"/>
  <c r="E229" i="32"/>
  <c r="D230" i="32"/>
  <c r="E230" i="32"/>
  <c r="D231" i="32"/>
  <c r="E231" i="32"/>
  <c r="D232" i="32"/>
  <c r="E232" i="32"/>
  <c r="D233" i="32"/>
  <c r="E233" i="32"/>
  <c r="D234" i="32"/>
  <c r="E234" i="32"/>
  <c r="D235" i="32"/>
  <c r="E235" i="32"/>
  <c r="D236" i="32"/>
  <c r="E236" i="32"/>
  <c r="D237" i="32"/>
  <c r="E237" i="32"/>
  <c r="D238" i="32"/>
  <c r="E238" i="32"/>
  <c r="D239" i="32"/>
  <c r="E239" i="32"/>
  <c r="D240" i="32"/>
  <c r="E240" i="32"/>
  <c r="D241" i="32"/>
  <c r="E241" i="32"/>
  <c r="D242" i="32"/>
  <c r="E242" i="32"/>
  <c r="D243" i="32"/>
  <c r="E243" i="32"/>
  <c r="D244" i="32"/>
  <c r="E244" i="32"/>
  <c r="D245" i="32"/>
  <c r="E245" i="32"/>
  <c r="D246" i="32"/>
  <c r="E246" i="32"/>
  <c r="D247" i="32"/>
  <c r="E247" i="32"/>
  <c r="D248" i="32"/>
  <c r="E248" i="32"/>
  <c r="D249" i="32"/>
  <c r="E249" i="32"/>
  <c r="D250" i="32"/>
  <c r="E250" i="32"/>
  <c r="D251" i="32"/>
  <c r="E251" i="32"/>
  <c r="D252" i="32"/>
  <c r="E252" i="32"/>
  <c r="D253" i="32"/>
  <c r="E253" i="32"/>
  <c r="D254" i="32"/>
  <c r="E254" i="32"/>
  <c r="D255" i="32"/>
  <c r="E255" i="32"/>
  <c r="D256" i="32"/>
  <c r="E256" i="32"/>
  <c r="D257" i="32"/>
  <c r="E257" i="32"/>
  <c r="D258" i="32"/>
  <c r="E258" i="32"/>
  <c r="D259" i="32"/>
  <c r="E259" i="32"/>
  <c r="D260" i="32"/>
  <c r="E260" i="32"/>
  <c r="D261" i="32"/>
  <c r="E261" i="32"/>
  <c r="D262" i="32"/>
  <c r="E262" i="32"/>
  <c r="D263" i="32"/>
  <c r="E263" i="32"/>
  <c r="D264" i="32"/>
  <c r="E264" i="32"/>
  <c r="D265" i="32"/>
  <c r="E265" i="32"/>
  <c r="D266" i="32"/>
  <c r="E266" i="32"/>
  <c r="D267" i="32"/>
  <c r="E267" i="32"/>
  <c r="D268" i="32"/>
  <c r="E268" i="32"/>
  <c r="D269" i="32"/>
  <c r="E269" i="32"/>
  <c r="D270" i="32"/>
  <c r="E270" i="32"/>
  <c r="D271" i="32"/>
  <c r="E271" i="32"/>
  <c r="D272" i="32"/>
  <c r="E272" i="32"/>
  <c r="D273" i="32"/>
  <c r="E273" i="32"/>
  <c r="D274" i="32"/>
  <c r="E274" i="32"/>
  <c r="D275" i="32"/>
  <c r="E275" i="32"/>
  <c r="D276" i="32"/>
  <c r="E276" i="32"/>
  <c r="D277" i="32"/>
  <c r="E277" i="32"/>
  <c r="D278" i="32"/>
  <c r="E278" i="32"/>
  <c r="D279" i="32"/>
  <c r="E279" i="32"/>
  <c r="D280" i="32"/>
  <c r="E280" i="32"/>
  <c r="D281" i="32"/>
  <c r="E281" i="32"/>
  <c r="D282" i="32"/>
  <c r="E282" i="32"/>
  <c r="D283" i="32"/>
  <c r="E283" i="32"/>
  <c r="D284" i="32"/>
  <c r="E284" i="32"/>
  <c r="D285" i="32"/>
  <c r="E285" i="32"/>
  <c r="D286" i="32"/>
  <c r="E286" i="32"/>
  <c r="D287" i="32"/>
  <c r="E287" i="32"/>
  <c r="D288" i="32"/>
  <c r="E288" i="32"/>
  <c r="D289" i="32"/>
  <c r="E289" i="32"/>
  <c r="D290" i="32"/>
  <c r="E290" i="32"/>
  <c r="D291" i="32"/>
  <c r="E291" i="32"/>
  <c r="D292" i="32"/>
  <c r="E292" i="32"/>
  <c r="D293" i="32"/>
  <c r="E293" i="32"/>
  <c r="D294" i="32"/>
  <c r="E294" i="32"/>
  <c r="D295" i="32"/>
  <c r="E295" i="32"/>
  <c r="D296" i="32"/>
  <c r="E296" i="32"/>
  <c r="D297" i="32"/>
  <c r="E297" i="32"/>
  <c r="D298" i="32"/>
  <c r="E298" i="32"/>
  <c r="D299" i="32"/>
  <c r="E299" i="32"/>
  <c r="D300" i="32"/>
  <c r="E300" i="32"/>
  <c r="D301" i="32"/>
  <c r="E301" i="32"/>
  <c r="D302" i="32"/>
  <c r="E302" i="32"/>
  <c r="D303" i="32"/>
  <c r="E303" i="32"/>
  <c r="D304" i="32"/>
  <c r="E304" i="32"/>
  <c r="D305" i="32"/>
  <c r="E305" i="32"/>
  <c r="D306" i="32"/>
  <c r="E306" i="32"/>
  <c r="D307" i="32"/>
  <c r="E307" i="32"/>
  <c r="D308" i="32"/>
  <c r="E308" i="32"/>
  <c r="D309" i="32"/>
  <c r="E309" i="32"/>
  <c r="D310" i="32"/>
  <c r="E310" i="32"/>
  <c r="D311" i="32"/>
  <c r="E311" i="32"/>
  <c r="D312" i="32"/>
  <c r="E312" i="32"/>
  <c r="D313" i="32"/>
  <c r="E313" i="32"/>
  <c r="D314" i="32"/>
  <c r="E314" i="32"/>
  <c r="D315" i="32"/>
  <c r="E315" i="32"/>
  <c r="D316" i="32"/>
  <c r="E316" i="32"/>
  <c r="D317" i="32"/>
  <c r="E317" i="32"/>
  <c r="D318" i="32"/>
  <c r="E318" i="32"/>
  <c r="D319" i="32"/>
  <c r="E319" i="32"/>
  <c r="D320" i="32"/>
  <c r="E320" i="32"/>
  <c r="D321" i="32"/>
  <c r="E321" i="32"/>
  <c r="D322" i="32"/>
  <c r="E322" i="32"/>
  <c r="D323" i="32"/>
  <c r="E323" i="32"/>
  <c r="D324" i="32"/>
  <c r="E324" i="32"/>
  <c r="D325" i="32"/>
  <c r="E325" i="32"/>
  <c r="D326" i="32"/>
  <c r="E326" i="32"/>
  <c r="D327" i="32"/>
  <c r="E327" i="32"/>
  <c r="D328" i="32"/>
  <c r="E328" i="32"/>
  <c r="D329" i="32"/>
  <c r="E329" i="32"/>
  <c r="D330" i="32"/>
  <c r="E330" i="32"/>
  <c r="D331" i="32"/>
  <c r="E331" i="32"/>
  <c r="D332" i="32"/>
  <c r="E332" i="32"/>
  <c r="D333" i="32"/>
  <c r="E333" i="32"/>
  <c r="D334" i="32"/>
  <c r="E334" i="32"/>
  <c r="D335" i="32"/>
  <c r="E335" i="32"/>
  <c r="D336" i="32"/>
  <c r="E336" i="32"/>
  <c r="D337" i="32"/>
  <c r="E337" i="32"/>
  <c r="D338" i="32"/>
  <c r="E338" i="32"/>
  <c r="D339" i="32"/>
  <c r="E339" i="32"/>
  <c r="D340" i="32"/>
  <c r="E340" i="32"/>
  <c r="D341" i="32"/>
  <c r="E341" i="32"/>
  <c r="D342" i="32"/>
  <c r="E342" i="32"/>
  <c r="D343" i="32"/>
  <c r="E343" i="32"/>
  <c r="D344" i="32"/>
  <c r="E344" i="32"/>
  <c r="D345" i="32"/>
  <c r="E345" i="32"/>
  <c r="D346" i="32"/>
  <c r="E346" i="32"/>
  <c r="D347" i="32"/>
  <c r="E347" i="32"/>
  <c r="D348" i="32"/>
  <c r="E348" i="32"/>
  <c r="D349" i="32"/>
  <c r="E349" i="32"/>
  <c r="D350" i="32"/>
  <c r="E350" i="32"/>
  <c r="D351" i="32"/>
  <c r="E351" i="32"/>
  <c r="D352" i="32"/>
  <c r="E352" i="32"/>
  <c r="D353" i="32"/>
  <c r="E353" i="32"/>
  <c r="D354" i="32"/>
  <c r="E354" i="32"/>
  <c r="D355" i="32"/>
  <c r="E355" i="32"/>
  <c r="D356" i="32"/>
  <c r="E356" i="32"/>
  <c r="D357" i="32"/>
  <c r="E357" i="32"/>
  <c r="D358" i="32"/>
  <c r="E358" i="32"/>
  <c r="D359" i="32"/>
  <c r="E359" i="32"/>
  <c r="D360" i="32"/>
  <c r="E360" i="32"/>
  <c r="D361" i="32"/>
  <c r="E361" i="32"/>
  <c r="D362" i="32"/>
  <c r="E362" i="32"/>
  <c r="D363" i="32"/>
  <c r="E363" i="32"/>
  <c r="D364" i="32"/>
  <c r="E364" i="32"/>
  <c r="D365" i="32"/>
  <c r="E365" i="32"/>
  <c r="D366" i="32"/>
  <c r="E366" i="32"/>
  <c r="D367" i="32"/>
  <c r="E367" i="32"/>
  <c r="D368" i="32"/>
  <c r="E368" i="32"/>
  <c r="D369" i="32"/>
  <c r="E369" i="32"/>
  <c r="D370" i="32"/>
  <c r="E370" i="32"/>
  <c r="D371" i="32"/>
  <c r="E371" i="32"/>
  <c r="D372" i="32"/>
  <c r="E372" i="32"/>
  <c r="D373" i="32"/>
  <c r="E373" i="32"/>
  <c r="D374" i="32"/>
  <c r="E374" i="32"/>
  <c r="D375" i="32"/>
  <c r="E375" i="32"/>
  <c r="D376" i="32"/>
  <c r="E376" i="32"/>
  <c r="D377" i="32"/>
  <c r="E377" i="32"/>
  <c r="D378" i="32"/>
  <c r="E378" i="32"/>
  <c r="D379" i="32"/>
  <c r="E379" i="32"/>
  <c r="D380" i="32"/>
  <c r="E380" i="32"/>
  <c r="D381" i="32"/>
  <c r="E381" i="32"/>
  <c r="D382" i="32"/>
  <c r="E382" i="32"/>
  <c r="D383" i="32"/>
  <c r="E383" i="32"/>
  <c r="D384" i="32"/>
  <c r="E384" i="32"/>
  <c r="D385" i="32"/>
  <c r="E385" i="32"/>
  <c r="D386" i="32"/>
  <c r="E386" i="32"/>
  <c r="D387" i="32"/>
  <c r="E387" i="32"/>
  <c r="D388" i="32"/>
  <c r="E388" i="32"/>
  <c r="D389" i="32"/>
  <c r="E389" i="32"/>
  <c r="D390" i="32"/>
  <c r="E390" i="32"/>
  <c r="D391" i="32"/>
  <c r="E391" i="32"/>
  <c r="D392" i="32"/>
  <c r="E392" i="32"/>
  <c r="D393" i="32"/>
  <c r="E393" i="32"/>
  <c r="D394" i="32"/>
  <c r="E394" i="32"/>
  <c r="D395" i="32"/>
  <c r="E395" i="32"/>
  <c r="D396" i="32"/>
  <c r="E396" i="32"/>
  <c r="D397" i="32"/>
  <c r="E397" i="32"/>
  <c r="D398" i="32"/>
  <c r="E398" i="32"/>
  <c r="D399" i="32"/>
  <c r="E399" i="32"/>
  <c r="D400" i="32"/>
  <c r="E400" i="32"/>
  <c r="D401" i="32"/>
  <c r="E401" i="32"/>
  <c r="D402" i="32"/>
  <c r="E402" i="32"/>
  <c r="D403" i="32"/>
  <c r="E403" i="32"/>
  <c r="D404" i="32"/>
  <c r="E404" i="32"/>
  <c r="D405" i="32"/>
  <c r="E405" i="32"/>
  <c r="D406" i="32"/>
  <c r="E406" i="32"/>
  <c r="D407" i="32"/>
  <c r="E407" i="32"/>
  <c r="D408" i="32"/>
  <c r="E408" i="32"/>
  <c r="D409" i="32"/>
  <c r="E409" i="32"/>
  <c r="D410" i="32"/>
  <c r="E410" i="32"/>
  <c r="D411" i="32"/>
  <c r="E411" i="32"/>
  <c r="D412" i="32"/>
  <c r="E412" i="32"/>
  <c r="D413" i="32"/>
  <c r="E413" i="32"/>
  <c r="D414" i="32"/>
  <c r="E414" i="32"/>
  <c r="D415" i="32"/>
  <c r="E415" i="32"/>
  <c r="D416" i="32"/>
  <c r="E416" i="32"/>
  <c r="D417" i="32"/>
  <c r="E417" i="32"/>
  <c r="D418" i="32"/>
  <c r="E418" i="32"/>
  <c r="D419" i="32"/>
  <c r="E419" i="32"/>
  <c r="D420" i="32"/>
  <c r="E420" i="32"/>
  <c r="D421" i="32"/>
  <c r="E421" i="32"/>
  <c r="D422" i="32"/>
  <c r="E422" i="32"/>
  <c r="D423" i="32"/>
  <c r="E423" i="32"/>
  <c r="D424" i="32"/>
  <c r="E424" i="32"/>
  <c r="D425" i="32"/>
  <c r="E425" i="32"/>
  <c r="D426" i="32"/>
  <c r="E426" i="32"/>
  <c r="D427" i="32"/>
  <c r="E427" i="32"/>
  <c r="D428" i="32"/>
  <c r="E428" i="32"/>
  <c r="D429" i="32"/>
  <c r="E429" i="32"/>
  <c r="D430" i="32"/>
  <c r="E430" i="32"/>
  <c r="D431" i="32"/>
  <c r="E431" i="32"/>
  <c r="D432" i="32"/>
  <c r="E432" i="32"/>
  <c r="D433" i="32"/>
  <c r="E433" i="32"/>
  <c r="D434" i="32"/>
  <c r="E434" i="32"/>
  <c r="D435" i="32"/>
  <c r="E435" i="32"/>
  <c r="D436" i="32"/>
  <c r="E436" i="32"/>
  <c r="D437" i="32"/>
  <c r="E437" i="32"/>
  <c r="D438" i="32"/>
  <c r="E438" i="32"/>
  <c r="D439" i="32"/>
  <c r="E439" i="32"/>
  <c r="D440" i="32"/>
  <c r="E440" i="32"/>
  <c r="D441" i="32"/>
  <c r="E441" i="32"/>
  <c r="D442" i="32"/>
  <c r="E442" i="32"/>
  <c r="D443" i="32"/>
  <c r="E443" i="32"/>
  <c r="D444" i="32"/>
  <c r="E444" i="32"/>
  <c r="D445" i="32"/>
  <c r="E445" i="32"/>
  <c r="D446" i="32"/>
  <c r="E446" i="32"/>
  <c r="D447" i="32"/>
  <c r="E447" i="32"/>
  <c r="D448" i="32"/>
  <c r="E448" i="32"/>
  <c r="D449" i="32"/>
  <c r="E449" i="32"/>
  <c r="D450" i="32"/>
  <c r="E450" i="32"/>
  <c r="D451" i="32"/>
  <c r="E451" i="32"/>
  <c r="D452" i="32"/>
  <c r="E452" i="32"/>
  <c r="D453" i="32"/>
  <c r="E453" i="32"/>
  <c r="D454" i="32"/>
  <c r="E454" i="32"/>
  <c r="D455" i="32"/>
  <c r="E455" i="32"/>
  <c r="D456" i="32"/>
  <c r="E456" i="32"/>
  <c r="D457" i="32"/>
  <c r="E457" i="32"/>
  <c r="D458" i="32"/>
  <c r="E458" i="32"/>
  <c r="D459" i="32"/>
  <c r="E459" i="32"/>
  <c r="D460" i="32"/>
  <c r="E460" i="32"/>
  <c r="D461" i="32"/>
  <c r="E461" i="32"/>
  <c r="D462" i="32"/>
  <c r="E462" i="32"/>
  <c r="D463" i="32"/>
  <c r="E463" i="32"/>
  <c r="D464" i="32"/>
  <c r="E464" i="32"/>
  <c r="D465" i="32"/>
  <c r="E465" i="32"/>
  <c r="D466" i="32"/>
  <c r="E466" i="32"/>
  <c r="D467" i="32"/>
  <c r="E467" i="32"/>
  <c r="D468" i="32"/>
  <c r="E468" i="32"/>
  <c r="D469" i="32"/>
  <c r="E469" i="32"/>
  <c r="D470" i="32"/>
  <c r="E470" i="32"/>
  <c r="D471" i="32"/>
  <c r="E471" i="32"/>
  <c r="D472" i="32"/>
  <c r="E472" i="32"/>
  <c r="D473" i="32"/>
  <c r="E473" i="32"/>
  <c r="D474" i="32"/>
  <c r="E474" i="32"/>
  <c r="D475" i="32"/>
  <c r="E475" i="32"/>
  <c r="D476" i="32"/>
  <c r="E476" i="32"/>
  <c r="D477" i="32"/>
  <c r="E477" i="32"/>
  <c r="D478" i="32"/>
  <c r="E478" i="32"/>
  <c r="D479" i="32"/>
  <c r="E479" i="32"/>
  <c r="D480" i="32"/>
  <c r="E480" i="32"/>
  <c r="D481" i="32"/>
  <c r="E481" i="32"/>
  <c r="D482" i="32"/>
  <c r="E482" i="32"/>
  <c r="D483" i="32"/>
  <c r="E483" i="32"/>
  <c r="D484" i="32"/>
  <c r="E484" i="32"/>
  <c r="D485" i="32"/>
  <c r="E485" i="32"/>
  <c r="D486" i="32"/>
  <c r="E486" i="32"/>
  <c r="D487" i="32"/>
  <c r="E487" i="32"/>
  <c r="D488" i="32"/>
  <c r="E488" i="32"/>
  <c r="D489" i="32"/>
  <c r="E489" i="32"/>
  <c r="D490" i="32"/>
  <c r="E490" i="32"/>
  <c r="D491" i="32"/>
  <c r="E491" i="32"/>
  <c r="D492" i="32"/>
  <c r="E492" i="32"/>
  <c r="D493" i="32"/>
  <c r="E493" i="32"/>
  <c r="D494" i="32"/>
  <c r="E494" i="32"/>
  <c r="D495" i="32"/>
  <c r="E495" i="32"/>
  <c r="D496" i="32"/>
  <c r="E496" i="32"/>
  <c r="D497" i="32"/>
  <c r="E497" i="32"/>
  <c r="D498" i="32"/>
  <c r="E498" i="32"/>
  <c r="D499" i="32"/>
  <c r="E499" i="32"/>
  <c r="D500" i="32"/>
  <c r="E500" i="32"/>
  <c r="D501" i="32"/>
  <c r="E501" i="32"/>
  <c r="D502" i="32"/>
  <c r="E502" i="32"/>
  <c r="D503" i="32"/>
  <c r="E503" i="32"/>
  <c r="D504" i="32"/>
  <c r="E504" i="32"/>
  <c r="D505" i="32"/>
  <c r="E505" i="32"/>
  <c r="D506" i="32"/>
  <c r="E506" i="32"/>
  <c r="D507" i="32"/>
  <c r="E507" i="32"/>
  <c r="D508" i="32"/>
  <c r="E508" i="32"/>
  <c r="D509" i="32"/>
  <c r="E509" i="32"/>
  <c r="D510" i="32"/>
  <c r="E510" i="32"/>
  <c r="D511" i="32"/>
  <c r="E511" i="32"/>
  <c r="D512" i="32"/>
  <c r="E512" i="32"/>
  <c r="D513" i="32"/>
  <c r="E513" i="32"/>
  <c r="D514" i="32"/>
  <c r="E514" i="32"/>
  <c r="D515" i="32"/>
  <c r="E515" i="32"/>
  <c r="D516" i="32"/>
  <c r="E516" i="32"/>
  <c r="D517" i="32"/>
  <c r="E517" i="32"/>
  <c r="D518" i="32"/>
  <c r="E518" i="32"/>
  <c r="D519" i="32"/>
  <c r="E519" i="32"/>
  <c r="D520" i="32"/>
  <c r="E520" i="32"/>
  <c r="D521" i="32"/>
  <c r="E521" i="32"/>
  <c r="D522" i="32"/>
  <c r="E522" i="32"/>
  <c r="D523" i="32"/>
  <c r="E523" i="32"/>
  <c r="D524" i="32"/>
  <c r="E524" i="32"/>
  <c r="D525" i="32"/>
  <c r="E525" i="32"/>
  <c r="D526" i="32"/>
  <c r="E526" i="32"/>
  <c r="D527" i="32"/>
  <c r="E527" i="32"/>
  <c r="D528" i="32"/>
  <c r="E528" i="32"/>
  <c r="D529" i="32"/>
  <c r="E529" i="32"/>
  <c r="D530" i="32"/>
  <c r="E530" i="32"/>
  <c r="D531" i="32"/>
  <c r="E531" i="32"/>
  <c r="D532" i="32"/>
  <c r="E532" i="32"/>
  <c r="D533" i="32"/>
  <c r="E533" i="32"/>
  <c r="D534" i="32"/>
  <c r="E534" i="32"/>
  <c r="D535" i="32"/>
  <c r="E535" i="32"/>
  <c r="D536" i="32"/>
  <c r="E536" i="32"/>
  <c r="D537" i="32"/>
  <c r="E537" i="32"/>
  <c r="D538" i="32"/>
  <c r="E538" i="32"/>
  <c r="D539" i="32"/>
  <c r="E539" i="32"/>
  <c r="D540" i="32"/>
  <c r="E540" i="32"/>
  <c r="D541" i="32"/>
  <c r="E541" i="32"/>
  <c r="D542" i="32"/>
  <c r="E542" i="32"/>
  <c r="D543" i="32"/>
  <c r="E543" i="32"/>
  <c r="D544" i="32"/>
  <c r="E544" i="32"/>
  <c r="D545" i="32"/>
  <c r="E545" i="32"/>
  <c r="D546" i="32"/>
  <c r="E546" i="32"/>
  <c r="D547" i="32"/>
  <c r="E547" i="32"/>
  <c r="D548" i="32"/>
  <c r="E548" i="32"/>
  <c r="D549" i="32"/>
  <c r="E549" i="32"/>
  <c r="D550" i="32"/>
  <c r="E550" i="32"/>
  <c r="D551" i="32"/>
  <c r="E551" i="32"/>
  <c r="D552" i="32"/>
  <c r="E552" i="32"/>
  <c r="D553" i="32"/>
  <c r="E553" i="32"/>
  <c r="D554" i="32"/>
  <c r="E554" i="32"/>
  <c r="D555" i="32"/>
  <c r="E555" i="32"/>
  <c r="D556" i="32"/>
  <c r="E556" i="32"/>
  <c r="D557" i="32"/>
  <c r="E557" i="32"/>
  <c r="D558" i="32"/>
  <c r="E558" i="32"/>
  <c r="D559" i="32"/>
  <c r="E559" i="32"/>
  <c r="D560" i="32"/>
  <c r="E560" i="32"/>
  <c r="D561" i="32"/>
  <c r="E561" i="32"/>
  <c r="D562" i="32"/>
  <c r="E562" i="32"/>
  <c r="D563" i="32"/>
  <c r="E563" i="32"/>
  <c r="D564" i="32"/>
  <c r="E564" i="32"/>
  <c r="D565" i="32"/>
  <c r="E565" i="32"/>
  <c r="D566" i="32"/>
  <c r="E566" i="32"/>
  <c r="D567" i="32"/>
  <c r="E567" i="32"/>
  <c r="D568" i="32"/>
  <c r="E568" i="32"/>
  <c r="D569" i="32"/>
  <c r="E569" i="32"/>
  <c r="D570" i="32"/>
  <c r="E570" i="32"/>
  <c r="D571" i="32"/>
  <c r="E571" i="32"/>
  <c r="D572" i="32"/>
  <c r="E572" i="32"/>
  <c r="D573" i="32"/>
  <c r="E573" i="32"/>
  <c r="D574" i="32"/>
  <c r="E574" i="32"/>
  <c r="D575" i="32"/>
  <c r="E575" i="32"/>
  <c r="D576" i="32"/>
  <c r="E576" i="32"/>
  <c r="D577" i="32"/>
  <c r="E577" i="32"/>
  <c r="D578" i="32"/>
  <c r="E578" i="32"/>
  <c r="D579" i="32"/>
  <c r="E579" i="32"/>
  <c r="D580" i="32"/>
  <c r="E580" i="32"/>
  <c r="D581" i="32"/>
  <c r="E581" i="32"/>
  <c r="D582" i="32"/>
  <c r="E582" i="32"/>
  <c r="D583" i="32"/>
  <c r="E583" i="32"/>
  <c r="D584" i="32"/>
  <c r="E584" i="32"/>
  <c r="D585" i="32"/>
  <c r="E585" i="32"/>
  <c r="D586" i="32"/>
  <c r="E586" i="32"/>
  <c r="D587" i="32"/>
  <c r="E587" i="32"/>
  <c r="D588" i="32"/>
  <c r="E588" i="32"/>
  <c r="D589" i="32"/>
  <c r="E589" i="32"/>
  <c r="D590" i="32"/>
  <c r="E590" i="32"/>
  <c r="D591" i="32"/>
  <c r="E591" i="32"/>
  <c r="D592" i="32"/>
  <c r="E592" i="32"/>
  <c r="D593" i="32"/>
  <c r="E593" i="32"/>
  <c r="D594" i="32"/>
  <c r="E594" i="32"/>
  <c r="D595" i="32"/>
  <c r="E595" i="32"/>
  <c r="D596" i="32"/>
  <c r="E596" i="32"/>
  <c r="D597" i="32"/>
  <c r="E597" i="32"/>
  <c r="D598" i="32"/>
  <c r="E598" i="32"/>
  <c r="D599" i="32"/>
  <c r="E599" i="32"/>
  <c r="D600" i="32"/>
  <c r="E600" i="32"/>
  <c r="D601" i="32"/>
  <c r="E601" i="32"/>
  <c r="D602" i="32"/>
  <c r="E602" i="32"/>
  <c r="D603" i="32"/>
  <c r="E603" i="32"/>
  <c r="D604" i="32"/>
  <c r="E604" i="32"/>
  <c r="D605" i="32"/>
  <c r="E605" i="32"/>
  <c r="D606" i="32"/>
  <c r="E606" i="32"/>
  <c r="D607" i="32"/>
  <c r="E607" i="32"/>
  <c r="D608" i="32"/>
  <c r="E608" i="32"/>
  <c r="D609" i="32"/>
  <c r="E609" i="32"/>
  <c r="D610" i="32"/>
  <c r="E610" i="32"/>
  <c r="D611" i="32"/>
  <c r="E611" i="32"/>
  <c r="D612" i="32"/>
  <c r="E612" i="32"/>
  <c r="D613" i="32"/>
  <c r="E613" i="32"/>
  <c r="D614" i="32"/>
  <c r="E614" i="32"/>
  <c r="D615" i="32"/>
  <c r="E615" i="32"/>
  <c r="D616" i="32"/>
  <c r="E616" i="32"/>
  <c r="D617" i="32"/>
  <c r="E617" i="32"/>
  <c r="D618" i="32"/>
  <c r="E618" i="32"/>
  <c r="D619" i="32"/>
  <c r="E619" i="32"/>
  <c r="D620" i="32"/>
  <c r="E620" i="32"/>
  <c r="D621" i="32"/>
  <c r="E621" i="32"/>
  <c r="D622" i="32"/>
  <c r="E622" i="32"/>
  <c r="D623" i="32"/>
  <c r="E623" i="32"/>
  <c r="D624" i="32"/>
  <c r="E624" i="32"/>
  <c r="D625" i="32"/>
  <c r="E625" i="32"/>
  <c r="D626" i="32"/>
  <c r="E626" i="32"/>
  <c r="D627" i="32"/>
  <c r="E627" i="32"/>
  <c r="D628" i="32"/>
  <c r="E628" i="32"/>
  <c r="D629" i="32"/>
  <c r="E629" i="32"/>
  <c r="D630" i="32"/>
  <c r="E630" i="32"/>
  <c r="D631" i="32"/>
  <c r="E631" i="32"/>
  <c r="D632" i="32"/>
  <c r="E632" i="32"/>
  <c r="D633" i="32"/>
  <c r="E633" i="32"/>
  <c r="D634" i="32"/>
  <c r="E634" i="32"/>
  <c r="D635" i="32"/>
  <c r="E635" i="32"/>
  <c r="D636" i="32"/>
  <c r="E636" i="32"/>
  <c r="D637" i="32"/>
  <c r="E637" i="32"/>
  <c r="D638" i="32"/>
  <c r="E638" i="32"/>
  <c r="D639" i="32"/>
  <c r="E639" i="32"/>
  <c r="D640" i="32"/>
  <c r="E640" i="32"/>
  <c r="D641" i="32"/>
  <c r="E641" i="32"/>
  <c r="D642" i="32"/>
  <c r="E642" i="32"/>
  <c r="D643" i="32"/>
  <c r="E643" i="32"/>
  <c r="D644" i="32"/>
  <c r="E644" i="32"/>
  <c r="D645" i="32"/>
  <c r="E645" i="32"/>
  <c r="D646" i="32"/>
  <c r="E646" i="32"/>
  <c r="D647" i="32"/>
  <c r="E647" i="32"/>
  <c r="D648" i="32"/>
  <c r="E648" i="32"/>
  <c r="D649" i="32"/>
  <c r="E649" i="32"/>
  <c r="D650" i="32"/>
  <c r="E650" i="32"/>
  <c r="D651" i="32"/>
  <c r="E651" i="32"/>
  <c r="D652" i="32"/>
  <c r="E652" i="32"/>
  <c r="D653" i="32"/>
  <c r="E653" i="32"/>
  <c r="D654" i="32"/>
  <c r="E654" i="32"/>
  <c r="D655" i="32"/>
  <c r="E655" i="32"/>
  <c r="D656" i="32"/>
  <c r="E656" i="32"/>
  <c r="D657" i="32"/>
  <c r="E657" i="32"/>
  <c r="D658" i="32"/>
  <c r="E658" i="32"/>
  <c r="D659" i="32"/>
  <c r="E659" i="32"/>
  <c r="D660" i="32"/>
  <c r="E660" i="32"/>
  <c r="D661" i="32"/>
  <c r="E661" i="32"/>
  <c r="D662" i="32"/>
  <c r="E662" i="32"/>
  <c r="D663" i="32"/>
  <c r="E663" i="32"/>
  <c r="D664" i="32"/>
  <c r="E664" i="32"/>
  <c r="D665" i="32"/>
  <c r="E665" i="32"/>
  <c r="D666" i="32"/>
  <c r="E666" i="32"/>
  <c r="D667" i="32"/>
  <c r="E667" i="32"/>
  <c r="D668" i="32"/>
  <c r="E668" i="32"/>
  <c r="D669" i="32"/>
  <c r="E669" i="32"/>
  <c r="D670" i="32"/>
  <c r="E670" i="32"/>
  <c r="D671" i="32"/>
  <c r="E671" i="32"/>
  <c r="D672" i="32"/>
  <c r="E672" i="32"/>
  <c r="D673" i="32"/>
  <c r="E673" i="32"/>
  <c r="D674" i="32"/>
  <c r="E674" i="32"/>
  <c r="D675" i="32"/>
  <c r="E675" i="32"/>
  <c r="D676" i="32"/>
  <c r="E676" i="32"/>
  <c r="D677" i="32"/>
  <c r="E677" i="32"/>
  <c r="D678" i="32"/>
  <c r="E678" i="32"/>
  <c r="D679" i="32"/>
  <c r="E679" i="32"/>
  <c r="D680" i="32"/>
  <c r="E680" i="32"/>
  <c r="D681" i="32"/>
  <c r="E681" i="32"/>
  <c r="D682" i="32"/>
  <c r="E682" i="32"/>
  <c r="D683" i="32"/>
  <c r="E683" i="32"/>
  <c r="D684" i="32"/>
  <c r="E684" i="32"/>
  <c r="D685" i="32"/>
  <c r="E685" i="32"/>
  <c r="D686" i="32"/>
  <c r="E686" i="32"/>
  <c r="D687" i="32"/>
  <c r="E687" i="32"/>
  <c r="D688" i="32"/>
  <c r="E688" i="32"/>
  <c r="D689" i="32"/>
  <c r="E689" i="32"/>
  <c r="D690" i="32"/>
  <c r="E690" i="32"/>
  <c r="D691" i="32"/>
  <c r="E691" i="32"/>
  <c r="D692" i="32"/>
  <c r="E692" i="32"/>
  <c r="D693" i="32"/>
  <c r="E693" i="32"/>
  <c r="D694" i="32"/>
  <c r="E694" i="32"/>
  <c r="D695" i="32"/>
  <c r="E695" i="32"/>
  <c r="D696" i="32"/>
  <c r="E696" i="32"/>
  <c r="D697" i="32"/>
  <c r="E697" i="32"/>
  <c r="D698" i="32"/>
  <c r="E698" i="32"/>
  <c r="D699" i="32"/>
  <c r="E699" i="32"/>
  <c r="D700" i="32"/>
  <c r="E700" i="32"/>
  <c r="D701" i="32"/>
  <c r="E701" i="32"/>
  <c r="D702" i="32"/>
  <c r="E702" i="32"/>
  <c r="D703" i="32"/>
  <c r="E703" i="32"/>
  <c r="D704" i="32"/>
  <c r="E704" i="32"/>
  <c r="D705" i="32"/>
  <c r="E705" i="32"/>
  <c r="D706" i="32"/>
  <c r="E706" i="32"/>
  <c r="D707" i="32"/>
  <c r="E707" i="32"/>
  <c r="D708" i="32"/>
  <c r="E708" i="32"/>
  <c r="D709" i="32"/>
  <c r="E709" i="32"/>
  <c r="D710" i="32"/>
  <c r="E710" i="32"/>
  <c r="D711" i="32"/>
  <c r="E711" i="32"/>
  <c r="D712" i="32"/>
  <c r="E712" i="32"/>
  <c r="D713" i="32"/>
  <c r="E713" i="32"/>
  <c r="D714" i="32"/>
  <c r="E714" i="32"/>
  <c r="D715" i="32"/>
  <c r="E715" i="32"/>
  <c r="D716" i="32"/>
  <c r="E716" i="32"/>
  <c r="D717" i="32"/>
  <c r="E717" i="32"/>
  <c r="D718" i="32"/>
  <c r="E718" i="32"/>
  <c r="D719" i="32"/>
  <c r="E719" i="32"/>
  <c r="D720" i="32"/>
  <c r="E720" i="32"/>
  <c r="D721" i="32"/>
  <c r="E721" i="32"/>
  <c r="D722" i="32"/>
  <c r="E722" i="32"/>
  <c r="D723" i="32"/>
  <c r="E723" i="32"/>
  <c r="D724" i="32"/>
  <c r="E724" i="32"/>
  <c r="D725" i="32"/>
  <c r="E725" i="32"/>
  <c r="D726" i="32"/>
  <c r="E726" i="32"/>
  <c r="D727" i="32"/>
  <c r="E727" i="32"/>
  <c r="D728" i="32"/>
  <c r="E728" i="32"/>
  <c r="D729" i="32"/>
  <c r="E729" i="32"/>
  <c r="D730" i="32"/>
  <c r="E730" i="32"/>
  <c r="D731" i="32"/>
  <c r="E731" i="32"/>
  <c r="D732" i="32"/>
  <c r="E732" i="32"/>
  <c r="D733" i="32"/>
  <c r="E733" i="32"/>
  <c r="D734" i="32"/>
  <c r="E734" i="32"/>
  <c r="D735" i="32"/>
  <c r="E735" i="32"/>
  <c r="D736" i="32"/>
  <c r="E736" i="32"/>
  <c r="D737" i="32"/>
  <c r="E737" i="32"/>
  <c r="D738" i="32"/>
  <c r="E738" i="32"/>
  <c r="D739" i="32"/>
  <c r="E739" i="32"/>
  <c r="D740" i="32"/>
  <c r="E740" i="32"/>
  <c r="D741" i="32"/>
  <c r="E741" i="32"/>
  <c r="D742" i="32"/>
  <c r="E742" i="32"/>
  <c r="D743" i="32"/>
  <c r="E743" i="32"/>
  <c r="D744" i="32"/>
  <c r="E744" i="32"/>
  <c r="D745" i="32"/>
  <c r="E745" i="32"/>
  <c r="D746" i="32"/>
  <c r="E746" i="32"/>
  <c r="D747" i="32"/>
  <c r="E747" i="32"/>
  <c r="D748" i="32"/>
  <c r="E748" i="32"/>
  <c r="D749" i="32"/>
  <c r="E749" i="32"/>
  <c r="D750" i="32"/>
  <c r="E750" i="32"/>
  <c r="D751" i="32"/>
  <c r="E751" i="32"/>
  <c r="D752" i="32"/>
  <c r="E752" i="32"/>
  <c r="D753" i="32"/>
  <c r="E753" i="32"/>
  <c r="D754" i="32"/>
  <c r="E754" i="32"/>
  <c r="D755" i="32"/>
  <c r="E755" i="32"/>
  <c r="D756" i="32"/>
  <c r="E756" i="32"/>
  <c r="D757" i="32"/>
  <c r="E757" i="32"/>
  <c r="D758" i="32"/>
  <c r="E758" i="32"/>
  <c r="D759" i="32"/>
  <c r="E759" i="32"/>
  <c r="D760" i="32"/>
  <c r="E760" i="32"/>
  <c r="D761" i="32"/>
  <c r="E761" i="32"/>
  <c r="D762" i="32"/>
  <c r="E762" i="32"/>
  <c r="D763" i="32"/>
  <c r="E763" i="32"/>
  <c r="D764" i="32"/>
  <c r="E764" i="32"/>
  <c r="D765" i="32"/>
  <c r="E765" i="32"/>
  <c r="D766" i="32"/>
  <c r="E766" i="32"/>
  <c r="D767" i="32"/>
  <c r="E767" i="32"/>
  <c r="D768" i="32"/>
  <c r="E768" i="32"/>
  <c r="D769" i="32"/>
  <c r="E769" i="32"/>
  <c r="D770" i="32"/>
  <c r="E770" i="32"/>
  <c r="D771" i="32"/>
  <c r="E771" i="32"/>
  <c r="D772" i="32"/>
  <c r="E772" i="32"/>
  <c r="D773" i="32"/>
  <c r="E773" i="32"/>
  <c r="D774" i="32"/>
  <c r="E774" i="32"/>
  <c r="D775" i="32"/>
  <c r="E775" i="32"/>
  <c r="D776" i="32"/>
  <c r="E776" i="32"/>
  <c r="D777" i="32"/>
  <c r="E777" i="32"/>
  <c r="D778" i="32"/>
  <c r="E778" i="32"/>
  <c r="D779" i="32"/>
  <c r="E779" i="32"/>
  <c r="D780" i="32"/>
  <c r="E780" i="32"/>
  <c r="D781" i="32"/>
  <c r="E781" i="32"/>
  <c r="D782" i="32"/>
  <c r="E782" i="32"/>
  <c r="D783" i="32"/>
  <c r="E783" i="32"/>
  <c r="D784" i="32"/>
  <c r="E784" i="32"/>
  <c r="D785" i="32"/>
  <c r="E785" i="32"/>
  <c r="D786" i="32"/>
  <c r="E786" i="32"/>
  <c r="D787" i="32"/>
  <c r="E787" i="32"/>
  <c r="D788" i="32"/>
  <c r="E788" i="32"/>
  <c r="D789" i="32"/>
  <c r="E789" i="32"/>
  <c r="D790" i="32"/>
  <c r="E790" i="32"/>
  <c r="D791" i="32"/>
  <c r="E791" i="32"/>
  <c r="D792" i="32"/>
  <c r="E792" i="32"/>
  <c r="D793" i="32"/>
  <c r="E793" i="32"/>
  <c r="D794" i="32"/>
  <c r="E794" i="32"/>
  <c r="D795" i="32"/>
  <c r="E795" i="32"/>
  <c r="D796" i="32"/>
  <c r="E796" i="32"/>
  <c r="D797" i="32"/>
  <c r="E797" i="32"/>
  <c r="D798" i="32"/>
  <c r="E798" i="32"/>
  <c r="D799" i="32"/>
  <c r="E799" i="32"/>
  <c r="D800" i="32"/>
  <c r="E800" i="32"/>
  <c r="D801" i="32"/>
  <c r="E801" i="32"/>
  <c r="D802" i="32"/>
  <c r="E802" i="32"/>
  <c r="D803" i="32"/>
  <c r="E803" i="32"/>
  <c r="D804" i="32"/>
  <c r="E804" i="32"/>
  <c r="D805" i="32"/>
  <c r="E805" i="32"/>
  <c r="D806" i="32"/>
  <c r="E806" i="32"/>
  <c r="D807" i="32"/>
  <c r="E807" i="32"/>
  <c r="D808" i="32"/>
  <c r="E808" i="32"/>
  <c r="D809" i="32"/>
  <c r="E809" i="32"/>
  <c r="D810" i="32"/>
  <c r="E810" i="32"/>
  <c r="D811" i="32"/>
  <c r="E811" i="32"/>
  <c r="D812" i="32"/>
  <c r="E812" i="32"/>
  <c r="D813" i="32"/>
  <c r="E813" i="32"/>
  <c r="D814" i="32"/>
  <c r="E814" i="32"/>
  <c r="D815" i="32"/>
  <c r="E815" i="32"/>
  <c r="D816" i="32"/>
  <c r="E816" i="32"/>
  <c r="D817" i="32"/>
  <c r="E817" i="32"/>
  <c r="D818" i="32"/>
  <c r="E818" i="32"/>
  <c r="D819" i="32"/>
  <c r="E819" i="32"/>
  <c r="D820" i="32"/>
  <c r="E820" i="32"/>
  <c r="D821" i="32"/>
  <c r="E821" i="32"/>
  <c r="D822" i="32"/>
  <c r="E822" i="32"/>
  <c r="D823" i="32"/>
  <c r="E823" i="32"/>
  <c r="D824" i="32"/>
  <c r="E824" i="32"/>
  <c r="D825" i="32"/>
  <c r="E825" i="32"/>
  <c r="D826" i="32"/>
  <c r="E826" i="32"/>
  <c r="D827" i="32"/>
  <c r="E827" i="32"/>
  <c r="D828" i="32"/>
  <c r="E828" i="32"/>
  <c r="D829" i="32"/>
  <c r="E829" i="32"/>
  <c r="D830" i="32"/>
  <c r="E830" i="32"/>
  <c r="D831" i="32"/>
  <c r="E831" i="32"/>
  <c r="D832" i="32"/>
  <c r="E832" i="32"/>
  <c r="D833" i="32"/>
  <c r="E833" i="32"/>
  <c r="D834" i="32"/>
  <c r="E834" i="32"/>
  <c r="D835" i="32"/>
  <c r="E835" i="32"/>
  <c r="D836" i="32"/>
  <c r="E836" i="32"/>
  <c r="D837" i="32"/>
  <c r="E837" i="32"/>
  <c r="D838" i="32"/>
  <c r="E838" i="32"/>
  <c r="D839" i="32"/>
  <c r="E839" i="32"/>
  <c r="D840" i="32"/>
  <c r="E840" i="32"/>
  <c r="D841" i="32"/>
  <c r="E841" i="32"/>
  <c r="D842" i="32"/>
  <c r="E842" i="32"/>
  <c r="D843" i="32"/>
  <c r="E843" i="32"/>
  <c r="D844" i="32"/>
  <c r="E844" i="32"/>
  <c r="D845" i="32"/>
  <c r="E845" i="32"/>
  <c r="D846" i="32"/>
  <c r="E846" i="32"/>
  <c r="D847" i="32"/>
  <c r="E847" i="32"/>
  <c r="D848" i="32"/>
  <c r="E848" i="32"/>
  <c r="D849" i="32"/>
  <c r="E849" i="32"/>
  <c r="D850" i="32"/>
  <c r="E850" i="32"/>
  <c r="D851" i="32"/>
  <c r="E851" i="32"/>
  <c r="D852" i="32"/>
  <c r="E852" i="32"/>
  <c r="D853" i="32"/>
  <c r="E853" i="32"/>
  <c r="D854" i="32"/>
  <c r="E854" i="32"/>
  <c r="D855" i="32"/>
  <c r="E855" i="32"/>
  <c r="D856" i="32"/>
  <c r="E856" i="32"/>
  <c r="D857" i="32"/>
  <c r="E857" i="32"/>
  <c r="D858" i="32"/>
  <c r="E858" i="32"/>
  <c r="D859" i="32"/>
  <c r="E859" i="32"/>
  <c r="D860" i="32"/>
  <c r="E860" i="32"/>
  <c r="D861" i="32"/>
  <c r="E861" i="32"/>
  <c r="D862" i="32"/>
  <c r="E862" i="32"/>
  <c r="D863" i="32"/>
  <c r="E863" i="32"/>
  <c r="D864" i="32"/>
  <c r="E864" i="32"/>
  <c r="D865" i="32"/>
  <c r="E865" i="32"/>
  <c r="D866" i="32"/>
  <c r="E866" i="32"/>
  <c r="D867" i="32"/>
  <c r="E867" i="32"/>
  <c r="D868" i="32"/>
  <c r="E868" i="32"/>
  <c r="D869" i="32"/>
  <c r="E869" i="32"/>
  <c r="D870" i="32"/>
  <c r="E870" i="32"/>
  <c r="D871" i="32"/>
  <c r="E871" i="32"/>
  <c r="D872" i="32"/>
  <c r="E872" i="32"/>
  <c r="D873" i="32"/>
  <c r="E873" i="32"/>
  <c r="D874" i="32"/>
  <c r="E874" i="32"/>
  <c r="D875" i="32"/>
  <c r="E875" i="32"/>
  <c r="D876" i="32"/>
  <c r="E876" i="32"/>
  <c r="D877" i="32"/>
  <c r="E877" i="32"/>
  <c r="D878" i="32"/>
  <c r="E878" i="32"/>
  <c r="D879" i="32"/>
  <c r="E879" i="32"/>
  <c r="D880" i="32"/>
  <c r="E880" i="32"/>
  <c r="D881" i="32"/>
  <c r="E881" i="32"/>
  <c r="D882" i="32"/>
  <c r="E882" i="32"/>
  <c r="D883" i="32"/>
  <c r="E883" i="32"/>
  <c r="D884" i="32"/>
  <c r="E884" i="32"/>
  <c r="D885" i="32"/>
  <c r="E885" i="32"/>
  <c r="D886" i="32"/>
  <c r="E886" i="32"/>
  <c r="D887" i="32"/>
  <c r="E887" i="32"/>
  <c r="D888" i="32"/>
  <c r="E888" i="32"/>
  <c r="D889" i="32"/>
  <c r="E889" i="32"/>
  <c r="D890" i="32"/>
  <c r="E890" i="32"/>
  <c r="D891" i="32"/>
  <c r="E891" i="32"/>
  <c r="D892" i="32"/>
  <c r="E892" i="32"/>
  <c r="D893" i="32"/>
  <c r="E893" i="32"/>
  <c r="D894" i="32"/>
  <c r="E894" i="32"/>
  <c r="D895" i="32"/>
  <c r="E895" i="32"/>
  <c r="D896" i="32"/>
  <c r="E896" i="32"/>
  <c r="D897" i="32"/>
  <c r="E897" i="32"/>
  <c r="D898" i="32"/>
  <c r="E898" i="32"/>
  <c r="D899" i="32"/>
  <c r="E899" i="32"/>
  <c r="D900" i="32"/>
  <c r="E900" i="32"/>
  <c r="D901" i="32"/>
  <c r="E901" i="32"/>
  <c r="D902" i="32"/>
  <c r="E902" i="32"/>
  <c r="D903" i="32"/>
  <c r="E903" i="32"/>
  <c r="D904" i="32"/>
  <c r="E904" i="32"/>
  <c r="D905" i="32"/>
  <c r="E905" i="32"/>
  <c r="D906" i="32"/>
  <c r="E906" i="32"/>
  <c r="D907" i="32"/>
  <c r="E907" i="32"/>
  <c r="D908" i="32"/>
  <c r="E908" i="32"/>
  <c r="D909" i="32"/>
  <c r="E909" i="32"/>
  <c r="D910" i="32"/>
  <c r="E910" i="32"/>
  <c r="D911" i="32"/>
  <c r="E911" i="32"/>
  <c r="D912" i="32"/>
  <c r="E912" i="32"/>
  <c r="D913" i="32"/>
  <c r="E913" i="32"/>
  <c r="D914" i="32"/>
  <c r="E914" i="32"/>
  <c r="D915" i="32"/>
  <c r="E915" i="32"/>
  <c r="D916" i="32"/>
  <c r="E916" i="32"/>
  <c r="D917" i="32"/>
  <c r="E917" i="32"/>
  <c r="D918" i="32"/>
  <c r="E918" i="32"/>
  <c r="D919" i="32"/>
  <c r="E919" i="32"/>
  <c r="D920" i="32"/>
  <c r="E920" i="32"/>
  <c r="D921" i="32"/>
  <c r="E921" i="32"/>
  <c r="D922" i="32"/>
  <c r="E922" i="32"/>
  <c r="D923" i="32"/>
  <c r="E923" i="32"/>
  <c r="D924" i="32"/>
  <c r="E924" i="32"/>
  <c r="D925" i="32"/>
  <c r="E925" i="32"/>
  <c r="D926" i="32"/>
  <c r="E926" i="32"/>
  <c r="D927" i="32"/>
  <c r="E927" i="32"/>
  <c r="D928" i="32"/>
  <c r="E928" i="32"/>
  <c r="D929" i="32"/>
  <c r="E929" i="32"/>
  <c r="D930" i="32"/>
  <c r="E930" i="32"/>
  <c r="D931" i="32"/>
  <c r="E931" i="32"/>
  <c r="D932" i="32"/>
  <c r="E932" i="32"/>
  <c r="D933" i="32"/>
  <c r="E933" i="32"/>
  <c r="D934" i="32"/>
  <c r="E934" i="32"/>
  <c r="D935" i="32"/>
  <c r="E935" i="32"/>
  <c r="D936" i="32"/>
  <c r="E936" i="32"/>
  <c r="D937" i="32"/>
  <c r="E937" i="32"/>
  <c r="D938" i="32"/>
  <c r="E938" i="32"/>
  <c r="D939" i="32"/>
  <c r="E939" i="32"/>
  <c r="D940" i="32"/>
  <c r="E940" i="32"/>
  <c r="D941" i="32"/>
  <c r="E941" i="32"/>
  <c r="D942" i="32"/>
  <c r="E942" i="32"/>
  <c r="D943" i="32"/>
  <c r="E943" i="32"/>
  <c r="D944" i="32"/>
  <c r="E944" i="32"/>
  <c r="D945" i="32"/>
  <c r="E945" i="32"/>
  <c r="D946" i="32"/>
  <c r="E946" i="32"/>
  <c r="D947" i="32"/>
  <c r="E947" i="32"/>
  <c r="D948" i="32"/>
  <c r="E948" i="32"/>
  <c r="D949" i="32"/>
  <c r="E949" i="32"/>
  <c r="D950" i="32"/>
  <c r="E950" i="32"/>
  <c r="D951" i="32"/>
  <c r="E951" i="32"/>
  <c r="D952" i="32"/>
  <c r="E952" i="32"/>
  <c r="D953" i="32"/>
  <c r="E953" i="32"/>
  <c r="D954" i="32"/>
  <c r="E954" i="32"/>
  <c r="D955" i="32"/>
  <c r="E955" i="32"/>
  <c r="D956" i="32"/>
  <c r="E956" i="32"/>
  <c r="D957" i="32"/>
  <c r="E957" i="32"/>
  <c r="D958" i="32"/>
  <c r="E958" i="32"/>
  <c r="D959" i="32"/>
  <c r="E959" i="32"/>
  <c r="D960" i="32"/>
  <c r="E960" i="32"/>
  <c r="D961" i="32"/>
  <c r="E961" i="32"/>
  <c r="D962" i="32"/>
  <c r="E962" i="32"/>
  <c r="D963" i="32"/>
  <c r="E963" i="32"/>
  <c r="D964" i="32"/>
  <c r="E964" i="32"/>
  <c r="D965" i="32"/>
  <c r="E965" i="32"/>
  <c r="D966" i="32"/>
  <c r="E966" i="32"/>
  <c r="D967" i="32"/>
  <c r="E967" i="32"/>
  <c r="D968" i="32"/>
  <c r="E968" i="32"/>
  <c r="D969" i="32"/>
  <c r="E969" i="32"/>
  <c r="D970" i="32"/>
  <c r="E970" i="32"/>
  <c r="D971" i="32"/>
  <c r="E971" i="32"/>
  <c r="D972" i="32"/>
  <c r="E972" i="32"/>
  <c r="D973" i="32"/>
  <c r="E973" i="32"/>
  <c r="D974" i="32"/>
  <c r="E974" i="32"/>
  <c r="D975" i="32"/>
  <c r="E975" i="32"/>
  <c r="D976" i="32"/>
  <c r="E976" i="32"/>
  <c r="D977" i="32"/>
  <c r="E977" i="32"/>
  <c r="D978" i="32"/>
  <c r="E978" i="32"/>
  <c r="D979" i="32"/>
  <c r="E979" i="32"/>
  <c r="D980" i="32"/>
  <c r="E980" i="32"/>
  <c r="D981" i="32"/>
  <c r="E981" i="32"/>
  <c r="D982" i="32"/>
  <c r="E982" i="32"/>
  <c r="D983" i="32"/>
  <c r="E983" i="32"/>
  <c r="D984" i="32"/>
  <c r="E984" i="32"/>
  <c r="D985" i="32"/>
  <c r="E985" i="32"/>
  <c r="D986" i="32"/>
  <c r="E986" i="32"/>
  <c r="D987" i="32"/>
  <c r="E987" i="32"/>
  <c r="D988" i="32"/>
  <c r="E988" i="32"/>
  <c r="D989" i="32"/>
  <c r="E989" i="32"/>
  <c r="D990" i="32"/>
  <c r="E990" i="32"/>
  <c r="D991" i="32"/>
  <c r="E991" i="32"/>
  <c r="D992" i="32"/>
  <c r="E992" i="32"/>
  <c r="D993" i="32"/>
  <c r="E993" i="32"/>
  <c r="D994" i="32"/>
  <c r="E994" i="32"/>
  <c r="D995" i="32"/>
  <c r="E995" i="32"/>
  <c r="D996" i="32"/>
  <c r="E996" i="32"/>
  <c r="D997" i="32"/>
  <c r="E997" i="32"/>
  <c r="D998" i="32"/>
  <c r="E998" i="32"/>
  <c r="D999" i="32"/>
  <c r="E999" i="32"/>
  <c r="D1000" i="32"/>
  <c r="E1000" i="32"/>
  <c r="D1001" i="32"/>
  <c r="E1001" i="32"/>
  <c r="D1002" i="32"/>
  <c r="E1002" i="32"/>
  <c r="D1003" i="32"/>
  <c r="E1003" i="32"/>
  <c r="D1004" i="32"/>
  <c r="E1004" i="32"/>
  <c r="D1005" i="32"/>
  <c r="E1005" i="32"/>
  <c r="D1006" i="32"/>
  <c r="E1006" i="32"/>
  <c r="D1007" i="32"/>
  <c r="E1007" i="32"/>
  <c r="D1008" i="32"/>
  <c r="E1008" i="32"/>
  <c r="D1009" i="32"/>
  <c r="E1009" i="32"/>
  <c r="D1010" i="32"/>
  <c r="E1010" i="32"/>
  <c r="D1011" i="32"/>
  <c r="E1011" i="32"/>
  <c r="D1012" i="32"/>
  <c r="E1012" i="32"/>
  <c r="D1013" i="32"/>
  <c r="E1013" i="32"/>
  <c r="D1014" i="32"/>
  <c r="E1014" i="32"/>
  <c r="D1015" i="32"/>
  <c r="E1015" i="32"/>
  <c r="D1016" i="32"/>
  <c r="E1016" i="32"/>
  <c r="D1017" i="32"/>
  <c r="E1017" i="32"/>
  <c r="D1018" i="32"/>
  <c r="E1018" i="32"/>
  <c r="D1019" i="32"/>
  <c r="E1019" i="32"/>
  <c r="D1020" i="32"/>
  <c r="E1020" i="32"/>
  <c r="D1021" i="32"/>
  <c r="E1021" i="32"/>
  <c r="D1022" i="32"/>
  <c r="E1022" i="32"/>
  <c r="D1023" i="32"/>
  <c r="E1023" i="32"/>
  <c r="D1024" i="32"/>
  <c r="E1024" i="32"/>
  <c r="D1025" i="32"/>
  <c r="E1025" i="32"/>
  <c r="D1026" i="32"/>
  <c r="E1026" i="32"/>
  <c r="D1027" i="32"/>
  <c r="E1027" i="32"/>
  <c r="D1028" i="32"/>
  <c r="E1028" i="32"/>
  <c r="D1029" i="32"/>
  <c r="E1029" i="32"/>
  <c r="D1030" i="32"/>
  <c r="E1030" i="32"/>
  <c r="D1031" i="32"/>
  <c r="E1031" i="32"/>
  <c r="D1032" i="32"/>
  <c r="E1032" i="32"/>
  <c r="D1033" i="32"/>
  <c r="E1033" i="32"/>
  <c r="D1034" i="32"/>
  <c r="E1034" i="32"/>
  <c r="D1035" i="32"/>
  <c r="E1035" i="32"/>
  <c r="D1036" i="32"/>
  <c r="E1036" i="32"/>
  <c r="D1037" i="32"/>
  <c r="E1037" i="32"/>
  <c r="D1038" i="32"/>
  <c r="E1038" i="32"/>
  <c r="D1039" i="32"/>
  <c r="E1039" i="32"/>
  <c r="D1040" i="32"/>
  <c r="E1040" i="32"/>
  <c r="D1041" i="32"/>
  <c r="E1041" i="32"/>
  <c r="D1042" i="32"/>
  <c r="E1042" i="32"/>
  <c r="D1043" i="32"/>
  <c r="E1043" i="32"/>
  <c r="D1044" i="32"/>
  <c r="E1044" i="32"/>
  <c r="D1045" i="32"/>
  <c r="E1045" i="32"/>
  <c r="D1046" i="32"/>
  <c r="E1046" i="32"/>
  <c r="D1047" i="32"/>
  <c r="E1047" i="32"/>
  <c r="D1048" i="32"/>
  <c r="E1048" i="32"/>
  <c r="D1049" i="32"/>
  <c r="E1049" i="32"/>
  <c r="D1050" i="32"/>
  <c r="E1050" i="32"/>
  <c r="D1051" i="32"/>
  <c r="E1051" i="32"/>
  <c r="D1052" i="32"/>
  <c r="E1052" i="32"/>
  <c r="D1053" i="32"/>
  <c r="E1053" i="32"/>
  <c r="D1054" i="32"/>
  <c r="E1054" i="32"/>
  <c r="D1055" i="32"/>
  <c r="E1055" i="32"/>
  <c r="D1056" i="32"/>
  <c r="E1056" i="32"/>
  <c r="D1057" i="32"/>
  <c r="E1057" i="32"/>
  <c r="D1058" i="32"/>
  <c r="E1058" i="32"/>
  <c r="D1059" i="32"/>
  <c r="E1059" i="32"/>
  <c r="D1060" i="32"/>
  <c r="E1060" i="32"/>
  <c r="D1061" i="32"/>
  <c r="E1061" i="32"/>
  <c r="D1062" i="32"/>
  <c r="E1062" i="32"/>
  <c r="D1063" i="32"/>
  <c r="E1063" i="32"/>
  <c r="D1064" i="32"/>
  <c r="E1064" i="32"/>
  <c r="D1065" i="32"/>
  <c r="E1065" i="32"/>
  <c r="D1066" i="32"/>
  <c r="E1066" i="32"/>
  <c r="D1067" i="32"/>
  <c r="E1067" i="32"/>
  <c r="D1068" i="32"/>
  <c r="E1068" i="32"/>
  <c r="D1069" i="32"/>
  <c r="E1069" i="32"/>
  <c r="D1070" i="32"/>
  <c r="E1070" i="32"/>
  <c r="D1071" i="32"/>
  <c r="E1071" i="32"/>
  <c r="D1072" i="32"/>
  <c r="E1072" i="32"/>
  <c r="D1073" i="32"/>
  <c r="E1073" i="32"/>
  <c r="D1074" i="32"/>
  <c r="E1074" i="32"/>
  <c r="D1075" i="32"/>
  <c r="E1075" i="32"/>
  <c r="D1076" i="32"/>
  <c r="E1076" i="32"/>
  <c r="D1077" i="32"/>
  <c r="E1077" i="32"/>
  <c r="D1078" i="32"/>
  <c r="E1078" i="32"/>
  <c r="D1079" i="32"/>
  <c r="E1079" i="32"/>
  <c r="D1080" i="32"/>
  <c r="E1080" i="32"/>
  <c r="D1081" i="32"/>
  <c r="E1081" i="32"/>
  <c r="D1082" i="32"/>
  <c r="E1082" i="32"/>
  <c r="D1083" i="32"/>
  <c r="E1083" i="32"/>
  <c r="D1084" i="32"/>
  <c r="E1084" i="32"/>
  <c r="D1085" i="32"/>
  <c r="E1085" i="32"/>
  <c r="D1086" i="32"/>
  <c r="E1086" i="32"/>
  <c r="D1087" i="32"/>
  <c r="E1087" i="32"/>
  <c r="D1088" i="32"/>
  <c r="E1088" i="32"/>
  <c r="D1089" i="32"/>
  <c r="E1089" i="32"/>
  <c r="D1090" i="32"/>
  <c r="E1090" i="32"/>
  <c r="D1091" i="32"/>
  <c r="E1091" i="32"/>
  <c r="D1092" i="32"/>
  <c r="E1092" i="32"/>
  <c r="D1093" i="32"/>
  <c r="E1093" i="32"/>
  <c r="D1094" i="32"/>
  <c r="E1094" i="32"/>
  <c r="D1095" i="32"/>
  <c r="E1095" i="32"/>
  <c r="D1096" i="32"/>
  <c r="E1096" i="32"/>
  <c r="D1097" i="32"/>
  <c r="E1097" i="32"/>
  <c r="D1098" i="32"/>
  <c r="E1098" i="32"/>
  <c r="D1099" i="32"/>
  <c r="E1099" i="32"/>
  <c r="D1100" i="32"/>
  <c r="E1100" i="32"/>
  <c r="D1101" i="32"/>
  <c r="E1101" i="32"/>
  <c r="D1102" i="32"/>
  <c r="E1102" i="32"/>
  <c r="D1103" i="32"/>
  <c r="E1103" i="32"/>
  <c r="D1104" i="32"/>
  <c r="E1104" i="32"/>
  <c r="D1105" i="32"/>
  <c r="E1105" i="32"/>
  <c r="D1106" i="32"/>
  <c r="E1106" i="32"/>
  <c r="D1107" i="32"/>
  <c r="E1107" i="32"/>
  <c r="D1108" i="32"/>
  <c r="E1108" i="32"/>
  <c r="D1109" i="32"/>
  <c r="E1109" i="32"/>
  <c r="D1110" i="32"/>
  <c r="E1110" i="32"/>
  <c r="D1111" i="32"/>
  <c r="E1111" i="32"/>
  <c r="D1112" i="32"/>
  <c r="E1112" i="32"/>
  <c r="D1113" i="32"/>
  <c r="E1113" i="32"/>
  <c r="D1114" i="32"/>
  <c r="E1114" i="32"/>
  <c r="D1115" i="32"/>
  <c r="E1115" i="32"/>
  <c r="D1116" i="32"/>
  <c r="E1116" i="32"/>
  <c r="D1117" i="32"/>
  <c r="E1117" i="32"/>
  <c r="D1118" i="32"/>
  <c r="E1118" i="32"/>
  <c r="D1119" i="32"/>
  <c r="E1119" i="32"/>
  <c r="D1120" i="32"/>
  <c r="E1120" i="32"/>
  <c r="D1121" i="32"/>
  <c r="E1121" i="32"/>
  <c r="D1122" i="32"/>
  <c r="E1122" i="32"/>
  <c r="D1123" i="32"/>
  <c r="E1123" i="32"/>
  <c r="D1124" i="32"/>
  <c r="E1124" i="32"/>
  <c r="D1125" i="32"/>
  <c r="E1125" i="32"/>
  <c r="D1126" i="32"/>
  <c r="E1126" i="32"/>
  <c r="D1127" i="32"/>
  <c r="E1127" i="32"/>
  <c r="D1128" i="32"/>
  <c r="E1128" i="32"/>
  <c r="D1129" i="32"/>
  <c r="E1129" i="32"/>
  <c r="D1130" i="32"/>
  <c r="E1130" i="32"/>
  <c r="D1131" i="32"/>
  <c r="E1131" i="32"/>
  <c r="D1132" i="32"/>
  <c r="E1132" i="32"/>
  <c r="D1133" i="32"/>
  <c r="E1133" i="32"/>
  <c r="D1134" i="32"/>
  <c r="E1134" i="32"/>
  <c r="D1135" i="32"/>
  <c r="E1135" i="32"/>
  <c r="D1136" i="32"/>
  <c r="E1136" i="32"/>
  <c r="D1137" i="32"/>
  <c r="E1137" i="32"/>
  <c r="D1138" i="32"/>
  <c r="E1138" i="32"/>
  <c r="D1139" i="32"/>
  <c r="E1139" i="32"/>
  <c r="D1140" i="32"/>
  <c r="E1140" i="32"/>
  <c r="D1141" i="32"/>
  <c r="E1141" i="32"/>
  <c r="D1142" i="32"/>
  <c r="E1142" i="32"/>
  <c r="D1143" i="32"/>
  <c r="E1143" i="32"/>
  <c r="D1144" i="32"/>
  <c r="E1144" i="32"/>
  <c r="D1145" i="32"/>
  <c r="E1145" i="32"/>
  <c r="D1146" i="32"/>
  <c r="E1146" i="32"/>
  <c r="D1147" i="32"/>
  <c r="E1147" i="32"/>
  <c r="D1148" i="32"/>
  <c r="E1148" i="32"/>
  <c r="D1149" i="32"/>
  <c r="E1149" i="32"/>
  <c r="D1150" i="32"/>
  <c r="E1150" i="32"/>
  <c r="D1151" i="32"/>
  <c r="E1151" i="32"/>
  <c r="D1152" i="32"/>
  <c r="E1152" i="32"/>
  <c r="D1153" i="32"/>
  <c r="E1153" i="32"/>
  <c r="D1154" i="32"/>
  <c r="E1154" i="32"/>
  <c r="D1155" i="32"/>
  <c r="E1155" i="32"/>
  <c r="D1156" i="32"/>
  <c r="E1156" i="32"/>
  <c r="D1157" i="32"/>
  <c r="E1157" i="32"/>
  <c r="D1158" i="32"/>
  <c r="E1158" i="32"/>
  <c r="D1159" i="32"/>
  <c r="E1159" i="32"/>
  <c r="D1160" i="32"/>
  <c r="E1160" i="32"/>
  <c r="D1161" i="32"/>
  <c r="E1161" i="32"/>
  <c r="D1162" i="32"/>
  <c r="E1162" i="32"/>
  <c r="D1163" i="32"/>
  <c r="E1163" i="32"/>
  <c r="D1164" i="32"/>
  <c r="E1164" i="32"/>
  <c r="D1165" i="32"/>
  <c r="E1165" i="32"/>
  <c r="D1166" i="32"/>
  <c r="E1166" i="32"/>
  <c r="D1167" i="32"/>
  <c r="E1167" i="32"/>
  <c r="D1168" i="32"/>
  <c r="E1168" i="32"/>
  <c r="D1169" i="32"/>
  <c r="E1169" i="32"/>
  <c r="D1170" i="32"/>
  <c r="E1170" i="32"/>
  <c r="D1171" i="32"/>
  <c r="E1171" i="32"/>
  <c r="D1172" i="32"/>
  <c r="E1172" i="32"/>
  <c r="D1173" i="32"/>
  <c r="E1173" i="32"/>
  <c r="D1174" i="32"/>
  <c r="E1174" i="32"/>
  <c r="D1175" i="32"/>
  <c r="E1175" i="32"/>
  <c r="D1176" i="32"/>
  <c r="E1176" i="32"/>
  <c r="D1177" i="32"/>
  <c r="E1177" i="32"/>
  <c r="D1178" i="32"/>
  <c r="E1178" i="32"/>
  <c r="D1179" i="32"/>
  <c r="E1179" i="32"/>
  <c r="D1180" i="32"/>
  <c r="E1180" i="32"/>
  <c r="D1181" i="32"/>
  <c r="E1181" i="32"/>
  <c r="D1182" i="32"/>
  <c r="E1182" i="32"/>
  <c r="D1183" i="32"/>
  <c r="E1183" i="32"/>
  <c r="D1184" i="32"/>
  <c r="E1184" i="32"/>
  <c r="D1185" i="32"/>
  <c r="E1185" i="32"/>
  <c r="D1186" i="32"/>
  <c r="E1186" i="32"/>
  <c r="D1187" i="32"/>
  <c r="E1187" i="32"/>
  <c r="D1188" i="32"/>
  <c r="E1188" i="32"/>
  <c r="D1189" i="32"/>
  <c r="E1189" i="32"/>
  <c r="D1190" i="32"/>
  <c r="E1190" i="32"/>
  <c r="D1191" i="32"/>
  <c r="E1191" i="32"/>
  <c r="D1192" i="32"/>
  <c r="E1192" i="32"/>
  <c r="D1193" i="32"/>
  <c r="E1193" i="32"/>
  <c r="D1194" i="32"/>
  <c r="E1194" i="32"/>
  <c r="D1195" i="32"/>
  <c r="E1195" i="32"/>
  <c r="D1196" i="32"/>
  <c r="E1196" i="32"/>
  <c r="D1197" i="32"/>
  <c r="E1197" i="32"/>
  <c r="D1198" i="32"/>
  <c r="E1198" i="32"/>
  <c r="D1199" i="32"/>
  <c r="E1199" i="32"/>
  <c r="D1200" i="32"/>
  <c r="E1200" i="32"/>
  <c r="D1201" i="32"/>
  <c r="E1201" i="32"/>
  <c r="D1202" i="32"/>
  <c r="E1202" i="32"/>
  <c r="D1203" i="32"/>
  <c r="E1203" i="32"/>
  <c r="D1204" i="32"/>
  <c r="E1204" i="32"/>
  <c r="D1205" i="32"/>
  <c r="E1205" i="32"/>
  <c r="D1206" i="32"/>
  <c r="E1206" i="32"/>
  <c r="D1207" i="32"/>
  <c r="E1207" i="32"/>
  <c r="D1208" i="32"/>
  <c r="E1208" i="32"/>
  <c r="D1209" i="32"/>
  <c r="E1209" i="32"/>
  <c r="D1210" i="32"/>
  <c r="E1210" i="32"/>
  <c r="D1211" i="32"/>
  <c r="E1211" i="32"/>
  <c r="D1212" i="32"/>
  <c r="E1212" i="32"/>
  <c r="D1213" i="32"/>
  <c r="E1213" i="32"/>
  <c r="D1214" i="32"/>
  <c r="E1214" i="32"/>
  <c r="D1215" i="32"/>
  <c r="E1215" i="32"/>
  <c r="D1216" i="32"/>
  <c r="E1216" i="32"/>
  <c r="D1217" i="32"/>
  <c r="E1217" i="32"/>
  <c r="D1218" i="32"/>
  <c r="E1218" i="32"/>
  <c r="D1219" i="32"/>
  <c r="E1219" i="32"/>
  <c r="D1220" i="32"/>
  <c r="E1220" i="32"/>
  <c r="D1221" i="32"/>
  <c r="E1221" i="32"/>
  <c r="D1222" i="32"/>
  <c r="E1222" i="32"/>
  <c r="D1223" i="32"/>
  <c r="E1223" i="32"/>
  <c r="D1224" i="32"/>
  <c r="E1224" i="32"/>
  <c r="D1225" i="32"/>
  <c r="E1225" i="32"/>
  <c r="D1226" i="32"/>
  <c r="E1226" i="32"/>
  <c r="D1227" i="32"/>
  <c r="E1227" i="32"/>
  <c r="D1228" i="32"/>
  <c r="E1228" i="32"/>
  <c r="D1229" i="32"/>
  <c r="E1229" i="32"/>
  <c r="D1230" i="32"/>
  <c r="E1230" i="32"/>
  <c r="D1231" i="32"/>
  <c r="E1231" i="32"/>
  <c r="D1232" i="32"/>
  <c r="E1232" i="32"/>
  <c r="D1233" i="32"/>
  <c r="E1233" i="32"/>
  <c r="D1234" i="32"/>
  <c r="E1234" i="32"/>
  <c r="D1235" i="32"/>
  <c r="E1235" i="32"/>
  <c r="D1236" i="32"/>
  <c r="E1236" i="32"/>
  <c r="D1237" i="32"/>
  <c r="E1237" i="32"/>
  <c r="D1238" i="32"/>
  <c r="E1238" i="32"/>
  <c r="D1239" i="32"/>
  <c r="E1239" i="32"/>
  <c r="D1240" i="32"/>
  <c r="E1240" i="32"/>
  <c r="D1241" i="32"/>
  <c r="E1241" i="32"/>
  <c r="D1242" i="32"/>
  <c r="E1242" i="32"/>
  <c r="D1243" i="32"/>
  <c r="E1243" i="32"/>
  <c r="D1244" i="32"/>
  <c r="E1244" i="32"/>
  <c r="D1245" i="32"/>
  <c r="E1245" i="32"/>
  <c r="D1246" i="32"/>
  <c r="E1246" i="32"/>
  <c r="D1247" i="32"/>
  <c r="E1247" i="32"/>
  <c r="D1248" i="32"/>
  <c r="E1248" i="32"/>
  <c r="D1249" i="32"/>
  <c r="E1249" i="32"/>
  <c r="D1250" i="32"/>
  <c r="E1250" i="32"/>
  <c r="D1251" i="32"/>
  <c r="E1251" i="32"/>
  <c r="D1252" i="32"/>
  <c r="E1252" i="32"/>
  <c r="D1253" i="32"/>
  <c r="E1253" i="32"/>
  <c r="D1254" i="32"/>
  <c r="E1254" i="32"/>
  <c r="D1255" i="32"/>
  <c r="E1255" i="32"/>
  <c r="D1256" i="32"/>
  <c r="E1256" i="32"/>
  <c r="D1257" i="32"/>
  <c r="E1257" i="32"/>
  <c r="D1258" i="32"/>
  <c r="E1258" i="32"/>
  <c r="D1259" i="32"/>
  <c r="E1259" i="32"/>
  <c r="D1260" i="32"/>
  <c r="E1260" i="32"/>
  <c r="D1261" i="32"/>
  <c r="E1261" i="32"/>
  <c r="D1262" i="32"/>
  <c r="E1262" i="32"/>
  <c r="D1263" i="32"/>
  <c r="E1263" i="32"/>
  <c r="D1264" i="32"/>
  <c r="E1264" i="32"/>
  <c r="D1265" i="32"/>
  <c r="E1265" i="32"/>
  <c r="D1266" i="32"/>
  <c r="E1266" i="32"/>
  <c r="E3" i="32"/>
  <c r="D3" i="32"/>
  <c r="H535" i="26" l="1"/>
  <c r="H55" i="26" l="1"/>
  <c r="I55" i="26" s="1"/>
  <c r="H57" i="26" l="1"/>
  <c r="I57" i="26" s="1"/>
  <c r="H61" i="26"/>
  <c r="I61" i="26" s="1"/>
  <c r="H60" i="26"/>
  <c r="I60" i="26" s="1"/>
  <c r="H59" i="26"/>
  <c r="I59" i="26" s="1"/>
  <c r="H58" i="26"/>
  <c r="I58" i="26" s="1"/>
  <c r="Z2" i="22"/>
  <c r="B24" i="26" l="1"/>
  <c r="D24" i="26"/>
  <c r="C37" i="26" l="1"/>
  <c r="E30" i="26"/>
  <c r="E32" i="26" l="1"/>
  <c r="C55" i="26"/>
  <c r="C57" i="26"/>
  <c r="C58" i="26"/>
  <c r="E42" i="26"/>
  <c r="C42" i="26" s="1"/>
  <c r="G42" i="26" s="1"/>
  <c r="E39" i="26"/>
  <c r="C39" i="26" s="1"/>
  <c r="G39" i="26" s="1"/>
  <c r="D50" i="26"/>
  <c r="B50" i="26" s="1"/>
  <c r="F50" i="26" s="1"/>
  <c r="D48" i="26"/>
  <c r="D46" i="26"/>
  <c r="B46" i="26" s="1"/>
  <c r="F46" i="26" s="1"/>
  <c r="D44" i="26"/>
  <c r="B44" i="26" s="1"/>
  <c r="F44" i="26" s="1"/>
  <c r="D42" i="26"/>
  <c r="B42" i="26" s="1"/>
  <c r="F42" i="26" s="1"/>
  <c r="D40" i="26"/>
  <c r="B40" i="26" s="1"/>
  <c r="F40" i="26" s="1"/>
  <c r="D38" i="26"/>
  <c r="B38" i="26" s="1"/>
  <c r="F38" i="26" s="1"/>
  <c r="D36" i="26"/>
  <c r="B36" i="26" s="1"/>
  <c r="F36" i="26" s="1"/>
  <c r="D34" i="26"/>
  <c r="B34" i="26" s="1"/>
  <c r="F34" i="26" s="1"/>
  <c r="D32" i="26"/>
  <c r="B32" i="26" s="1"/>
  <c r="F32" i="26" s="1"/>
  <c r="D30" i="26"/>
  <c r="E49" i="26"/>
  <c r="C49" i="26" s="1"/>
  <c r="G49" i="26" s="1"/>
  <c r="D51" i="26"/>
  <c r="D49" i="26"/>
  <c r="D47" i="26"/>
  <c r="D45" i="26"/>
  <c r="D43" i="26"/>
  <c r="D41" i="26"/>
  <c r="D39" i="26"/>
  <c r="D37" i="26"/>
  <c r="D35" i="26"/>
  <c r="D33" i="26"/>
  <c r="D31" i="26"/>
  <c r="D29" i="26"/>
  <c r="E51" i="26"/>
  <c r="C51" i="26" s="1"/>
  <c r="G51" i="26" s="1"/>
  <c r="C545" i="26"/>
  <c r="C40" i="26"/>
  <c r="G40" i="26" s="1"/>
  <c r="C552" i="26"/>
  <c r="C47" i="26"/>
  <c r="G47" i="26" s="1"/>
  <c r="C554" i="26"/>
  <c r="B542" i="26"/>
  <c r="B546" i="26"/>
  <c r="B550" i="26"/>
  <c r="B554" i="26"/>
  <c r="B539" i="26"/>
  <c r="B543" i="26"/>
  <c r="B547" i="26"/>
  <c r="B551" i="26"/>
  <c r="B555" i="26"/>
  <c r="B540" i="26"/>
  <c r="B544" i="26"/>
  <c r="B548" i="26"/>
  <c r="B552" i="26"/>
  <c r="B538" i="26"/>
  <c r="B541" i="26"/>
  <c r="B545" i="26"/>
  <c r="B549" i="26"/>
  <c r="B553" i="26"/>
  <c r="C538" i="26"/>
  <c r="C29" i="26"/>
  <c r="C36" i="26"/>
  <c r="G36" i="26" s="1"/>
  <c r="C551" i="26"/>
  <c r="C46" i="26"/>
  <c r="G46" i="26" s="1"/>
  <c r="C539" i="26"/>
  <c r="C30" i="26"/>
  <c r="G30" i="26" s="1"/>
  <c r="C547" i="26"/>
  <c r="C541" i="26"/>
  <c r="C32" i="26"/>
  <c r="G32" i="26" s="1"/>
  <c r="C61" i="26"/>
  <c r="C59" i="26"/>
  <c r="C60" i="26"/>
  <c r="G37" i="26"/>
  <c r="B30" i="26" l="1"/>
  <c r="F30" i="26" s="1"/>
  <c r="B48" i="26"/>
  <c r="F48" i="26" s="1"/>
  <c r="B29" i="26"/>
  <c r="C24" i="26"/>
  <c r="B31" i="26" l="1"/>
  <c r="F31" i="26" s="1"/>
  <c r="F535" i="26"/>
  <c r="B33" i="26" l="1"/>
  <c r="F33" i="26" s="1"/>
  <c r="B35" i="26" l="1"/>
  <c r="F35" i="26" s="1"/>
  <c r="B556" i="26"/>
  <c r="E554" i="26" s="1"/>
  <c r="C535" i="26"/>
  <c r="G535" i="26"/>
  <c r="D535" i="26"/>
  <c r="E535" i="26"/>
  <c r="B535" i="26"/>
  <c r="B37" i="26" l="1"/>
  <c r="F37" i="26" s="1"/>
  <c r="E544" i="26"/>
  <c r="E541" i="26"/>
  <c r="E542" i="26"/>
  <c r="E547" i="26"/>
  <c r="E551" i="26"/>
  <c r="E548" i="26"/>
  <c r="E545" i="26"/>
  <c r="E546" i="26"/>
  <c r="E539" i="26"/>
  <c r="E555" i="26"/>
  <c r="E552" i="26"/>
  <c r="E549" i="26"/>
  <c r="E550" i="26"/>
  <c r="E543" i="26"/>
  <c r="E540" i="26"/>
  <c r="E538" i="26"/>
  <c r="E553" i="26"/>
  <c r="B482" i="26"/>
  <c r="B468" i="26"/>
  <c r="B445" i="26"/>
  <c r="B39" i="26" l="1"/>
  <c r="F39" i="26" s="1"/>
  <c r="C62" i="26"/>
  <c r="C445" i="26"/>
  <c r="E80" i="26"/>
  <c r="C80" i="26"/>
  <c r="B41" i="26" l="1"/>
  <c r="F41" i="26" s="1"/>
  <c r="D61" i="26"/>
  <c r="D57" i="26"/>
  <c r="D58" i="26"/>
  <c r="D60" i="26"/>
  <c r="D56" i="26"/>
  <c r="D59" i="26"/>
  <c r="D55" i="26"/>
  <c r="B62" i="26"/>
  <c r="B272" i="26"/>
  <c r="D445" i="26"/>
  <c r="D272" i="26"/>
  <c r="E445" i="26"/>
  <c r="C272" i="26"/>
  <c r="E272" i="26"/>
  <c r="B80" i="26"/>
  <c r="D80" i="26"/>
  <c r="C137" i="26"/>
  <c r="B137" i="26"/>
  <c r="D137" i="26"/>
  <c r="B113" i="26"/>
  <c r="E113" i="26"/>
  <c r="C113" i="26"/>
  <c r="D113" i="26"/>
  <c r="B43" i="26" l="1"/>
  <c r="F43" i="26" s="1"/>
  <c r="C73" i="26"/>
  <c r="B73" i="26"/>
  <c r="B45" i="26" l="1"/>
  <c r="F45" i="26" s="1"/>
  <c r="E62" i="26"/>
  <c r="B47" i="26" l="1"/>
  <c r="F47" i="26" s="1"/>
  <c r="B51" i="26" l="1"/>
  <c r="F51" i="26" s="1"/>
  <c r="B49" i="26"/>
  <c r="F49" i="26" s="1"/>
  <c r="G80" i="26" l="1"/>
  <c r="F80" i="26"/>
  <c r="F73" i="26"/>
  <c r="B5" i="26" l="1"/>
  <c r="B6" i="26" s="1"/>
  <c r="B4" i="26"/>
  <c r="E73" i="26" l="1"/>
  <c r="G2" i="32" l="1"/>
  <c r="E137" i="26" l="1"/>
  <c r="G62" i="26" l="1"/>
  <c r="G272" i="26" l="1"/>
  <c r="F272" i="26"/>
  <c r="G113" i="26"/>
  <c r="F113" i="26"/>
  <c r="G137" i="26"/>
  <c r="F137" i="26"/>
  <c r="G445" i="26" l="1"/>
  <c r="F445" i="26"/>
  <c r="H62" i="26" l="1"/>
  <c r="F24" i="26" l="1"/>
  <c r="H24" i="26"/>
  <c r="J24" i="26"/>
  <c r="L24" i="26" l="1"/>
  <c r="K24" i="26" l="1"/>
  <c r="D73" i="26" l="1"/>
  <c r="G73" i="26"/>
  <c r="F62" i="26" l="1"/>
  <c r="E63" i="26" s="1"/>
  <c r="I62" i="26"/>
  <c r="E24" i="26" l="1"/>
  <c r="D52" i="26" l="1"/>
  <c r="F29" i="26"/>
  <c r="F52" i="26" l="1"/>
  <c r="B52" i="26"/>
  <c r="C556" i="26" l="1"/>
  <c r="D544" i="26" s="1"/>
  <c r="C468" i="26"/>
  <c r="C482" i="26"/>
  <c r="D482" i="26"/>
  <c r="D468" i="26"/>
  <c r="G29" i="26"/>
  <c r="C52" i="26"/>
  <c r="G24" i="26"/>
  <c r="I24" i="26"/>
  <c r="E52" i="26"/>
  <c r="D542" i="26" l="1"/>
  <c r="D545" i="26"/>
  <c r="D555" i="26"/>
  <c r="D550" i="26"/>
  <c r="D538" i="26"/>
  <c r="D540" i="26"/>
  <c r="D543" i="26"/>
  <c r="D539" i="26"/>
  <c r="D554" i="26"/>
  <c r="D552" i="26"/>
  <c r="D541" i="26"/>
  <c r="D551" i="26"/>
  <c r="D546" i="26"/>
  <c r="D553" i="26"/>
  <c r="D549" i="26"/>
  <c r="D547" i="26"/>
  <c r="D548" i="26"/>
  <c r="G52" i="26"/>
  <c r="M24" i="26"/>
  <c r="F468" i="26" l="1"/>
  <c r="E482" i="26"/>
</calcChain>
</file>

<file path=xl/sharedStrings.xml><?xml version="1.0" encoding="utf-8"?>
<sst xmlns="http://schemas.openxmlformats.org/spreadsheetml/2006/main" count="3546" uniqueCount="1798">
  <si>
    <t>No PROCESO</t>
  </si>
  <si>
    <t>MODALIDAD</t>
  </si>
  <si>
    <t>No. CONTRATO</t>
  </si>
  <si>
    <t>ESTADO</t>
  </si>
  <si>
    <t>TIPO DE CONTRATO</t>
  </si>
  <si>
    <t>CONTRATISTA</t>
  </si>
  <si>
    <t>OBJETO</t>
  </si>
  <si>
    <t>ARRENDAMIENTO</t>
  </si>
  <si>
    <t>004</t>
  </si>
  <si>
    <t>005</t>
  </si>
  <si>
    <t>007</t>
  </si>
  <si>
    <t>024</t>
  </si>
  <si>
    <t>FECHA DE FIRMA</t>
  </si>
  <si>
    <t>INTERADMINISTRATIVO</t>
  </si>
  <si>
    <t>EJECUCION</t>
  </si>
  <si>
    <t>LUZ ELENA PEREZ MILLAN</t>
  </si>
  <si>
    <t>NELLY SUSANA TORRES NAVAS</t>
  </si>
  <si>
    <t>CELEBRADO</t>
  </si>
  <si>
    <t>COMPRAVENTA</t>
  </si>
  <si>
    <t>MANTENIMIENTO</t>
  </si>
  <si>
    <t>SUMINISTRO</t>
  </si>
  <si>
    <t>OBRA</t>
  </si>
  <si>
    <t>No</t>
  </si>
  <si>
    <t>VALOR</t>
  </si>
  <si>
    <t>PROCESO</t>
  </si>
  <si>
    <t>CONTRATO</t>
  </si>
  <si>
    <t>ANA MERCEDES FIGUEROA RAMIREZ</t>
  </si>
  <si>
    <t>LUZ REINELDA SANCHEZ GIL</t>
  </si>
  <si>
    <t>NOMBRE</t>
  </si>
  <si>
    <t>CEDULA</t>
  </si>
  <si>
    <t>Risdel</t>
  </si>
  <si>
    <t>Yenifer</t>
  </si>
  <si>
    <t>1</t>
  </si>
  <si>
    <t>FECHA DE TERMINACION</t>
  </si>
  <si>
    <t>026</t>
  </si>
  <si>
    <t>031</t>
  </si>
  <si>
    <t>034</t>
  </si>
  <si>
    <t>Sandra</t>
  </si>
  <si>
    <t>IBETH SENOVIA GUTIERREZ GUARDO</t>
  </si>
  <si>
    <t>ISABEL ROSARIO OÑATE AMAYA</t>
  </si>
  <si>
    <t>MARCELA MANRIQUE CASTRO</t>
  </si>
  <si>
    <t>JUDY MELINDA FERNANDEZ BAQUERO</t>
  </si>
  <si>
    <t>JOSE IGNACIO BARON JURADO</t>
  </si>
  <si>
    <t>ANTONIO HERNANDEZ LLAMAS</t>
  </si>
  <si>
    <t>MARIA DEISSY CASTIBLANCO RUIZ</t>
  </si>
  <si>
    <t>GERMAN RUBIANO BELTRAN</t>
  </si>
  <si>
    <t>KEIBER ALEXANDER COLORADO LANDAZURI</t>
  </si>
  <si>
    <t>ELVIS LEONARDO SIERRA JIMENEZ</t>
  </si>
  <si>
    <t>YASID ALBERTO MONTAÑO GRANADOS</t>
  </si>
  <si>
    <t>ERIKA LILIANA MATIZ BADILLO</t>
  </si>
  <si>
    <t>RICARDO ELIAS LOZANO QUEZADA</t>
  </si>
  <si>
    <t>ROBINSON VALENCIA GIRALDO</t>
  </si>
  <si>
    <t>WILSON PATIÑO SANCHEZ</t>
  </si>
  <si>
    <t>RODRIGO AMORTEGUI AROS</t>
  </si>
  <si>
    <t>FECHA INICIO</t>
  </si>
  <si>
    <t>LUZ MIRIAM BOTERO SERNA</t>
  </si>
  <si>
    <t>RODRIGO DIAZ CASTAÑO</t>
  </si>
  <si>
    <t>TAMARA CABEZA PACHECO</t>
  </si>
  <si>
    <t>FRANCISCA ROZO DE ZAMUDIO</t>
  </si>
  <si>
    <t>DORIS YANETH GUAUÑA PISSO</t>
  </si>
  <si>
    <t>JAIME PULIDO PUENTES</t>
  </si>
  <si>
    <t>VICTOR JULIO CARRILLO ROMERO</t>
  </si>
  <si>
    <t>PRESTACION DE SERVICIOS</t>
  </si>
  <si>
    <t>GILMER MOISES AMEZQUITA MONROY</t>
  </si>
  <si>
    <t>CARLOS ALBERTO ARCHILA CABRERA</t>
  </si>
  <si>
    <t>MINIMA CUANTIA</t>
  </si>
  <si>
    <t>JAMELIA TORRES GOMEZ</t>
  </si>
  <si>
    <t>MAURICIO MOYA PAEZ</t>
  </si>
  <si>
    <t>LEONIDAS ALBERTO PONCE CALVO</t>
  </si>
  <si>
    <t>LILIANA ASTRID CASTELLANOS TORRES</t>
  </si>
  <si>
    <t>DANIEL ALEXANDER PIRIZ TORRES</t>
  </si>
  <si>
    <t>2</t>
  </si>
  <si>
    <t>CONVENIO</t>
  </si>
  <si>
    <t>JURIDICA</t>
  </si>
  <si>
    <t>INSCRIPCION</t>
  </si>
  <si>
    <t>DV</t>
  </si>
  <si>
    <t>4</t>
  </si>
  <si>
    <t>9</t>
  </si>
  <si>
    <t>3</t>
  </si>
  <si>
    <t>6</t>
  </si>
  <si>
    <t>0</t>
  </si>
  <si>
    <t>5</t>
  </si>
  <si>
    <t>7</t>
  </si>
  <si>
    <t>8</t>
  </si>
  <si>
    <t>YADID DEL CARMEN MARTINEZ HINESTROZA</t>
  </si>
  <si>
    <t>WINSTON ANDRES MARTINEZ ACOSTA</t>
  </si>
  <si>
    <t>BOGOTA</t>
  </si>
  <si>
    <t>TURBO</t>
  </si>
  <si>
    <t>ANTIOQUIA</t>
  </si>
  <si>
    <t>LUGAR EJECUCION
DEPARTAMENTO</t>
  </si>
  <si>
    <t>NARIÑO</t>
  </si>
  <si>
    <t>QUINDIO</t>
  </si>
  <si>
    <t>RISARALDA</t>
  </si>
  <si>
    <t>NACIONAL</t>
  </si>
  <si>
    <t>VALLE DEL CAUCA</t>
  </si>
  <si>
    <t>LUGAR EJECUCION
MUNICIPIO</t>
  </si>
  <si>
    <t>ARMENIA</t>
  </si>
  <si>
    <t>PEREIRA</t>
  </si>
  <si>
    <t>CALI</t>
  </si>
  <si>
    <t>NORTE DE SANTANDER</t>
  </si>
  <si>
    <t>CUCUTA</t>
  </si>
  <si>
    <t>GUAJIRA</t>
  </si>
  <si>
    <t>CRISTHY LEIDI GRANADOS CRUZ</t>
  </si>
  <si>
    <t>CARLOS JULIO PERILLA JIMENO</t>
  </si>
  <si>
    <t>JUAN PABLO VIVAS REINOSO</t>
  </si>
  <si>
    <t>JOSE ALEJANDRO RUIZ TORRES</t>
  </si>
  <si>
    <t>JUAN PABLO ROJAS MESA</t>
  </si>
  <si>
    <t>ESPERANZA VERGARA PAZ</t>
  </si>
  <si>
    <t>JUAN CARLOS RANGEL GIL</t>
  </si>
  <si>
    <t>ELIZABETH JAUREGUI REINA</t>
  </si>
  <si>
    <t>MAURICIO FERNEY CAICEDO CHAPARRO</t>
  </si>
  <si>
    <t>MARIA CRISTINA BEDOYA SILVA</t>
  </si>
  <si>
    <t>GINA PAOLA DUEÑAS BARBOSA</t>
  </si>
  <si>
    <t>JUAN FELIPE HENAO LEIVA</t>
  </si>
  <si>
    <t>CLAUDIA SOFIA BARON BAQUERO</t>
  </si>
  <si>
    <t>EDGAR ALBERTO CASTIBLANCO GONZALEZ</t>
  </si>
  <si>
    <t>DIRECTA</t>
  </si>
  <si>
    <t>LICITACION PUBLICA</t>
  </si>
  <si>
    <t>SUBASTA</t>
  </si>
  <si>
    <t>CONCURSO DE MERITOS</t>
  </si>
  <si>
    <t>MENOR CUANTIA</t>
  </si>
  <si>
    <t>MARIA DEL PILAR LUGO GONZALEZ</t>
  </si>
  <si>
    <t>JOAQUIN ANTONIO RODRIGUEZ VILLEGAS</t>
  </si>
  <si>
    <t xml:space="preserve">SUPERVISIONES </t>
  </si>
  <si>
    <t>EDISON CORDOBA CHICANGO</t>
  </si>
  <si>
    <t>JIMMY HAWER CORREDOR CAMARGO</t>
  </si>
  <si>
    <t>TOTALES</t>
  </si>
  <si>
    <t>CARLOS FREDDY CRUZ VELASQUEZ</t>
  </si>
  <si>
    <t>DORIS ALIETH MARTINEZ AGUILAR</t>
  </si>
  <si>
    <t>REGIONAL</t>
  </si>
  <si>
    <t>OLGA ROSARIO MORANTES GALLARDO</t>
  </si>
  <si>
    <t>SERGIO ANDRES BLANCO SUAREZ</t>
  </si>
  <si>
    <t>NESTOR HERNANDO MONTENEGRO GOMEZ</t>
  </si>
  <si>
    <t>ADMINISTRATIVA</t>
  </si>
  <si>
    <t>APOYO</t>
  </si>
  <si>
    <t>TECNOLOGIA</t>
  </si>
  <si>
    <t>TALENTO HUMANO</t>
  </si>
  <si>
    <t>PLANEACION</t>
  </si>
  <si>
    <t>MAICAO</t>
  </si>
  <si>
    <t>SEGUROS</t>
  </si>
  <si>
    <t>INTERVENTORIA</t>
  </si>
  <si>
    <t>SUSCRIPCION</t>
  </si>
  <si>
    <t>PUBLICACION</t>
  </si>
  <si>
    <t>EXTRANJERIA</t>
  </si>
  <si>
    <t>FINANCIERA</t>
  </si>
  <si>
    <t>CONTRATOS</t>
  </si>
  <si>
    <t>SANDRO EDUARDO MURCIA ALFONSO</t>
  </si>
  <si>
    <t>SANITAS SAS</t>
  </si>
  <si>
    <t>TOTAL CONTRATO</t>
  </si>
  <si>
    <t>COMUNICACIONES</t>
  </si>
  <si>
    <t>JUAN MANUEL CAICEDO CARDONA</t>
  </si>
  <si>
    <t>DANIEL FERNANDO YEPES DOMINGUEZ</t>
  </si>
  <si>
    <t>GLORIA ALEJANDRA MORENO GAMEZ</t>
  </si>
  <si>
    <t>RICARDO BUITRAGO PARDO</t>
  </si>
  <si>
    <t>ELISABET USECHE MARIN</t>
  </si>
  <si>
    <t>MARIA TERESA JIMENEZ FERNANDEZ</t>
  </si>
  <si>
    <t>NATALIA IRINA VANEGAS PINZON</t>
  </si>
  <si>
    <t>ROLANDO GARNICA ARIAS</t>
  </si>
  <si>
    <t>DIEGO FRANCISCO PINEDA PLAZAS</t>
  </si>
  <si>
    <t>SECRETARIA GENERAL</t>
  </si>
  <si>
    <t>HANNE MEDINA DOSANTOS</t>
  </si>
  <si>
    <t>Contratar la prestación del servicio de lavado del parque automotor de la Regional Andina y del Nivel Central</t>
  </si>
  <si>
    <t>JAIRO ALEXANDER CASALLAS MACHETE</t>
  </si>
  <si>
    <t>PROCESOS</t>
  </si>
  <si>
    <t xml:space="preserve">Total No de procesos </t>
  </si>
  <si>
    <t>No DE CONTRATOS</t>
  </si>
  <si>
    <t>VALOR DE LA CONTRATACION</t>
  </si>
  <si>
    <t>PROFESIONAL</t>
  </si>
  <si>
    <t>TOTAL CONTRATOS</t>
  </si>
  <si>
    <t>No Procesos</t>
  </si>
  <si>
    <t>Valor Adjudicacion</t>
  </si>
  <si>
    <t>RUSBELL RAMIREZ CARDONA</t>
  </si>
  <si>
    <t>DEICY ANDREA MENDEZ AGUIRRE</t>
  </si>
  <si>
    <t>MAURICIO ORLANDO BARRERA TORRES</t>
  </si>
  <si>
    <t>GLORIA SANINT JARAMILLO</t>
  </si>
  <si>
    <t>FECHA PUBLICACION PROCESO</t>
  </si>
  <si>
    <t>CONTROL DISCIPLINARIO</t>
  </si>
  <si>
    <t>CAPACITACION</t>
  </si>
  <si>
    <t>DIRECCION</t>
  </si>
  <si>
    <t>CONSULTORIA</t>
  </si>
  <si>
    <t>NIVEL CENTRAL</t>
  </si>
  <si>
    <t>A-2-0-4-10-2</t>
  </si>
  <si>
    <t>A-1-0-2-14</t>
  </si>
  <si>
    <t>A-2-0-4-5-1</t>
  </si>
  <si>
    <t>C-510-1002-1</t>
  </si>
  <si>
    <t>A-2-0-4-5-6</t>
  </si>
  <si>
    <t>C-223-1002-1</t>
  </si>
  <si>
    <t>A-2-0-4-7-5</t>
  </si>
  <si>
    <t>A-2-0-4-41-13</t>
  </si>
  <si>
    <t>A-2-0-4-5-2</t>
  </si>
  <si>
    <t>CDP</t>
  </si>
  <si>
    <t>RUBRO</t>
  </si>
  <si>
    <t>A-2-0-4-2-2</t>
  </si>
  <si>
    <t xml:space="preserve">A-2-0-4-5-6 </t>
  </si>
  <si>
    <t>PRESUPUESTO</t>
  </si>
  <si>
    <t>SALARIO MINIMO</t>
  </si>
  <si>
    <t>EXPRESION EN SALARIO MINIMO</t>
  </si>
  <si>
    <t>MENOR CUANTIA 450 SMMLV</t>
  </si>
  <si>
    <t>literal b) numeral 2, articulo 2 de la ley 1150 de 2007</t>
  </si>
  <si>
    <t>&gt;1,200,000 smmlv</t>
  </si>
  <si>
    <t>1000 smmlv</t>
  </si>
  <si>
    <t>850,000 - 1,200,000 smmlv</t>
  </si>
  <si>
    <t>850 smmlv</t>
  </si>
  <si>
    <t>400,000 - 850,000 smmlv</t>
  </si>
  <si>
    <t>650 smmlv</t>
  </si>
  <si>
    <t>120,000 - 400,000 smmlv</t>
  </si>
  <si>
    <t>450 smmlv</t>
  </si>
  <si>
    <t>&lt; 120,000</t>
  </si>
  <si>
    <t>280 smmlv</t>
  </si>
  <si>
    <t>PABS ENERO</t>
  </si>
  <si>
    <t>PABS FEBRERO</t>
  </si>
  <si>
    <t>PABS MARZO</t>
  </si>
  <si>
    <t>PABS ABRIL</t>
  </si>
  <si>
    <t>A-2-0-4-4-6</t>
  </si>
  <si>
    <t>A-2-0-4-4-15</t>
  </si>
  <si>
    <t>TRANSPORTE</t>
  </si>
  <si>
    <t>DOTACION</t>
  </si>
  <si>
    <t>YAMID ESNEHIDY USECHE FUQUEN</t>
  </si>
  <si>
    <t>PABS MAYO</t>
  </si>
  <si>
    <t>NANCY ALEJANDRA PRADA ANAYA</t>
  </si>
  <si>
    <t>JAVIER EDUARDO RUIZ CUESTA</t>
  </si>
  <si>
    <t>RUTHBELL ANDREY ROMERO DIAZ</t>
  </si>
  <si>
    <t>MARTHA CECILIA GIRALDO RESTREPO - PARQUEADERO AGA</t>
  </si>
  <si>
    <t>JOSE MAURICIO PORTILLA LOPEZ</t>
  </si>
  <si>
    <t>CONTROL MIGRATORIO</t>
  </si>
  <si>
    <t xml:space="preserve">JULIO RAMON PIZARRO PEREZ </t>
  </si>
  <si>
    <t>JESUS ALFONSO SANTAMARIA SALAZAR</t>
  </si>
  <si>
    <t>MARLEN YANETH VANEGAS AGUIRRE</t>
  </si>
  <si>
    <t xml:space="preserve">MARIA AYDEE RIVERA </t>
  </si>
  <si>
    <t>JOSE ERASMO ORJUELA CARO</t>
  </si>
  <si>
    <t>ARCHIVO</t>
  </si>
  <si>
    <t>BERNARDO ALEJANDRO MAHE MATAMOROS</t>
  </si>
  <si>
    <t>CORREDOR</t>
  </si>
  <si>
    <t>LINA MARIA TRIVIÑO BERNAL</t>
  </si>
  <si>
    <t>Marcela</t>
  </si>
  <si>
    <t>ORDEN DE COMPRA</t>
  </si>
  <si>
    <t>ACUERDO MARCO DE PRECIO</t>
  </si>
  <si>
    <t>DISTRIBUIDORA NISSAN S.A.</t>
  </si>
  <si>
    <t>PABS JUNIO</t>
  </si>
  <si>
    <t>PABS JULIO</t>
  </si>
  <si>
    <t>PABS AGOSTO</t>
  </si>
  <si>
    <t>PABS SEPTIEMBRE</t>
  </si>
  <si>
    <t>PABS OCTUBRE</t>
  </si>
  <si>
    <t>PABS NOVIEMBRE</t>
  </si>
  <si>
    <t>PABS DICIEMBRE</t>
  </si>
  <si>
    <t>ETAPA
LINK CARPETA PUBLICA</t>
  </si>
  <si>
    <t>NUMERO RP</t>
  </si>
  <si>
    <t>FECHA RP</t>
  </si>
  <si>
    <t>JORGE ARMANDO RODRIGUEZ ALARCON</t>
  </si>
  <si>
    <t>RICARDO GONZALEZ FAJARDO</t>
  </si>
  <si>
    <t>WILSON RICARDO MORA GUERRERO</t>
  </si>
  <si>
    <t>Claudia</t>
  </si>
  <si>
    <t>JIMMY ENRIQUE GAITAN ORTIZ</t>
  </si>
  <si>
    <t>IDENTIFICACION</t>
  </si>
  <si>
    <t>ORLANDO TOCANCIPA PARDO</t>
  </si>
  <si>
    <t>No Contratos</t>
  </si>
  <si>
    <t>Valor Proceso</t>
  </si>
  <si>
    <t>Valor Adjudicacion 2014</t>
  </si>
  <si>
    <t>Valor Vigencia Futura</t>
  </si>
  <si>
    <t>Valor Adicion</t>
  </si>
  <si>
    <t>Valor total del contrato</t>
  </si>
  <si>
    <t>REGIONAL AMAZONAS</t>
  </si>
  <si>
    <t>REGIONAL OCCIDENTE</t>
  </si>
  <si>
    <t>REGIONAL ORIENTE</t>
  </si>
  <si>
    <t>REGIONAL GUAJIRA</t>
  </si>
  <si>
    <t>REGIONAL ANDINA</t>
  </si>
  <si>
    <t>REGIONAL ANTIOQUIA</t>
  </si>
  <si>
    <t>REGIONAL NARIÑO</t>
  </si>
  <si>
    <t>REGIONAL EJE CAFETERO</t>
  </si>
  <si>
    <t>REGIONAL ORINOQUIA</t>
  </si>
  <si>
    <t>No de procesos</t>
  </si>
  <si>
    <t>No de Contratos</t>
  </si>
  <si>
    <t>Valor de Contratacion</t>
  </si>
  <si>
    <t>OFICINA</t>
  </si>
  <si>
    <t>% de participacion</t>
  </si>
  <si>
    <t>REGIONAL SAN ANDRES</t>
  </si>
  <si>
    <t>REGIONAL CARIBE</t>
  </si>
  <si>
    <t>Valor Contratacion</t>
  </si>
  <si>
    <t>Tipos de Contratos</t>
  </si>
  <si>
    <t>% de Participacion</t>
  </si>
  <si>
    <t>Vigencia Futura</t>
  </si>
  <si>
    <t>VALOR CONTRATO 2015</t>
  </si>
  <si>
    <t>GRUPO ENLACE</t>
  </si>
  <si>
    <t>VALOR HONOTARIOS MENSIAL</t>
  </si>
  <si>
    <t>SAN ANDRES</t>
  </si>
  <si>
    <t>PASTO</t>
  </si>
  <si>
    <t>BOLIVAR</t>
  </si>
  <si>
    <t>CARTAGENA</t>
  </si>
  <si>
    <t>ACTA DE INICIO</t>
  </si>
  <si>
    <t>CESAR</t>
  </si>
  <si>
    <t>VALLEDUPAR</t>
  </si>
  <si>
    <t>FREDY ALONSO MESA SANCHEZ</t>
  </si>
  <si>
    <t>DESIERTA</t>
  </si>
  <si>
    <t>IMPRESIÓN</t>
  </si>
  <si>
    <t>EXCLUSIVIDAD</t>
  </si>
  <si>
    <t>MIGUEL ANGEL LUNA CASTRO</t>
  </si>
  <si>
    <t>INSTALACION</t>
  </si>
  <si>
    <t>MEDELLIN</t>
  </si>
  <si>
    <t>Prestar sus servicios de Apoyo a la Gestión  a la Subdirección Administrativa y Financiera en actividades de la gestión contable.</t>
  </si>
  <si>
    <t xml:space="preserve">CATHERINE MELISSA MORENO HIGUERA </t>
  </si>
  <si>
    <t>22815</t>
  </si>
  <si>
    <t>PUESTO DE CONTROL MIGRATORIO AÉREO EL DORADO</t>
  </si>
  <si>
    <t>GRUPO ADMINISTRATIVO</t>
  </si>
  <si>
    <t>GRUPO DE VERIFICACIONES MIGRATORIAS REGIONAL ANDINA</t>
  </si>
  <si>
    <t>PUESTO DE CONTROL MIGRATORIO TERRESTRE ARAUCA</t>
  </si>
  <si>
    <t>GRUPO INTERDISCIPLINARIO MISIONAL REGIONAL AMAZONAS</t>
  </si>
  <si>
    <t>PUESTO DE CONTROL MIGRATORIO MARÍTIMO BUENAVENTURA</t>
  </si>
  <si>
    <t>PUESTO DE CONTROL MIGRATORIO AÉREO RAFAEL NUÑEZ</t>
  </si>
  <si>
    <t>CENTRO FACILITADOR DE SERVICIOS MIGRATORIOS TUNJA</t>
  </si>
  <si>
    <t>CENTRO FACILITADOR DE SERVICIOS MIGRATORIOS YOPAL</t>
  </si>
  <si>
    <t>DESPACHO DIRECTOR REGIONAL ANDINA</t>
  </si>
  <si>
    <t>PUESTO DE CONTROL MIGRATORIO AÉREO ALFONSO BONILLA ARAGÓN</t>
  </si>
  <si>
    <t>PUESTO DE CONTROL MIGRATORIO AÉREO DE JOSE MARIA CORDOBA</t>
  </si>
  <si>
    <t>GRUPO INTERDISCIPLINARIO MISIONAL REGIONAL EJE CAFETERO</t>
  </si>
  <si>
    <t>PUESTO DE CONTROL MIGRATORIO AÉREO MATECAÑA</t>
  </si>
  <si>
    <t>GRUPO DE EXTRANJERÍA REGIONAL NARIÑO</t>
  </si>
  <si>
    <t>PUESTO DE CONTROL MIGRATORIO TERRESTRE SAN MIGUEL</t>
  </si>
  <si>
    <t>PUESTO DE CONTROL MIGRATORIO MARÍTIMO TUMACO</t>
  </si>
  <si>
    <t>GRUPO DE DESARROLLO DE SOFTWARE</t>
  </si>
  <si>
    <t>GRUPO DE INVESTIGACIÓN ANTITRATA Y ANTITRAFICO GIATT</t>
  </si>
  <si>
    <t>GRUPO DE SUSTANCIACIÓN DISCIPLINARIA</t>
  </si>
  <si>
    <t>CENTRO FACILITADOR DE SERVICIOS MIGRATORIOS IBAGUÉ</t>
  </si>
  <si>
    <t>GRUPO DE EXTRANJERÍA REGIONAL OCCIDENTE</t>
  </si>
  <si>
    <t>GRUPO DE VERIFICACIONES MIGRATORIAS REGIONAL NARIÑO</t>
  </si>
  <si>
    <t>CENTRO FACILITADOR DE SERVICIOS MIGRATORIOS BUCARAMANGA</t>
  </si>
  <si>
    <t xml:space="preserve">GRUPO DE ADMINISTRACIÓN DE PERSONAL, SELECCIÓN E INCORPORACIÓN </t>
  </si>
  <si>
    <t>GRUPO DE EXTRANJERÍA REGIONAL ANTIOQUIA</t>
  </si>
  <si>
    <t>PUESTO DE CONTROL MIGRATORIO MARÍTIMO CARTAGENA</t>
  </si>
  <si>
    <t>PUESTO DE CONTROL MIGRATORIO AÉREO PALONEGRO</t>
  </si>
  <si>
    <t>GRUPO DE ESTUDIOS INSTITUCIONALES SOBRE MIGRACION - GDEIM</t>
  </si>
  <si>
    <t>GRUPO DE VERIFICACIÓN Y SUSTANCIACIÓN DE ACTUACIONES ADMINISTRATIVAS</t>
  </si>
  <si>
    <t>CENTRO FACILITADOR DE SERVICIOS MIGRATORIOS SANTA MARTA</t>
  </si>
  <si>
    <t>CENTRO FACILITADOR DE SERVICIOS MIGRATORIOS MONTERÍA</t>
  </si>
  <si>
    <t>GRUPO DE PROCESOS DE APOYO REGIONAL EJE CAFETERO</t>
  </si>
  <si>
    <t>DIRECCIÓN DE MIGRACIÓN COLOMBIA</t>
  </si>
  <si>
    <t>PUESTO DE CONTROL MIGRATORIO MARÍTIMO SANTA MARTA</t>
  </si>
  <si>
    <t>CENTRO FACILITADOR DE SERVICIOS MIGRATORIOS ARMENIA</t>
  </si>
  <si>
    <t>GRUPO DE ENLACES</t>
  </si>
  <si>
    <t>PUESTO DE CONTROL MIGRATORIO MARÍTIMO PROVIDENCIA</t>
  </si>
  <si>
    <t>GRUPO DE ATENCIÓN AL CIUDADANO</t>
  </si>
  <si>
    <t>PUESTO DE CONTROL MIGRATORIO AÉREO ERNESTO CORTISSOZ</t>
  </si>
  <si>
    <t>PUESTO DE CONTROL MIGRATORIO AÉREO AEROPUERTO ALFREDO VASQUEZ COBO</t>
  </si>
  <si>
    <t>PUESTO DE CONTROL MIGRATORIO TERRESTRE PARAGUACHON</t>
  </si>
  <si>
    <t>GRUPO DE VERIFICACIONES MIGRATORIAS REGIONAL CARIBE</t>
  </si>
  <si>
    <t>GRUPO DE POLÍTICAS Y LINEAMIENTOS PARA EL MANEJO DE LA INFORMACIÓN</t>
  </si>
  <si>
    <t>GRUPO INTERDISCIPLINARIO MISIONAL REGIONAL ORINOQUIA</t>
  </si>
  <si>
    <t>PUESTO DE CONTROL MIGRATORIO TERRESTRE CENAF VILLA DEL ROSARIO</t>
  </si>
  <si>
    <t>GRUPO DE EXTRANJERÍA REGIONAL ANDINA</t>
  </si>
  <si>
    <t>GRUPO DE PROCESOS DE APOYO REGIONAL ORINOQUIA</t>
  </si>
  <si>
    <t>PUESTO DE CONTROL MIGRATORIO AÉREO EL EDÉN</t>
  </si>
  <si>
    <t>GRUPO DE VERIFICACIONES MIGRATORIAS REGIONAL ORIENTE</t>
  </si>
  <si>
    <t>CENTRO FACILITADOR DE SERVICIOS MIGRATORIOS POPAYÁN</t>
  </si>
  <si>
    <t>GRUPO DE EXTRANJERÍA REGIONAL GUAJIRA</t>
  </si>
  <si>
    <t>OFICINA DE COMUNICACIONES</t>
  </si>
  <si>
    <t>GRUPO DE DESARROLLO ORGANIZACIONAL</t>
  </si>
  <si>
    <t>DESPACHO DIRECTOR REGIONAL ORINOQUIA</t>
  </si>
  <si>
    <t>PUESTO DE CONTROL MIGRATORIO MARÍTIMO TURBO</t>
  </si>
  <si>
    <t>CENTRO FACILITADOR DE SERVICIOS MIGRATORIOS RIOHACHA</t>
  </si>
  <si>
    <t>GRUPO DE SEGURIDAD DE LA INFORMACIÓN Y CALIDAD</t>
  </si>
  <si>
    <t>CENTRO FACILITADOR DE SERVICIOS MIGRATORIOS BARRANQUILLA</t>
  </si>
  <si>
    <t>DESPACHO DIRECTOR REGIONAL GUAJIRA</t>
  </si>
  <si>
    <t>GRUPO DE PROCESOS DE APOYO REGIONAL GUAJIRA</t>
  </si>
  <si>
    <t>PUESTO DE CONTROL MIGRATORIO TERRESTRE CENAF RUMICHACA</t>
  </si>
  <si>
    <t>GRUPO DE PROCESOS DE APOYO REGIONAL OCCIDENTE</t>
  </si>
  <si>
    <t>GRUPO DE PROCESOS DE APOYO REGIONAL NARIÑO</t>
  </si>
  <si>
    <t>GRUPO DE PROCESOS DE APOYO REGIONAL SAN ANDRES</t>
  </si>
  <si>
    <t>DESPACHO DIRECTOR REGIONAL ORIENTE</t>
  </si>
  <si>
    <t>GRUPO DE VERIFICACIONES MIGRATORIAS REGIONAL GUAJIRA</t>
  </si>
  <si>
    <t>CENTRO FACILITADOR DE SERVICIOS MIGRATORIOS SINCELEJO</t>
  </si>
  <si>
    <t>GRUPO DE SECRETARIA COMÚN</t>
  </si>
  <si>
    <t>DESPACHO DIRECTOR REGIONAL EJE CAFETERO</t>
  </si>
  <si>
    <t>CENTRO FACILITADOR DE SERVICIOS MIGRATORIOS VALLEDUPAR</t>
  </si>
  <si>
    <t>DESPACHO DIRECTOR REGIONAL SAN ANDRES ISLAS</t>
  </si>
  <si>
    <t>GRUPO DE PROCESOS DE APOYO REGIONAL AMAZONAS</t>
  </si>
  <si>
    <t>GRUPO DE PROCESOS DE APOYO REGIONAL ANTIOQUIA</t>
  </si>
  <si>
    <t>DESPACHO DIRECTOR REGIONAL AMAZONAS</t>
  </si>
  <si>
    <t>SUBDIRECCIÓN DE CONTROL MIGRATORIO</t>
  </si>
  <si>
    <t>GRUPO INTERDISCIPLINARIO MISIONAL REGIONAL SAN ANDRES</t>
  </si>
  <si>
    <t>GRUPO DE EVALUACIÓN Y SEGUIMIENTO</t>
  </si>
  <si>
    <t>OFICINA DE CONTROL INTERNO</t>
  </si>
  <si>
    <t>GRUPO DE ADMINISTRACIÓN DE INFRAESTRUCTURA TECNOLÓGICA</t>
  </si>
  <si>
    <t>OFICINA DE TECNOLOGÍA DE LA INFORMACIÓN</t>
  </si>
  <si>
    <t>GRUPO DE APOYO TÉCNICO CIENTÍFICO</t>
  </si>
  <si>
    <t>GRUPO DE BIENESTAR SOCIAL Y SALUD OCUPACIONAL</t>
  </si>
  <si>
    <t>GRUPO DE VERIFICACIONES MIGRATORIAS REGIONAL ANTIOQUIA</t>
  </si>
  <si>
    <t>GRUPO DE CONTRATOS</t>
  </si>
  <si>
    <t>CENTRO FACILITADOR DE SERVICIOS MIGRATORIOS NEIVA</t>
  </si>
  <si>
    <t>GRUPO JURISDICCIÓN COACTIVA, SUSTANCIACIÓN Y CONSULTAS</t>
  </si>
  <si>
    <t>GRUPO DE EXTRANJERÍA REGIONAL ORIENTE</t>
  </si>
  <si>
    <t>GRUPO DE PROCESOS DE APOYO REGIONAL CARIBE</t>
  </si>
  <si>
    <t>PUESTO DE CONTROL MIGRATORIO FLUVIAL PUERTO CARREÑO</t>
  </si>
  <si>
    <t>GRUPO DE SEGURIDAD Y ARTICULACIÓN CON LA FUERZA PUBLICA Y ORGANISMOS DE SEGURIDAD</t>
  </si>
  <si>
    <t>GRUPO DE VERIFICACIONES MIGRATORIAS REGIONAL OCCIDENTE</t>
  </si>
  <si>
    <t>GRUPO FINANCIERO</t>
  </si>
  <si>
    <t>GRUPO DE EXTRANJERÍA REGIONAL CARIBE</t>
  </si>
  <si>
    <t>GRUPO DE FORMACIÓN Y CAPACITACIÓN</t>
  </si>
  <si>
    <t>SUBDIRECCIÓN DE EXTRANJERÍA</t>
  </si>
  <si>
    <t>SUBDIRECCIÓN ADMINISTRATIVA Y FINANCIERA</t>
  </si>
  <si>
    <t>GRUPO DE SOPORTE A LA GESTIÓN REGIONAL</t>
  </si>
  <si>
    <t>DESPACHO DIRECTOR REGIONAL NARIÑO</t>
  </si>
  <si>
    <t>GRUPO DE PROCESOS DE APOYO REGIONAL ORIENTE</t>
  </si>
  <si>
    <t>OFICINA ASESORA JURÍDICA</t>
  </si>
  <si>
    <t>GRUPO DE ACCIONES ADMINISTRATIVAS, CONSTITUCIONALES Y APOYO CONTRACTUAL</t>
  </si>
  <si>
    <t>GRUPO DE PASAJES Y VIÁTICOS</t>
  </si>
  <si>
    <t>GRUPO DE NOMINA</t>
  </si>
  <si>
    <t>PUESTO DE CONTROL MIGRATORIO AÉREO GUSTAVO ROJAS PINILLA</t>
  </si>
  <si>
    <t>SUBDIRECCIÓN DE CONTROL DISCIPLINARIO INTERNO</t>
  </si>
  <si>
    <t>DESPACHO DIRECTOR REGIONAL ANTIOQUIA</t>
  </si>
  <si>
    <t>CENTRO FACILITADOR DE SERVICIOS MIGRATORIOS QUIBDÓ</t>
  </si>
  <si>
    <t>DESPACHO DIRECTOR REGIONAL CARIBE</t>
  </si>
  <si>
    <t>GRUPO DE SISTEMAS DE INFORMACIÓN Y BASES DE DATOS</t>
  </si>
  <si>
    <t>GRUPO DE PROCESOS DE APOYO REGIONAL ANDINA</t>
  </si>
  <si>
    <t>GRUPO DE PROGRAMACIÓN PRESUPUESTAL</t>
  </si>
  <si>
    <t>GRUPO DE ARCHIVO Y CORRESPONDENCIA</t>
  </si>
  <si>
    <t>SUBDIRECCIÓN DEL TALENTO HUMANO</t>
  </si>
  <si>
    <t>OFICINA ASESORA DE PLANEACIÓN</t>
  </si>
  <si>
    <t>GRUPO ASUNTOS INTERNACIONALES</t>
  </si>
  <si>
    <t>GRUPO DE POLÍTICAS, PLANES Y GESTIÓN</t>
  </si>
  <si>
    <t>PUESTO DE CONTROL MIGRATORIO MARÍTIMO DE JURADÓ</t>
  </si>
  <si>
    <t>PUESTO DE CONTROL MIGRATORIO AÉREO CAMILO DAZA</t>
  </si>
  <si>
    <t>CENTRO FACILITADOR DE SERVICIOS MIGRATORIOS MANIZALES</t>
  </si>
  <si>
    <t>CENTRO FACILITADOR DE SERVICIOS MIGRATORIOS ARAUCA</t>
  </si>
  <si>
    <t>PUESTO DE CONTROL MIGRATORIO MARÍTIMO BARRANQUILLA</t>
  </si>
  <si>
    <t>PUESTO DE CONTROL MIGRATORIO MARÍTIMO BAHÍA SOLANO</t>
  </si>
  <si>
    <t>DESPACHO DIRECTOR REGIONAL OCCIDENTE</t>
  </si>
  <si>
    <t>PUESTO DE CONTROL MIGRATORIO MARÍTIMO CAPURGANA</t>
  </si>
  <si>
    <t>PEDRO DAVID VARGAS SANTANDER</t>
  </si>
  <si>
    <t>UIGBERTO ELAYNER GARCIA PARDO</t>
  </si>
  <si>
    <t xml:space="preserve">HELMAN HUMBERTO CARREÑO </t>
  </si>
  <si>
    <t>CARLO FERNANDO QUINTERO CASTRO</t>
  </si>
  <si>
    <t>LEONARDO FAVIO VANEGAS TAMAYO</t>
  </si>
  <si>
    <t>RODRIGO GERARDO BERNAL MORENO</t>
  </si>
  <si>
    <t>ALID ARCINIEGAS CARVAJAL</t>
  </si>
  <si>
    <t>ORLANDO ROCHA CASTAÑEDA</t>
  </si>
  <si>
    <t>WILLIAM MAURICIO TORRES CASTAÑEDA</t>
  </si>
  <si>
    <t>ANDRES AGUILAR BERMUDEZ</t>
  </si>
  <si>
    <t>JAIME HERNAN GARCIA GONZALEZ</t>
  </si>
  <si>
    <t>HERNANDO MANUEL TEHERAN CASTRO</t>
  </si>
  <si>
    <t>PEDRO NESTOR CORREDOR MEDINA</t>
  </si>
  <si>
    <t>JOHN FREDY OLIVOS GOMEZ</t>
  </si>
  <si>
    <t>NIXON ADOLFO RODRIGUEZ CUADRA</t>
  </si>
  <si>
    <t>RODRIGO ANTONIO LIZARAZO GARCIA</t>
  </si>
  <si>
    <t>LUIS ELY CUCUNUBA VIRACACHA</t>
  </si>
  <si>
    <t>MAURICIO CARDONA CARMONA</t>
  </si>
  <si>
    <t xml:space="preserve">ALBERTO ALZATE </t>
  </si>
  <si>
    <t>JHON BAYRON GARCIA MANRIQUE</t>
  </si>
  <si>
    <t>DIDIER ALBERT RAMIREZ SUAREZ</t>
  </si>
  <si>
    <t>GEOVANNY ORLANDO ASCUNTAR CHICAIZA</t>
  </si>
  <si>
    <t>FREDY GONZALO PAZ CAICEDO</t>
  </si>
  <si>
    <t>JOSE RICARDO CORAL TORRES</t>
  </si>
  <si>
    <t>HERLYN OSWALDO NASAYO FRANCO</t>
  </si>
  <si>
    <t>EDWIN FERNANDO ZUÑIGA CRUZ</t>
  </si>
  <si>
    <t>LUIS FABIAN VEGA GONZALEZ</t>
  </si>
  <si>
    <t>GERMAN EDGARDO GUZMAN PATIÑO</t>
  </si>
  <si>
    <t>JAIME QUINTERO PINILLA</t>
  </si>
  <si>
    <t>RUBEN DARIO PEÑA CASANOVA</t>
  </si>
  <si>
    <t>MIGUEL EUGENIO AGUDELO SANCHEZ</t>
  </si>
  <si>
    <t>CARLOS ANDRES TORO ARBOLEDA</t>
  </si>
  <si>
    <t>ELBIS FREILER QUINTERO GIRALDO</t>
  </si>
  <si>
    <t>JAIME ANDRES FRANCO SOTO</t>
  </si>
  <si>
    <t>LEIDER ANCIZAR TABARES REYES</t>
  </si>
  <si>
    <t>JAIRO HERNANDO ORDOÑEZ YATES</t>
  </si>
  <si>
    <t>DAVID ALEXANDER DOMINGUEZ GUZMAN</t>
  </si>
  <si>
    <t>JORGE ALBERTO ANGARITA FLOREZ</t>
  </si>
  <si>
    <t>GABRIEL CRUZ VARGAS</t>
  </si>
  <si>
    <t>GERARDO ENRIQUE GONZALEZ HENRIQUEZ</t>
  </si>
  <si>
    <t xml:space="preserve">FREDY ALONSO FUENTES </t>
  </si>
  <si>
    <t>GERMAN SANTIAGO BARRERO SANCHEZ</t>
  </si>
  <si>
    <t>RAMIRO ORLANDO BALAGUERA GALLO</t>
  </si>
  <si>
    <t>JAIRO DANILO GUTIERREZ CASTILLO</t>
  </si>
  <si>
    <t>DANIEL EMILIO CABALLERO BERNAL</t>
  </si>
  <si>
    <t>PEDRO RAMON TORRES PINEDA</t>
  </si>
  <si>
    <t xml:space="preserve">JULIO ALEXANDER GONZALEZ </t>
  </si>
  <si>
    <t>JAIRO ENRIQUE MOGOLLON GONZALEZ</t>
  </si>
  <si>
    <t>JOSE MANUEL SAENZ VALENCIA</t>
  </si>
  <si>
    <t>CESAR AUGUSTO SAENZ VALENCIA</t>
  </si>
  <si>
    <t>ROLANDO IGLESIAS SANJUAN</t>
  </si>
  <si>
    <t>OMAR ALBERTO CAMARGO RACINE</t>
  </si>
  <si>
    <t>LAUREANO ALBERTO ARAMBULA RAMOS</t>
  </si>
  <si>
    <t>SANDRO GARAY DURAN</t>
  </si>
  <si>
    <t>RONALD JONATHAM PEREZ ORTIZ</t>
  </si>
  <si>
    <t>CARLOS ANDRES FLOREZ VARGAS</t>
  </si>
  <si>
    <t>DIEGO MAURICIO TAMAYO JARAMILLO</t>
  </si>
  <si>
    <t>CAMILO JOSE OSPINA FALLA</t>
  </si>
  <si>
    <t>JOHNY RESTREPO SANCHEZ</t>
  </si>
  <si>
    <t>ALEXANDER ENRIQUE RODRIGUEZ OSORIO</t>
  </si>
  <si>
    <t>JOSE JOAQUIN BRIEVA ACOSTA</t>
  </si>
  <si>
    <t>AMIR ENRIQUE LECHUGA LECHUGA</t>
  </si>
  <si>
    <t>SERGIO LUIS DE LA ROSA HERRERA</t>
  </si>
  <si>
    <t>FELIX MANUEL PAJARO RINCON</t>
  </si>
  <si>
    <t>VIANOR ANTONIO ATENCIO CANOLES</t>
  </si>
  <si>
    <t>JULIO CARLOS ALVAREZ CAUSADO</t>
  </si>
  <si>
    <t>LEOPOLDO ENRIQUE KLEE EBRATT</t>
  </si>
  <si>
    <t>MILLER ABDON SANTOS GIRON</t>
  </si>
  <si>
    <t>ALVARO FRANCISCO ROJAS MANJARRES</t>
  </si>
  <si>
    <t>JUAN CARLOS OROZCO GRAJALES</t>
  </si>
  <si>
    <t>JULIAN ANDRES HOYOS SALAZAR</t>
  </si>
  <si>
    <t>DUBERNEY CORRALES RAMIREZ</t>
  </si>
  <si>
    <t>ALEXANDER GIRALDO PINEDA</t>
  </si>
  <si>
    <t>HERNEY MAURICIO PESCADOR TORO</t>
  </si>
  <si>
    <t>WILLIAM OSPINA PALACIO</t>
  </si>
  <si>
    <t>FELIPE ALBERTO GARCIA SANCHEZ</t>
  </si>
  <si>
    <t>WILMAR JAVIER PEREZ TABARES</t>
  </si>
  <si>
    <t xml:space="preserve">JUAN CARLOS VALENCIA </t>
  </si>
  <si>
    <t>JOHN FREDY QUIROZ MEDINA</t>
  </si>
  <si>
    <t>CARLOS IGNACIO CABRERA GOMEZ</t>
  </si>
  <si>
    <t>EDISON ECHEVERRI SOTO</t>
  </si>
  <si>
    <t>DIEGO FERNANDO RAMIREZ HERNANDEZ</t>
  </si>
  <si>
    <t>GABRIEL EDUARDO RIOS PARRA</t>
  </si>
  <si>
    <t>NESTOR JAVIER BRITO RUIZ</t>
  </si>
  <si>
    <t>JESUS ANTONIO RUA GARZON</t>
  </si>
  <si>
    <t>JUAN CARLOS GUTIERREZ GALVAN</t>
  </si>
  <si>
    <t>JAIME CUERVO PAEZ</t>
  </si>
  <si>
    <t>CESAR AUGUSTO JARAMILLO RODAS</t>
  </si>
  <si>
    <t>GEOVANNY PELAEZ QUICENO</t>
  </si>
  <si>
    <t>BRIAN RENE ALZATE URBANO</t>
  </si>
  <si>
    <t>DANY LASSO LASPRILLA</t>
  </si>
  <si>
    <t>CHRISTIAM MAURICIO MARULANDA TENORIO</t>
  </si>
  <si>
    <t>VICTOR HUGO GOMEZ SEGURA</t>
  </si>
  <si>
    <t>CESAR ARTURO ALVAREZ CANTERO</t>
  </si>
  <si>
    <t>FREDY JULIAN APONTE ALMECIGA</t>
  </si>
  <si>
    <t>FERNEY EDUARDO MONTENEGRO SIERRA</t>
  </si>
  <si>
    <t>YAIR ALFREDO ARDILA BOYACA</t>
  </si>
  <si>
    <t>ANGEL GIOVANNY HERNANDEZ QUINTERO</t>
  </si>
  <si>
    <t>LESLIE HELBER GONZALO GUEVARA CARRILLO</t>
  </si>
  <si>
    <t>JOHN ANGEL SANCHEZ HERNANDEZ</t>
  </si>
  <si>
    <t>JAVIER ISIDRO MARTINEZ MOYANO</t>
  </si>
  <si>
    <t>WILIAN ALFREDO VELASQUEZ MUÑOZ</t>
  </si>
  <si>
    <t>OSCAR FRANCISCO CELIS BERNAL</t>
  </si>
  <si>
    <t>FREDY MENDEZ RUIZ</t>
  </si>
  <si>
    <t>EURIPIDES SERRATO BENITEZ</t>
  </si>
  <si>
    <t>IRWIN FRANCISCO PALACIOS CASAS</t>
  </si>
  <si>
    <t>JAVIER ANTONIO OLGUIN SERNA</t>
  </si>
  <si>
    <t>ENDIR ESLIK HURTADO RIVAS</t>
  </si>
  <si>
    <t>ARLEY MURILLO CASAS</t>
  </si>
  <si>
    <t>JASON EMILIO CORDOBA MENA</t>
  </si>
  <si>
    <t>FRANK EDIER MENDEZ CORDOBA</t>
  </si>
  <si>
    <t>ALFONSO RODRIGUEZ CUMBE</t>
  </si>
  <si>
    <t>DAGOBERTO BELTRAN VARGAS</t>
  </si>
  <si>
    <t>JUAN BAUTISTA CALDERON LONDOÑO</t>
  </si>
  <si>
    <t>FREDDY TOLEDO BERMEO</t>
  </si>
  <si>
    <t>JORGE ELICER FERNANDEZ PASTRANA</t>
  </si>
  <si>
    <t>CARLOS MARIO MARIN MORAN</t>
  </si>
  <si>
    <t>MOISES ALCENDRA GARCIA</t>
  </si>
  <si>
    <t>VICTOR RAFAEL DE JESUS DIAZ GRANADOS DURAN</t>
  </si>
  <si>
    <t>MIGUEL ENRIQUE ROMO BARRETO</t>
  </si>
  <si>
    <t>LEONARDO FABIO PINZA MORENO</t>
  </si>
  <si>
    <t>WILLIAM ROBERTO LOPEZ MESIAS</t>
  </si>
  <si>
    <t>CRISTHIAN GERMAN VILLOTA REVELO</t>
  </si>
  <si>
    <t>MARIO FERNANDO GAMBOA BENAVIDES</t>
  </si>
  <si>
    <t>JOHN JAIRO ENRIQUEZ PADILLA</t>
  </si>
  <si>
    <t>HENRY CASTAÑEDA LOPEZ</t>
  </si>
  <si>
    <t>ALFREDO CALLETANO BASTIDAS OJEDA</t>
  </si>
  <si>
    <t>LUIS JANIO ALVARADO CASTILLO</t>
  </si>
  <si>
    <t>JULIAN ARMANDO PEREZ MORENO</t>
  </si>
  <si>
    <t>EDGAR HERNAN ZARAMA REVELO</t>
  </si>
  <si>
    <t>JOSE EDUARDO CASTRO ROMERO</t>
  </si>
  <si>
    <t>ALVARO ANDRADE RAMIREZ</t>
  </si>
  <si>
    <t>JOHN AUDELO GUSTIN VILLAREAL</t>
  </si>
  <si>
    <t xml:space="preserve">JOSE LUIS CASTILLO </t>
  </si>
  <si>
    <t>JEFFERSON DIAZ ORDOÑEZ</t>
  </si>
  <si>
    <t>JAIME ANDRES VELASQUEZ CERON</t>
  </si>
  <si>
    <t>JOHN JAIRO JACOME BACCA</t>
  </si>
  <si>
    <t>FRANCISCO ANTONIO AILLON VERA</t>
  </si>
  <si>
    <t>EDWARD ALEXANDER SAAVEDRA RICO</t>
  </si>
  <si>
    <t>LUIS HERNAN LUNA CHIA</t>
  </si>
  <si>
    <t>OMAR HORACIO GARNICA SARMIENTO</t>
  </si>
  <si>
    <t>CARLOS ALBERTO SILVA GOMEZ</t>
  </si>
  <si>
    <t>JULIO VICENTE GONZALEZ GONZALEZ</t>
  </si>
  <si>
    <t>RAFAEL VILLAMIZAR DIAZ</t>
  </si>
  <si>
    <t>ELKIN EMILIO MANTILLA NIÑO</t>
  </si>
  <si>
    <t>RAFAEL ENRIQUE RAMIREZ LOBO</t>
  </si>
  <si>
    <t>ANDRES ALFONSO TARAZONA PARRA</t>
  </si>
  <si>
    <t>HENRY ANTONIO OLIVARES CARDENAS</t>
  </si>
  <si>
    <t>LUIS ARIEL MORA ARENAS</t>
  </si>
  <si>
    <t>LEANDRO ALDEMIR CESPEDES MOLINA</t>
  </si>
  <si>
    <t>PEDRO PABLO VALERO MORENO</t>
  </si>
  <si>
    <t>DIEGO ALEJANDRO PULIDO BARRAGAN</t>
  </si>
  <si>
    <t>JACKIE HERNANDO VARGAS LONDOÑO</t>
  </si>
  <si>
    <t>GERMAN DAVID ARROYAVE RENDON</t>
  </si>
  <si>
    <t>ANDRES FELIPE HERNANDEZ CAÑON</t>
  </si>
  <si>
    <t>LUIS JAVIER TRUJILLO ZAPATA</t>
  </si>
  <si>
    <t>HERNANDO JUAN FERRUCHO VERGARA</t>
  </si>
  <si>
    <t>JOSE PALMER GALLARDO</t>
  </si>
  <si>
    <t>CARLOS FERNAN BUITRAGO ALZATE</t>
  </si>
  <si>
    <t>SAITH AMAURY REQUENA HOYOS</t>
  </si>
  <si>
    <t>MARLIO CAMPOS PUENTES</t>
  </si>
  <si>
    <t>MICHAEL DEL AGUILA BARTENES</t>
  </si>
  <si>
    <t>MARCOS FELIPE AVILA BARBOSA</t>
  </si>
  <si>
    <t>WILLIAM ARMANDO GIRALDO CARDONA</t>
  </si>
  <si>
    <t>JUAN PABLO PAJON FLOREZ</t>
  </si>
  <si>
    <t>FERNEY CARDONA HERNANDEZ</t>
  </si>
  <si>
    <t>EDICSON PATIÑO MURILLO</t>
  </si>
  <si>
    <t>JULIO CESAR CASTILLO MONTAÑO</t>
  </si>
  <si>
    <t>JOSE DEMETRIO OCAMPO ENRIQUEZ</t>
  </si>
  <si>
    <t>FERNANDO RIOS MEJIA</t>
  </si>
  <si>
    <t>JAVIER GALLEGO BEJARANO</t>
  </si>
  <si>
    <t xml:space="preserve">JUAN CARLOS BRAVO </t>
  </si>
  <si>
    <t>JAIRO CIFUENTES GONZALEZ</t>
  </si>
  <si>
    <t>JAIME MEDINA MARIN</t>
  </si>
  <si>
    <t>JOSE FERNANDO CAMPO VILLALBA</t>
  </si>
  <si>
    <t>ROBERT MAURICIO MONTAÑO MONTAÑO</t>
  </si>
  <si>
    <t>CARLOS ENRIQUE CORTES BARRERA</t>
  </si>
  <si>
    <t>ORLANDO CASTILLO CARO</t>
  </si>
  <si>
    <t>HUMBERTO VELASQUEZ ARDILA</t>
  </si>
  <si>
    <t xml:space="preserve">EFREY CANDELA </t>
  </si>
  <si>
    <t xml:space="preserve">ALEXANDER RUBIO </t>
  </si>
  <si>
    <t>RODNEY QUEVEDO CARO</t>
  </si>
  <si>
    <t>JAVIER ALVAREZ LADINO</t>
  </si>
  <si>
    <t>FABIAN ANDRES HERNANDEZ ESPINOSA</t>
  </si>
  <si>
    <t>JAVIER AZAEL BENAVIDES UNDA</t>
  </si>
  <si>
    <t>JORGE MUÑOZ PAEZ</t>
  </si>
  <si>
    <t>GUSTAVO HERNANDO VEGA IRIARTE</t>
  </si>
  <si>
    <t>SULAIN DIAZ DIAZ</t>
  </si>
  <si>
    <t>CARLOS EDUARDO LIÑAN SALAZAR</t>
  </si>
  <si>
    <t>JAIR ALBERTO ROBLES DIAZ</t>
  </si>
  <si>
    <t>CESAR AUGUSTO BAÑOL VELEZ</t>
  </si>
  <si>
    <t>DIEGO FERNANDO GARCIA RIOS</t>
  </si>
  <si>
    <t>FRANCISCO JAVIER GARCIA MEDINA</t>
  </si>
  <si>
    <t>CARLOS HUMBERTO RIVERA GARCIA</t>
  </si>
  <si>
    <t>CHRISTIAN VARGAS GALVIS</t>
  </si>
  <si>
    <t>GEOVANNY URIBE ARENILLA</t>
  </si>
  <si>
    <t>OSCAR ARMANDO CORDOBA CORONADO</t>
  </si>
  <si>
    <t>NESTOR JULIO CASTELBLANCO CORTES</t>
  </si>
  <si>
    <t>JULIO ROBERTO APONTE MONROY</t>
  </si>
  <si>
    <t>EDGAR OVIDIO HERNANDEZ REYES</t>
  </si>
  <si>
    <t>GERMAN VELOZA ARIZMENDY</t>
  </si>
  <si>
    <t>JAVIER MARIO BOTERO ARIZMENDY</t>
  </si>
  <si>
    <t>GUSTAVO MONROY RIVERA</t>
  </si>
  <si>
    <t>FERNANDO FERNANDEZ RODRIGUEZ</t>
  </si>
  <si>
    <t>FELIX ANTONIO CRUZ BENAVIDES</t>
  </si>
  <si>
    <t>RAMIRO ALFONSO RIAÑO TRUJILLO</t>
  </si>
  <si>
    <t>GUILLERMO NEMPEQUE CAÑON</t>
  </si>
  <si>
    <t>EFRAIN ANTONIO CUCUNUBA TOTAITIVE</t>
  </si>
  <si>
    <t xml:space="preserve">GUSTAVO ALBERTO PADILLA </t>
  </si>
  <si>
    <t>ALVARO ALBERTO SANTANA FERRUCHO</t>
  </si>
  <si>
    <t>HECTOR SANCHEZ NOVAL</t>
  </si>
  <si>
    <t>EDGAR JAVIER VEGA AROCA</t>
  </si>
  <si>
    <t>RUTH STELLA TURRIAGO CASTILLO</t>
  </si>
  <si>
    <t>ROSA ESTHER BABATIVA VELASQUEZ</t>
  </si>
  <si>
    <t>EDITH MARILUZ MONTES FLOREZ</t>
  </si>
  <si>
    <t>GLEYDER YOHANA GUERRA MORA</t>
  </si>
  <si>
    <t>NUBIA SANTANA INFANTE</t>
  </si>
  <si>
    <t>DALGEN CONSTANZA GOMEZ RUBIO</t>
  </si>
  <si>
    <t>NURY YAZMINA GALVIS MARQUEZ</t>
  </si>
  <si>
    <t xml:space="preserve">ELIZABETH NIÑO SOLANO </t>
  </si>
  <si>
    <t>YISSELL VELANDIA BELTRAN</t>
  </si>
  <si>
    <t>GLORIA MARIA VIZCAINO GUEVARA</t>
  </si>
  <si>
    <t>HEIDY PATRICIA QUINTERO SANTAMARIA</t>
  </si>
  <si>
    <t>DEISY ESTHER JIMENEZ MARTINEZ</t>
  </si>
  <si>
    <t>HEIDI CASTRO NIÑO</t>
  </si>
  <si>
    <t>DIANA HORTENCIA BRETT ROBINSON</t>
  </si>
  <si>
    <t>NELCY ALIETH ROJAS BENITEZ</t>
  </si>
  <si>
    <t>GLORIA ESPERANZA LIZARAZO SALAZAR</t>
  </si>
  <si>
    <t>SANDRA MILENA TORRES SUAREZ</t>
  </si>
  <si>
    <t>FLOR BIANEY RINCON RODRIGUEZ</t>
  </si>
  <si>
    <t>SANDRA MILENA ROJAS SALAMANCA</t>
  </si>
  <si>
    <t xml:space="preserve">VIVIANA PINEDA GAVIRIA </t>
  </si>
  <si>
    <t>LEIDY TATIANA RIVERA ZULUAGA</t>
  </si>
  <si>
    <t>PAULA TATIANA GIRALDO GOMEZ</t>
  </si>
  <si>
    <t>JHENNY MILENA MEJIA RUDAS</t>
  </si>
  <si>
    <t>MONICA MARTINEZ CHAVEZ</t>
  </si>
  <si>
    <t>CIELO MOTATTO CASTAÑO</t>
  </si>
  <si>
    <t>LUZ MARGERY LOPEZ MARTINEZ</t>
  </si>
  <si>
    <t>LUZ AIDE RIVERA PALACIO</t>
  </si>
  <si>
    <t>JULIANA ELENA TREJOS CATAÑO</t>
  </si>
  <si>
    <t>MARIA ELENA LEON CAÑAS</t>
  </si>
  <si>
    <t>GEMMA JUDITH ANGEL VARGAS</t>
  </si>
  <si>
    <t>MONICA MARCELA MONJE PATARROYO</t>
  </si>
  <si>
    <t>AIDA LORENA TELLO LOPEZ</t>
  </si>
  <si>
    <t>MARIA FERNANDA DE LOS RIOS HIDALGO</t>
  </si>
  <si>
    <t>BRENNY MARCELA RUIZ MORENO</t>
  </si>
  <si>
    <t>NATHALIA CRISTINA ARGOTTE CABRERA</t>
  </si>
  <si>
    <t>YAJAIRA LATORRE BOTIA</t>
  </si>
  <si>
    <t>VIRNA DE LA PAZ LEON TAMARA</t>
  </si>
  <si>
    <t>SANDRA MILENA LABRADA MONROY</t>
  </si>
  <si>
    <t>ANA MILENA ACEVEDO SILVA</t>
  </si>
  <si>
    <t>SANDRA BIBIANA JIMENEZ ALVARADO</t>
  </si>
  <si>
    <t>PAULA ANDREA QUINTERO VELASQUEZ</t>
  </si>
  <si>
    <t>LUZ ENITH GIRALDO GUTIERREZ</t>
  </si>
  <si>
    <t>PATRICIA DEL ROSARIO ALVARADO CASTILLO</t>
  </si>
  <si>
    <t>DORIS YADILA BACCA CAGUAZANGO</t>
  </si>
  <si>
    <t>VIVIANA ANDREA BORRERO PEREZ</t>
  </si>
  <si>
    <t>LUZ BELEN RICARDO HERNANDEZ</t>
  </si>
  <si>
    <t>AIDA MILENA PEREZ AROSEMENA</t>
  </si>
  <si>
    <t>FREYA MARIA GALVEZ MORENO</t>
  </si>
  <si>
    <t>ANGELICA MARIA MORENO DELGADO</t>
  </si>
  <si>
    <t>DDENISE ARGOTY PERDOMO</t>
  </si>
  <si>
    <t xml:space="preserve">DIANA MARCELA MARULANDA </t>
  </si>
  <si>
    <t>JOHANA ANDREA BEDOYA ARANZALES</t>
  </si>
  <si>
    <t>ALMA MARIA VALENCIA PINTO</t>
  </si>
  <si>
    <t>MARIA INES FERRO SUAREZ</t>
  </si>
  <si>
    <t>CENIA MINA ARARAT</t>
  </si>
  <si>
    <t>DOLORES FIGUEROA MOSQUERA</t>
  </si>
  <si>
    <t>MELVIS INES SARMIENTO MANGA</t>
  </si>
  <si>
    <t>MABEL YANETH PRIETO PRIETO</t>
  </si>
  <si>
    <t>VILMA ESTHER MEDINA AGUILAR</t>
  </si>
  <si>
    <t>WENDY HELENA DEL REAL CANENCIA</t>
  </si>
  <si>
    <t>YURANIS PAOLA RAMOS SUAREZ</t>
  </si>
  <si>
    <t>MARIA DEL PILAR PEREZ PEREZ</t>
  </si>
  <si>
    <t>SAIDA HERNANDEZ JIMENEZ</t>
  </si>
  <si>
    <t>BLANCA YANETH MARTINEZ SALGADO</t>
  </si>
  <si>
    <t>MARTHA ISABEL MORALES PAEZ</t>
  </si>
  <si>
    <t>SANDRA KARINNA HERNANDEZ MEDINA</t>
  </si>
  <si>
    <t>DIANA FABIOLA ROJAS BERNAL</t>
  </si>
  <si>
    <t>ANGELA YOHANA BERNAL BARBOSA</t>
  </si>
  <si>
    <t>ELVIRA SALCEDO SALCEDO</t>
  </si>
  <si>
    <t>ROSALBA MUÑOZ GOMEZ</t>
  </si>
  <si>
    <t>ALBA LUCIA CRUZ RODRIGUEZ</t>
  </si>
  <si>
    <t>DORA CECILIA BARAJAS RODRIGUEZ</t>
  </si>
  <si>
    <t>LUCY STELLA PEÑA MOSQUERA</t>
  </si>
  <si>
    <t>MARIA NARCISA CHAVERRA CHALA</t>
  </si>
  <si>
    <t>YENCY JACIBE CARVAJAL TIERRADENTRO</t>
  </si>
  <si>
    <t>SANDRA MILENA SARMIENTO TOVAR</t>
  </si>
  <si>
    <t>CONSUELO JESUS PEDROZA CAMPO</t>
  </si>
  <si>
    <t>MARGARITA ROSA LUBO NOCHES</t>
  </si>
  <si>
    <t>MONICA DEL ROSARIO RODRIGUEZ OROZCO</t>
  </si>
  <si>
    <t>KATIUSCA DE LA HOZ MORA</t>
  </si>
  <si>
    <t>YIBETH MARCELA HERRERA HERNANDEZ</t>
  </si>
  <si>
    <t>RUBI ESPERANZA ARGOTI ARGOTI</t>
  </si>
  <si>
    <t>GLORIA ANDREA SUAREZ ROSERO</t>
  </si>
  <si>
    <t>AURA DIANA GARCIA BURBANO</t>
  </si>
  <si>
    <t>SANDRA XIMENA JIMENEZ CORDOBA</t>
  </si>
  <si>
    <t>REBECA ALEXANDRA BENAVIDES ERAZO</t>
  </si>
  <si>
    <t>MARCELA PATRICIA MONCAYO LOPEZ</t>
  </si>
  <si>
    <t>DIANA CAROLINA MARTINEZ REYES</t>
  </si>
  <si>
    <t>CIGRID MAYERLY SUAREZ MANRIQUE</t>
  </si>
  <si>
    <t>NATALY SILVA CORTES</t>
  </si>
  <si>
    <t>LUZ CARIME HURTADO ROJAS</t>
  </si>
  <si>
    <t>DIANA GALLEGO ROZO</t>
  </si>
  <si>
    <t>LUZ DARY PAZ CHAGUENDO</t>
  </si>
  <si>
    <t>SANDRA PATRICIA BUITRAGO PATIÑO</t>
  </si>
  <si>
    <t>IVETTE ISLEEN ABELLA BOLIVAR</t>
  </si>
  <si>
    <t>VIVIANA PEÑA CASANOVA</t>
  </si>
  <si>
    <t>VANESSA FRAY AGUILAR</t>
  </si>
  <si>
    <t>VIVIANA MARIA CARDONA JIMENEZ</t>
  </si>
  <si>
    <t>IRINA PAOLA TRESPALACIOS VANEGAS</t>
  </si>
  <si>
    <t>MARTHA INES RITA FERNANDEZ MOLINA</t>
  </si>
  <si>
    <t>VIVIANA CORREDOR GARCIA</t>
  </si>
  <si>
    <t>MARIA MONICA SIERRA VARGAS</t>
  </si>
  <si>
    <t>AMANDA MARTINA SANCHEZ SANCHEZ</t>
  </si>
  <si>
    <t>JAQUELINE BOGOTA CANTOR</t>
  </si>
  <si>
    <t>JOHANNA MILETH DELVASTO ORTIZ</t>
  </si>
  <si>
    <t>MARIA CLEMENCIA PEREZ URIBE</t>
  </si>
  <si>
    <t>MONICA NIÑO DIAZ</t>
  </si>
  <si>
    <t>MYRIAM CONSUELO GARCIA MENDEZ</t>
  </si>
  <si>
    <t>CLAUDIA PATRICIA APONTE BELEÑO</t>
  </si>
  <si>
    <t>ELCY JANNETH BARRIGA DIAZ</t>
  </si>
  <si>
    <t>CARMEN ROSA VELASQUEZ SANCHEZ</t>
  </si>
  <si>
    <t>MERY MOLINA ROJAS</t>
  </si>
  <si>
    <t>LILIAN ANGELICA VACA SOLANO</t>
  </si>
  <si>
    <t>FLOR NALLIBER DOMINGUEZ TORRES</t>
  </si>
  <si>
    <t>NUBIA CLARENA PEREZ VELANDIA</t>
  </si>
  <si>
    <t xml:space="preserve">GINA SUCEL ACEVEDO </t>
  </si>
  <si>
    <t>OMAIRA YANETH OSPINA GUTIERREZ</t>
  </si>
  <si>
    <t>DOLFI ROJAS BALLESTEROS</t>
  </si>
  <si>
    <t>LUZ DARY TORRES OLAYA</t>
  </si>
  <si>
    <t>MAIRA ZENERY ALFONSO CUELLAR</t>
  </si>
  <si>
    <t>GUILLERMINA YAGUARA PEDROZA</t>
  </si>
  <si>
    <t>SONIA DEL CARMEN ALVAREZ CASTILLO</t>
  </si>
  <si>
    <t>TATIANA MELINDA FORBES MANUEL</t>
  </si>
  <si>
    <t>JENNY ROCIO VARGAS PEREZ</t>
  </si>
  <si>
    <t>MAYRA NAYARITH VILLAZANA GONZALEZ</t>
  </si>
  <si>
    <t>NHORA CONSTANZA GUTIERREZ JIMENEZ</t>
  </si>
  <si>
    <t>FLOR ELVIA URREGO MARTINEZ</t>
  </si>
  <si>
    <t>LINA MARIA CARDENAS TORRES</t>
  </si>
  <si>
    <t>JOHANA ANDREA PALACIO CALLE</t>
  </si>
  <si>
    <t>BLANCA JOHANA RIOS DUQUE</t>
  </si>
  <si>
    <t>NUBIA ROSA MEJIA PARRA</t>
  </si>
  <si>
    <t>GUADALUPE SANCHEZ PALMA</t>
  </si>
  <si>
    <t>GLORIA PATRICIA MIRA CORREA</t>
  </si>
  <si>
    <t>SANDRA PATRICIA BALLESTEROS MUÑOZ</t>
  </si>
  <si>
    <t>LUZ DANAYS BEJARANO BERMUDEZ</t>
  </si>
  <si>
    <t>ANA MILENA MOSQUERA PALACIOS</t>
  </si>
  <si>
    <t>BEATRIZ HELENA BOTERO MONTALVO</t>
  </si>
  <si>
    <t>DENIS ALEXANDRA CARVAJAL MORENO</t>
  </si>
  <si>
    <t>CLAUDIA PATRICIA MUNERA PRECIADO</t>
  </si>
  <si>
    <t>CLAUDIA PATRICIA GOMEZ GUTIERREZ</t>
  </si>
  <si>
    <t>ELIZABETH MALDONADO LUNA</t>
  </si>
  <si>
    <t>LINA MARCELA RIVERA MEJIA</t>
  </si>
  <si>
    <t>MIRYAM DEL CARMEN MENA CHALA</t>
  </si>
  <si>
    <t>BIBIANA ANDREA PRESIGA CARO</t>
  </si>
  <si>
    <t>ERICA CRISTINA CARRASCAL GALLEGO</t>
  </si>
  <si>
    <t>MARTHA SUSANA HERNANDEZ ALVAREZ</t>
  </si>
  <si>
    <t xml:space="preserve">OLGA LUCIA PEREZ </t>
  </si>
  <si>
    <t>NMITSY JEANINE BAEZ ALVAREZ</t>
  </si>
  <si>
    <t>YANA CRISTINA GONZALEZ FLOREZ</t>
  </si>
  <si>
    <t>LENNY EMILETH PEDRAZA GIRON</t>
  </si>
  <si>
    <t>MARTHA ISABEL PATIÑO CRUZ</t>
  </si>
  <si>
    <t>KELLY YOHANA MARTINEZ AMAYA</t>
  </si>
  <si>
    <t>KAREN CECILIA SARMIENTO BARON</t>
  </si>
  <si>
    <t>ADIELA DEL CARMEN BENITEZ CHARRIA</t>
  </si>
  <si>
    <t>NUBIA SUSANA LOPEZ PRIETO</t>
  </si>
  <si>
    <t>MARTHA CECILIA ARIAS MARROQUIN</t>
  </si>
  <si>
    <t>NOHORA PATRICIA ROBAYO GUERRERO</t>
  </si>
  <si>
    <t>MARIA JULIANA SERRANO ORTIZ</t>
  </si>
  <si>
    <t>MYRIAM MARTINEZ RAMIREZ</t>
  </si>
  <si>
    <t>GILIA INES VASQUEZ RODRIGUEZ</t>
  </si>
  <si>
    <t>AMINTA VILLAMIZAR MORA</t>
  </si>
  <si>
    <t>MARTHA INES VELANDIA MARTINEZ</t>
  </si>
  <si>
    <t>MARTHA JANNETH GALINDO RUIZ</t>
  </si>
  <si>
    <t>NEYLA LOPEZ FLOREZ</t>
  </si>
  <si>
    <t xml:space="preserve">BLANCA CECILIA TRIANA </t>
  </si>
  <si>
    <t>GLADYS POLO FLOREZ</t>
  </si>
  <si>
    <t>MERCEDES GARCIA VELANDIA</t>
  </si>
  <si>
    <t>MARIA INES PEREZ SALAMANCA</t>
  </si>
  <si>
    <t>LUZ NELLY RODRIGUEZ GARNICA</t>
  </si>
  <si>
    <t>MARTHA ISABEL RODRIGUEZ AMAYA</t>
  </si>
  <si>
    <t>MARGARITA MARIA VIVAS CARDENAS</t>
  </si>
  <si>
    <t>MARTHA PRISCILA DELGADO MORENO</t>
  </si>
  <si>
    <t>SARA IRLANDA VALENCIA DONCEL</t>
  </si>
  <si>
    <t>MARIA HOSANA RUIZ VARGAS</t>
  </si>
  <si>
    <t>TERESA CORTES ANGULO</t>
  </si>
  <si>
    <t>MARIA PATRICIA MARROQUIN CIENDUA</t>
  </si>
  <si>
    <t>LILIANA BEATRIZ GARCIA MURCIA</t>
  </si>
  <si>
    <t>ELSY VARGAS LOPEZ</t>
  </si>
  <si>
    <t>LUZ YOLANDA TORO SUAREZ</t>
  </si>
  <si>
    <t>ZORAYA PERDOMO VASQUEZ</t>
  </si>
  <si>
    <t>OLGA PATRICIA AVILES VALENCIA</t>
  </si>
  <si>
    <t>BLEIDY ROCIO GAMBOA BEJARANO</t>
  </si>
  <si>
    <t>YOLANDA ESCOBAR MARTINEZ</t>
  </si>
  <si>
    <t>LUZ MARIDEL AVILA SUAREZ</t>
  </si>
  <si>
    <t>OLGA LUCIA DAZA SANCHEZ</t>
  </si>
  <si>
    <t>DIANA ASTRID GUERRERO MENDOZA</t>
  </si>
  <si>
    <t>ANGELA PATRICIA SANCHEZ HURTADO</t>
  </si>
  <si>
    <t>MARIA CRISTINA DANIELS CARDOZO</t>
  </si>
  <si>
    <t>MYRIAN CHACON SANABRIA</t>
  </si>
  <si>
    <t>ANGELICA URAZAN PENAGOS</t>
  </si>
  <si>
    <t>ILSA STELLA ROJAS LOPEZ</t>
  </si>
  <si>
    <t>LUZ ESPERANZA SANABRIA BARRERA</t>
  </si>
  <si>
    <t>SANDRA LILIANA CANO CARVAJAL</t>
  </si>
  <si>
    <t>NOHORA SUSANA BONILLA GUZMAN</t>
  </si>
  <si>
    <t>CLAUDIA LILIANA MORENO TRIANA</t>
  </si>
  <si>
    <t>KATTERINE NAYIBE MARTINEZ GONZALEZ</t>
  </si>
  <si>
    <t>ANA CECILIA ANGARITA GARCIA</t>
  </si>
  <si>
    <t>CAROLINA DIAZ PARRA</t>
  </si>
  <si>
    <t>OLGA LUCIA CRUZ GUERRERO</t>
  </si>
  <si>
    <t>ANA CONSTANZA POLANIA ALMARIO</t>
  </si>
  <si>
    <t>CLAUDIA MARLENY CUADROS PULIDO</t>
  </si>
  <si>
    <t>MONICA BRICEÑO CASTELLANOS</t>
  </si>
  <si>
    <t>MARIA FERNANDA LLANO GAITAN</t>
  </si>
  <si>
    <t>NIDIA YAMILE ROMERO OLAYA</t>
  </si>
  <si>
    <t>ANA RUTH HURTADO GIRALDO</t>
  </si>
  <si>
    <t>SANDRA PATRICIA CORDERO RODRIGUEZ</t>
  </si>
  <si>
    <t>NUBIA ESMERALDA ORTEGON MARTINEZ</t>
  </si>
  <si>
    <t>SANDRA LILIANA ROMERO MORA</t>
  </si>
  <si>
    <t>BLANCA CECILIA NIETO FUENTES</t>
  </si>
  <si>
    <t>JENNY PATRICIA RODRIGUEZ CUERVO</t>
  </si>
  <si>
    <t xml:space="preserve">SANDRA YANIRA PINEDA </t>
  </si>
  <si>
    <t>DIANA MARCELA GONZALEZ CADENA</t>
  </si>
  <si>
    <t>NORMA PATRICIA SANCHEZ CUBIDES</t>
  </si>
  <si>
    <t>MARIA NIDIA RUEDA LARGO</t>
  </si>
  <si>
    <t>LILIANA EDITH RATIVA CONTRERAS</t>
  </si>
  <si>
    <t>EMMA PAOLA ANGULO JIMENEZ</t>
  </si>
  <si>
    <t>SANDRA JOHANA AMAYA RODRIGUEZ</t>
  </si>
  <si>
    <t>ANDREA CONSTANZA RAMIREZ MEDINA</t>
  </si>
  <si>
    <t>SANDRA BIBIANA GONZALEZ ZAMORA</t>
  </si>
  <si>
    <t>ANGELA YIRA JIMENEZ CASALLAS</t>
  </si>
  <si>
    <t>MARIA FERNANDA GUTIERREZ ARZUAGA</t>
  </si>
  <si>
    <t>NURY DURLEY ZAMORA LESMES</t>
  </si>
  <si>
    <t>JENNIFFER ALEXANDRA VELASCO NIETO</t>
  </si>
  <si>
    <t>VILMA PATRICIA IDARRAGA DUITAMA</t>
  </si>
  <si>
    <t>PAMELA ADRIANA DAZA PULIDO</t>
  </si>
  <si>
    <t>ANDREA CAROLINA RODRIGUEZ SANCHEZ</t>
  </si>
  <si>
    <t>CAROLINA RUIZ HERRERA</t>
  </si>
  <si>
    <t>LUZ ANGELA CORTES RAMIREZ</t>
  </si>
  <si>
    <t>MARIA ANDREA TORRES PEREZ</t>
  </si>
  <si>
    <t>JOHANNA MERCEDES MARTIN GONZALEZ</t>
  </si>
  <si>
    <t>PILAR ADRIANA PATIÑO PLAZAS</t>
  </si>
  <si>
    <t>ERIDIANI ANANGE VIATELA SIERRA</t>
  </si>
  <si>
    <t>ANA MARIA OCHOA TABARES</t>
  </si>
  <si>
    <t>DIANA ESPERANZA DURAN GARCIA</t>
  </si>
  <si>
    <t>DIANA MILENA MORENO LOPEZ</t>
  </si>
  <si>
    <t>NANCY ROMERO MARTINEZ</t>
  </si>
  <si>
    <t>MARCELA LARA TORO</t>
  </si>
  <si>
    <t>ANA MARCELA MANCO MONTEALEGRE</t>
  </si>
  <si>
    <t>VALENTINA DICARLO DE VELASQUEZ</t>
  </si>
  <si>
    <t>SANDRA LILIANA PINEDA RAMIREZ</t>
  </si>
  <si>
    <t>BIBIANA STELLA CARDONA ALVAREZ</t>
  </si>
  <si>
    <t>GEIDY MIREYA GOMEZ FEO</t>
  </si>
  <si>
    <t>KENLY JOHANA BARRERA RAMIREZ</t>
  </si>
  <si>
    <t>ANGELA GISELA DAZA PULIDO</t>
  </si>
  <si>
    <t>JOHANNA MILENA HERNANDEZ PARRA</t>
  </si>
  <si>
    <t>NINI YOHANA FARFAN MUNEVAR</t>
  </si>
  <si>
    <t>KEMBERLYN CHINCHILLA GUERRA</t>
  </si>
  <si>
    <t>LUZ ADRIANA PINEDA RAMIREZ</t>
  </si>
  <si>
    <t>TATIANA DIAZ SAAVEDRA</t>
  </si>
  <si>
    <t>ALEJANDRA JINNETH PINILLA REYES</t>
  </si>
  <si>
    <t>SANDRA MALLEY ROMERO AGUDELO</t>
  </si>
  <si>
    <t>SANDRA PAOLA MORENO SANCHEZ</t>
  </si>
  <si>
    <t>ASTRID ROLDAN AGUIRRE</t>
  </si>
  <si>
    <t>DIANA MILENA GARZON BOLIVAR</t>
  </si>
  <si>
    <t>LEIDY CAROLINA VACARES ROMERO</t>
  </si>
  <si>
    <t>JHENIT JASMIN LOPEZ HERREÑO</t>
  </si>
  <si>
    <t>ISABEL CRISTINA RAMIREZ VILLEGAS</t>
  </si>
  <si>
    <t>MARIA DIANA CAROLINA FRESNEDA SEPULVEDA</t>
  </si>
  <si>
    <t xml:space="preserve">JOHANNA MELISSA GARZON </t>
  </si>
  <si>
    <t xml:space="preserve">ANGELA ROCIRY LONGAS BELTRAN </t>
  </si>
  <si>
    <t>ANGELA ANDREA HIDALGO MOLANO</t>
  </si>
  <si>
    <t>MONICA ALEXANDRA RINCON CHAPARRO</t>
  </si>
  <si>
    <t>MARIA ROCIO TORRES RODRIGUEZ</t>
  </si>
  <si>
    <t>JENNY CAROLINA GARCIA AVELLANEDA</t>
  </si>
  <si>
    <t>LINA JOHANNA CARDENAS VARGAS</t>
  </si>
  <si>
    <t>VILMA DEYANIRA SANCHEZ ULLOA</t>
  </si>
  <si>
    <t>LISSETTE JOHANNA VELASQUEZ CALDERON</t>
  </si>
  <si>
    <t>OLGA ROCIO QUILAGUY QUINTERO</t>
  </si>
  <si>
    <t>OLGA LUCIA NARVAEZ SOLORZANO</t>
  </si>
  <si>
    <t>ANA CAROLINA INSIGNARES CASTAÑEDA</t>
  </si>
  <si>
    <t>JENNY PAOLA ALVAREZ PLAZAS</t>
  </si>
  <si>
    <t xml:space="preserve">DIANA MARLILI CONTRINA MORENO </t>
  </si>
  <si>
    <t>CAROLINA URQUIJO YANQUEN</t>
  </si>
  <si>
    <t>ANDREA DEL PILAR LEGUIZAMON MORALES</t>
  </si>
  <si>
    <t>CLAUDIA ALEXANDRA TRIANA LUGO</t>
  </si>
  <si>
    <t>SANDRA MILENA SUAREZ ARIAS</t>
  </si>
  <si>
    <t>ADRIANA PAOLA CUERVO PULIDO</t>
  </si>
  <si>
    <t>VIVIANA PAOLA MORENO MARTINEZ</t>
  </si>
  <si>
    <t>SANDRA MILENA BARRAGAN CEDIEL</t>
  </si>
  <si>
    <t>JENNY MAGNOLIA AGUILERA IZQUIERDO</t>
  </si>
  <si>
    <t>ANDREA PAOLA ROA SILVA</t>
  </si>
  <si>
    <t>DIANA RUIZ HERRERA</t>
  </si>
  <si>
    <t>MARBY JULIETH PEÑA SERRATO</t>
  </si>
  <si>
    <t>NELLY ROCIO VELOZA PORRAS</t>
  </si>
  <si>
    <t>SONIA CONSTANZA MAHECHA ARENAS</t>
  </si>
  <si>
    <t>LADY ANDREA ARCHILA GOYENECHE</t>
  </si>
  <si>
    <t>BLANCA LUCIA ORDUÑA OLARTE</t>
  </si>
  <si>
    <t>ADRIANA MERCEDES RODRIGUEZ VILLATE</t>
  </si>
  <si>
    <t>NATALIA SANCHEZ ORTEGA</t>
  </si>
  <si>
    <t>CAROLINA CASTAÑO MARTINEZ</t>
  </si>
  <si>
    <t>ANGEL CATALINA ACOSTA RIVERA</t>
  </si>
  <si>
    <t>ROSA ELIZABETH CASTILLO VASQUEZ</t>
  </si>
  <si>
    <t>DIANA MARCELA BUITRAGO MEDINA</t>
  </si>
  <si>
    <t>DIANA CAROLINA GUARNIZO HERNANDEZ</t>
  </si>
  <si>
    <t>LUZ ALEXANDRA CASTRO RUIZ</t>
  </si>
  <si>
    <t>DIANA CAROLINA GIL GUTIERREZ</t>
  </si>
  <si>
    <t>SANDRA PATRICIA MARIN GARZON</t>
  </si>
  <si>
    <t>JASBLEIDER GOMEZ GORDILLO</t>
  </si>
  <si>
    <t>SANDRA MILENA BOTON SAENZ</t>
  </si>
  <si>
    <t xml:space="preserve">MARIA NANCY SEPULVEDA </t>
  </si>
  <si>
    <t>MONICA ASTRID MAHECHA RAMIREZ</t>
  </si>
  <si>
    <t>LAURA BEATRIZ ROJAS MARTIN</t>
  </si>
  <si>
    <t>VILMA MENDOZA VARGAS</t>
  </si>
  <si>
    <t>JOHANNA ANDREA AGUILERA ALZATE</t>
  </si>
  <si>
    <t>ANGELA MARCELA JARAMILLO CORREDOR</t>
  </si>
  <si>
    <t>LEIDY YOHANNA CASTAÑO OSORIO</t>
  </si>
  <si>
    <t>KAREN JOHANNA YAÑEZ PEREZ</t>
  </si>
  <si>
    <t>MARIA CLAUDIA GOMEZ SALAZAR</t>
  </si>
  <si>
    <t>MING ROSMY ARBOLEDA BLANQUICET</t>
  </si>
  <si>
    <t>JISSETH MARIA LASCARRO PACHECO</t>
  </si>
  <si>
    <t>MARILUZ QUINTANA BERMUDEZ</t>
  </si>
  <si>
    <t>YOLIMA PATRICIA PERALTA CHINCHIA</t>
  </si>
  <si>
    <t>MARIA IDALIDES BRUGES PLATA</t>
  </si>
  <si>
    <t>MARIA JOSE DIAZ SANCHEZ</t>
  </si>
  <si>
    <t>YULI CAROLINA BOLAÑOS PORTILLA</t>
  </si>
  <si>
    <t>ESTHER DEL SOCORRO PORTILLA ARIAS</t>
  </si>
  <si>
    <t>ELSA LUCIA CABRERA GOMEZ</t>
  </si>
  <si>
    <t>LILIANA ELIZABETH AYALA GAVILANES</t>
  </si>
  <si>
    <t>CARMEN LILIANA JIMENEZ VELASCO</t>
  </si>
  <si>
    <t>NELLY ESPERANZA BERNAL MEAURI</t>
  </si>
  <si>
    <t>MARIA FANNY VELANDIA SALAZAR</t>
  </si>
  <si>
    <t>MARTHA AYDEE RODRIGUEZ GONZALEZ</t>
  </si>
  <si>
    <t>XIOMARA PEÑARANDA SUAREZ</t>
  </si>
  <si>
    <t>JENY CAROLINA PARADA DIAZ</t>
  </si>
  <si>
    <t>INDIRA RINCON RUBIO</t>
  </si>
  <si>
    <t>MILSEN NEREYDA DAZA HERNANDEZ</t>
  </si>
  <si>
    <t>ELIANA KATHERINE ARBOLEDA DEL REAL</t>
  </si>
  <si>
    <t>YUDIS AMPARO GOMEZ SILVA</t>
  </si>
  <si>
    <t>MARINA EUGENIA HURTADO CHAPARRO</t>
  </si>
  <si>
    <t>CAROLINA DELGADO NIÑO</t>
  </si>
  <si>
    <t>GLADYS CUEVAS HERNANDEZ</t>
  </si>
  <si>
    <t>DIANA PATRICIA CHACON SANTOS</t>
  </si>
  <si>
    <t>MARYSOL TURIZO ECHEVERRI</t>
  </si>
  <si>
    <t>SULAY INEIDA VARGAS JAIMES</t>
  </si>
  <si>
    <t>ANGELA MARIA DIAZ JIMENEZ</t>
  </si>
  <si>
    <t>GINA MILENA DIAZ SERRANO</t>
  </si>
  <si>
    <t>YESICA PATRICIA VERGARA REVOLLEDO</t>
  </si>
  <si>
    <t>MARIBEL BARROS BARRETO</t>
  </si>
  <si>
    <t>YAMILED PAY GUZMAN</t>
  </si>
  <si>
    <t>MARIA YENIFER PRADA PEÑA</t>
  </si>
  <si>
    <t>JACKELINE MURCIA MOLINA</t>
  </si>
  <si>
    <t>SANDRA JANETH HOMEZ SILVA</t>
  </si>
  <si>
    <t>MARTHA LILIANA ALARCON CARREÑO</t>
  </si>
  <si>
    <t>INGRY LORENA MARMOLEJO LLANOS</t>
  </si>
  <si>
    <t>MADELEINE OBREGON PRETEL</t>
  </si>
  <si>
    <t>LARIZA LICETH BURBANO RIVERA</t>
  </si>
  <si>
    <t>YISELA DUERO AUDOR</t>
  </si>
  <si>
    <t>MARCELA PAOLA HERRERA DIAZ</t>
  </si>
  <si>
    <t xml:space="preserve">GEMNY ESPERANZA MAURNO </t>
  </si>
  <si>
    <t>LISSETH NAYIBE PUENTES QUINTERO</t>
  </si>
  <si>
    <t>ADRIANA MARCELA HINOJOSA CASTAÑEDA</t>
  </si>
  <si>
    <t>SANDRA LILIANA CUELLAR ROJAS</t>
  </si>
  <si>
    <t>CARLOS ANDRES RESTREPO GIRALDO</t>
  </si>
  <si>
    <t>EDWIN ALEXANDER MUÑOZ HERRERA</t>
  </si>
  <si>
    <t>DERIAM ANDRES CORTES OQUENDO</t>
  </si>
  <si>
    <t>VICTOR DARIO AYALA MARIN</t>
  </si>
  <si>
    <t>OSCAR EDUARDO SANABRIA VASQUEZ</t>
  </si>
  <si>
    <t>JADER ARBEY GOMEZ RESTREPO</t>
  </si>
  <si>
    <t>JAIME ANDERSON YEPES SALAZAR</t>
  </si>
  <si>
    <t>JORGE IVAN RUIZ ARIAS</t>
  </si>
  <si>
    <t>FRANCISCO JAVIER NARVAEZ RESTREPO</t>
  </si>
  <si>
    <t>ANDY OVIEDO ROJAS</t>
  </si>
  <si>
    <t>MANUEL BILLI VALERA RAYO</t>
  </si>
  <si>
    <t>OSWALDO MIGUEL LEDEZMA MERCADO</t>
  </si>
  <si>
    <t xml:space="preserve">EDUARDO IGNACIO GONZALEZ </t>
  </si>
  <si>
    <t>EVELIO JOSE VIDES CONTRERAS</t>
  </si>
  <si>
    <t>WENCESLAO JOSE MESTRE VIVES</t>
  </si>
  <si>
    <t>JESUS ALBERTO VILLAFAÑE BARROS</t>
  </si>
  <si>
    <t>JUAN GABRIEL HERNANDEZ MARTINEZ</t>
  </si>
  <si>
    <t>HERNAN ENRIQUE RAMOS ACOSTA</t>
  </si>
  <si>
    <t>EDWIN DE JESUS SILVERA CORONADO</t>
  </si>
  <si>
    <t>ALEX DEAN YEPES BARRIOS</t>
  </si>
  <si>
    <t>ORLANDO CHARRIS SALAZAR</t>
  </si>
  <si>
    <t>JORGE ELIECER ANTEQUERA CONTRERAS</t>
  </si>
  <si>
    <t>JOSE JULIAN PERALTA VASQUEZ</t>
  </si>
  <si>
    <t>GERMAN ARTURO DE LEON PORRAS</t>
  </si>
  <si>
    <t>JOSE ALEXANDER RUEDA SANTANDER</t>
  </si>
  <si>
    <t>IVAN ANTONIO HERRERA PEREZ</t>
  </si>
  <si>
    <t>ALEXANDER SERNA VARON</t>
  </si>
  <si>
    <t>RUBEN DARIO ESGUERRA REBOLLEDO</t>
  </si>
  <si>
    <t>YAIR ANTONIO MORENO GOMEZ</t>
  </si>
  <si>
    <t>LUIS ALBERTO TERAN PRENTT</t>
  </si>
  <si>
    <t>FARID NICOLAS ESLAIT ZAMBRANO</t>
  </si>
  <si>
    <t>ORLANDO RAFAEL OCAMPO BARRIOS</t>
  </si>
  <si>
    <t>EDGAR RICARDO VARGAS ARIAS</t>
  </si>
  <si>
    <t>RAFAEL PUA RIOS</t>
  </si>
  <si>
    <t>GUILLERMO ANTONIO CARDONA ROJAS</t>
  </si>
  <si>
    <t>RAFAEL DARIO DE LA OSSA REYES</t>
  </si>
  <si>
    <t>WOLFGANG GARCIA ECHENIQUE</t>
  </si>
  <si>
    <t>JESUS JAVIER SUAREZ LOPEZ</t>
  </si>
  <si>
    <t>JULIO JOSE MENDOZA BAÑOS</t>
  </si>
  <si>
    <t>EFRAIN HERRERA TORRES</t>
  </si>
  <si>
    <t>ERIS MORE ORTEGA</t>
  </si>
  <si>
    <t>RAUL ENRIQUE SARMIENTO ESCORCIA</t>
  </si>
  <si>
    <t>EDWIN MACHACON ALVAREZ</t>
  </si>
  <si>
    <t>EDUARDO JOSE MARRIAGA GAVIRIA</t>
  </si>
  <si>
    <t>CRISTIAN FIGUEROA BARRERA</t>
  </si>
  <si>
    <t>HERNAN ALONSO CRUZ DIAZ</t>
  </si>
  <si>
    <t>OSCAR GUERRERO AGUDELO</t>
  </si>
  <si>
    <t>ROBERT TORRES FONTALVO</t>
  </si>
  <si>
    <t>IBSEN MORENO VEGA</t>
  </si>
  <si>
    <t>ELIO ENRIQUE PRADA BELTRAN</t>
  </si>
  <si>
    <t>ARNULFO CASTRO LOZANO</t>
  </si>
  <si>
    <t>HENRY GEOVANI AFRICANO PEREZ</t>
  </si>
  <si>
    <t>WILLIAM FERNANDO ROJO VARGAS</t>
  </si>
  <si>
    <t>ADOLFO DE JESUS VEGA GOMEZ</t>
  </si>
  <si>
    <t>MIGUEL ROMERO HERNANDEZ</t>
  </si>
  <si>
    <t>GABRIEL GUERRERO MORANTES</t>
  </si>
  <si>
    <t>RONAL HARBEY RIVERA RODRIGUEZ</t>
  </si>
  <si>
    <t>JOSE PEDRO GOMEZ MORENO</t>
  </si>
  <si>
    <t>LUIS HERNANDO GUIO OCHOA</t>
  </si>
  <si>
    <t>MANUEL ALBERTO GOMEZ CALDERON</t>
  </si>
  <si>
    <t>GERMAN ADOLFO LOAIZA OCAMPO</t>
  </si>
  <si>
    <t>GUSTAVO ADOLFO QUINTERO VELEZ</t>
  </si>
  <si>
    <t>JOSUE ALBERTO GIL GONZALEZ</t>
  </si>
  <si>
    <t>JOSE DUBAN MURCIA VALENCIA</t>
  </si>
  <si>
    <t>MOISES GARCIA HIGINIO</t>
  </si>
  <si>
    <t>JUAN CARLOS MUÑOZ LOPEZ</t>
  </si>
  <si>
    <t>GERMAN DARIO ARIAS ESCOBAR</t>
  </si>
  <si>
    <t>DIEGO ALEXANDER QUINTERO VELASQUEZ</t>
  </si>
  <si>
    <t>JUAN CARLOS ZULUAGA DUCUARA</t>
  </si>
  <si>
    <t>CARLOS ARTURO CASTAÑEDA GARCIA</t>
  </si>
  <si>
    <t>ROOSVERTH ENRIQUE ARIAS GIRALDO</t>
  </si>
  <si>
    <t>JOSE ARLEY CAMPO INGA</t>
  </si>
  <si>
    <t>EDIER LUCIRO FERNANDEZ VALLEJO</t>
  </si>
  <si>
    <t>ABELARDO ALFREDO GOMEZ MENDEZ</t>
  </si>
  <si>
    <t>DARIO FERNANDO DAZA DORADO</t>
  </si>
  <si>
    <t>JOHN JAIRO DIAZ GARZON</t>
  </si>
  <si>
    <t>DIDIER ALBEIRO SARRIA URREA</t>
  </si>
  <si>
    <t>VICTOR HUGO TIRADO URBANO</t>
  </si>
  <si>
    <t>ALVARO ERNESTO FERNANDEZ VALLEJO</t>
  </si>
  <si>
    <t>IVAN RICARDO CRUZ PALECHOR</t>
  </si>
  <si>
    <t>MIGUEL ANGEL MUÑOZ NAVIA</t>
  </si>
  <si>
    <t>ELMIS RIOS RODRIGUEZ</t>
  </si>
  <si>
    <t>LUIS ENRIQUE ESPEJERO SALCEDO</t>
  </si>
  <si>
    <t>EDGARDO JOSE QUIROZ PACHECO</t>
  </si>
  <si>
    <t>JACOB MANUEL PALOMO PACHECO</t>
  </si>
  <si>
    <t>ENDRIC RAFAEL SALGADO QUIÑONEZ</t>
  </si>
  <si>
    <t>CARLOS ARTURO PENAGOS RAMOS</t>
  </si>
  <si>
    <t>HEMEL ROGELIO CRUZ PALACIO</t>
  </si>
  <si>
    <t>GUSTAVO SOLANO FAJARDO</t>
  </si>
  <si>
    <t>JOSE ALCIDES PULIDO GALINDO</t>
  </si>
  <si>
    <t>ALVARO RUEDA RINCON</t>
  </si>
  <si>
    <t>WILLIAM JAVIER SALGADO LOPEZ</t>
  </si>
  <si>
    <t>JORGE ABRAHAM PLAZAS MORENO</t>
  </si>
  <si>
    <t>JOSE AFRANIO MUÑOZ QUINTERO</t>
  </si>
  <si>
    <t>PEDRO ANTONIO PIÑEROS GONZALEZ</t>
  </si>
  <si>
    <t>JAVIER DARIO CARDENAS GONZALEZ</t>
  </si>
  <si>
    <t xml:space="preserve">JULIO HERNANDO TUNAROSA </t>
  </si>
  <si>
    <t>JOSE BERNARDO CASAS PIRAQUIVE</t>
  </si>
  <si>
    <t>OSCAR JAVIER SANTOS OSMA</t>
  </si>
  <si>
    <t>HELSINBER BOGOTA MOTTA</t>
  </si>
  <si>
    <t>ANDRES ARTURO SANCHEZ REYES</t>
  </si>
  <si>
    <t>ANGEL JAIRO YEPEZ JIMENEZ</t>
  </si>
  <si>
    <t>GELMER RODRIGUEZ AGUIRRE</t>
  </si>
  <si>
    <t>JAIME ENRIQUE ORTIZ GOMEZ</t>
  </si>
  <si>
    <t>ADOLFO GONZALEZ VILLAR</t>
  </si>
  <si>
    <t>ALVARO RODRIGUEZ GOMEZ</t>
  </si>
  <si>
    <t>HENRY ARMANDO COLLAZOS LOPEZ</t>
  </si>
  <si>
    <t>OROSMAN MONTAÑO BARRANTES</t>
  </si>
  <si>
    <t>JUAN CARLOS SALAS GUEVARA</t>
  </si>
  <si>
    <t>LUIS ALEJANDRO TRUJILLO GUERRA</t>
  </si>
  <si>
    <t>MARIO DELGADO AGUACIA</t>
  </si>
  <si>
    <t>LUIS ALBERTO SANTAMARIA CAÑAS</t>
  </si>
  <si>
    <t>RAFAEL ANTONIO RODRIGUEZ ARIAS</t>
  </si>
  <si>
    <t>IAN SERGIO BUENO AGUIRRE</t>
  </si>
  <si>
    <t>JAVIER ORLANDO MORALES PARRA</t>
  </si>
  <si>
    <t>FREDY WILMAN GUERRA OYUELA</t>
  </si>
  <si>
    <t>JULIO CESAR HERRERA LINARES</t>
  </si>
  <si>
    <t>EVER EDGAR CAMELO GONZALEZ</t>
  </si>
  <si>
    <t>CARLOS ALBERTO BERMUDEZ GARCIA</t>
  </si>
  <si>
    <t>JAVIER FAJARDO RAMIREZ</t>
  </si>
  <si>
    <t>WILLIAM EDUARDO RAMIREZ TRIANA</t>
  </si>
  <si>
    <t>JOSE ARBEIRO ESPITIA ARIZA</t>
  </si>
  <si>
    <t>JAIME ALONSO SANCHEZ CARDENAS</t>
  </si>
  <si>
    <t>CESAR ANDRES RUSSI PAEZ</t>
  </si>
  <si>
    <t>MARIO GERMAN VALENCIA HINCAPIE</t>
  </si>
  <si>
    <t>JAIME NIÑO MENDIVELSO</t>
  </si>
  <si>
    <t>PABLO ALEJANDRO PERDOMO DEVIA</t>
  </si>
  <si>
    <t>LUIS CHARLI PEDRAZA ARIAS</t>
  </si>
  <si>
    <t>JUAN CARLOS RAMIREZ BARRERA</t>
  </si>
  <si>
    <t>MILTON GIOVANNY MAHECHA RONDON</t>
  </si>
  <si>
    <t>YEZID ALBERTO DIAZ PACHON</t>
  </si>
  <si>
    <t>DANIEL RINCON GOMEZ</t>
  </si>
  <si>
    <t>JOHN HAROLD MUÑOZ SARMIENTO</t>
  </si>
  <si>
    <t>NESTOR EDILSON CASTRO CASTAÑEDA</t>
  </si>
  <si>
    <t>FABIO ENRIQUE ORTIZ PIÑEROS</t>
  </si>
  <si>
    <t xml:space="preserve">RICARDO ARTURO ARIAS CASTRO </t>
  </si>
  <si>
    <t>ALEJANDRO FALLA SANCHEZ</t>
  </si>
  <si>
    <t>GUSTAVO BAYONA VARGAS</t>
  </si>
  <si>
    <t>CARLOS AUGUSTO VELEZ CANDIA</t>
  </si>
  <si>
    <t>EDGAR ALFREDO BURGOS GONZALEZ</t>
  </si>
  <si>
    <t>ROSEMBERG LEGUIZAMON VARGAS</t>
  </si>
  <si>
    <t>JHONNY ALBERTO Z RODRIGUEZ</t>
  </si>
  <si>
    <t>ALEXANDER ORLANDO ANGULO LEON</t>
  </si>
  <si>
    <t>WILLIAM VILLARRAGA PULIDO</t>
  </si>
  <si>
    <t>OLMAR ARMANDO CRUZ ESPITIA</t>
  </si>
  <si>
    <t>ADONIO DAZA VELANDIA</t>
  </si>
  <si>
    <t>JERSON JAVIER FRANCO AYALA</t>
  </si>
  <si>
    <t>ANDERSON GUEVARA MORA</t>
  </si>
  <si>
    <t>JOSE GABRIEL JIMENEZ RINCON</t>
  </si>
  <si>
    <t>OSCAR ALEXANDER TALERO RODRIGUEZ</t>
  </si>
  <si>
    <t>CESAR AUGUSTO DUCUARA MEDINA</t>
  </si>
  <si>
    <t>FERNANDO BERNAL ROMERO</t>
  </si>
  <si>
    <t>LUIS GERARDO RODRIGUEZ MORENO</t>
  </si>
  <si>
    <t>RONALD ALBERTO PATIÑO OSPINA</t>
  </si>
  <si>
    <t>JAVIER ALEXANDER MARROQUIN ESPITIA</t>
  </si>
  <si>
    <t>JORGE ISAAC BELEÑO RODRIGUEZ</t>
  </si>
  <si>
    <t>MARCO YOHANNI MUÑOZ TEATIN</t>
  </si>
  <si>
    <t>MARCO JAVIER CASTRO CASTAÑEDA</t>
  </si>
  <si>
    <t>CHRISTIAN KRUGER SARMIENTO</t>
  </si>
  <si>
    <t>EDISON ALFONSO DIAZ BARAJAS</t>
  </si>
  <si>
    <t>OMAR ALEXIS REY PINZON</t>
  </si>
  <si>
    <t>LUIS GIOVANNY LOPEZ SILVA</t>
  </si>
  <si>
    <t>JOHN FREDY RAMIREZ DIAZ</t>
  </si>
  <si>
    <t>JUAN CARLOS CLAVIJO BERGAÑO</t>
  </si>
  <si>
    <t xml:space="preserve">ORLANDO REYES </t>
  </si>
  <si>
    <t>WILSON ALONSO SILVA SILVA</t>
  </si>
  <si>
    <t>ROBERT ARMANDO FLOREZ CASTAÑO</t>
  </si>
  <si>
    <t>POLO FELIX SUAREZ GOMEZ</t>
  </si>
  <si>
    <t>OSCAR JAVIER GOMEZ MORENO</t>
  </si>
  <si>
    <t>HENRY YESID RUIZ GONZALEZ</t>
  </si>
  <si>
    <t>CARLOS HUMBERTO GARCIA LOPEZ</t>
  </si>
  <si>
    <t>HELBERT ISRAEL ACOSTA ALARCON</t>
  </si>
  <si>
    <t>ERWIN FABIO HENAO AYA</t>
  </si>
  <si>
    <t>MILTON CESAR CALVO PANIAGUA</t>
  </si>
  <si>
    <t>JUAN CARLOS AGUILERA SILVA</t>
  </si>
  <si>
    <t>EDWIN RENE BERNAL RIVERA</t>
  </si>
  <si>
    <t>NELSON BENJAMIN PORTILLA BOLAÑOS</t>
  </si>
  <si>
    <t>MAURICIO JIMENEZ PINZON</t>
  </si>
  <si>
    <t>DANIEL ALONSO CHACON PRADO</t>
  </si>
  <si>
    <t xml:space="preserve">FREDY ENRIQUE SARMIENTO ROMERO </t>
  </si>
  <si>
    <t>LUIS ALEJANDRO MARIN AVILA</t>
  </si>
  <si>
    <t>WILLIAM ERNESTO DUARTE GARCIA</t>
  </si>
  <si>
    <t>HENRY ERNESTO PRECIADO CANTOR</t>
  </si>
  <si>
    <t>HERMAN EDUARDO PARDO FORERO</t>
  </si>
  <si>
    <t>FABIAN RICARDO GONZALEZ RAMOS</t>
  </si>
  <si>
    <t>OSCAR ANDRES HERNANDEZ HERNANDEZ</t>
  </si>
  <si>
    <t>DANIEL FRANCISCO GARNICA ROJAS</t>
  </si>
  <si>
    <t>DIEGO JAVIER RODRIGUEZ GARZON</t>
  </si>
  <si>
    <t>JORGE ARMANDO GARCIA RODRIGUEZ</t>
  </si>
  <si>
    <t>ALEX FERNEY HINCAPIE NUÑEZ</t>
  </si>
  <si>
    <t>WILSSON ARMANDO JIMENEZ DEVIA</t>
  </si>
  <si>
    <t>WILSON GIOVANNI GALINDO GONZALEZ</t>
  </si>
  <si>
    <t>MANUEL IGNACIO ALONSO GOMEZ</t>
  </si>
  <si>
    <t>EDWIN SAMUEL RAMIREZ LOSADA</t>
  </si>
  <si>
    <t>CESAR AUGUSTO TIQUE SOTO</t>
  </si>
  <si>
    <t>HAROLD DAVID PEÑA MORENO</t>
  </si>
  <si>
    <t>NESTOR HERNANDO LUGO MARTINEZ</t>
  </si>
  <si>
    <t>EDWIN ALONSO CASTELLANOS SALINAS</t>
  </si>
  <si>
    <t>PABLO ANDRES DAZA DIAZ</t>
  </si>
  <si>
    <t>JHON EDUAR CALDERON RINCON</t>
  </si>
  <si>
    <t xml:space="preserve">JOSE RICARDO PALACIOS </t>
  </si>
  <si>
    <t>SERGIO ARBEY PABON DIAZ</t>
  </si>
  <si>
    <t>WILLIAM ORLANDO MEDINA LOZANO</t>
  </si>
  <si>
    <t>ANDRES SUAREZ PINEDA</t>
  </si>
  <si>
    <t>EDWIN JAVIER FORERO PEREZ</t>
  </si>
  <si>
    <t>JHON WILLIAM GOMEZ LANCHEROS</t>
  </si>
  <si>
    <t>DIEGO ALEJANDRO RODRIGUEZ ZULUAGA</t>
  </si>
  <si>
    <t>ANDRES FELIPE ALVAREZ OSORIO</t>
  </si>
  <si>
    <t>PABLO ENRIQUE MORENO CRUZ</t>
  </si>
  <si>
    <t>YEISON MAURICIO MORALES GARCIA</t>
  </si>
  <si>
    <t>EDUIN GIOVANI RIVERA RODRIGUEZ</t>
  </si>
  <si>
    <t>JONATHAN CAMILO RODRIGUEZ ARCINIEGAS</t>
  </si>
  <si>
    <t>NELSON ENRIQUE HERNANDEZ BARRERA</t>
  </si>
  <si>
    <t>BORIS OCTAVIO ESTRADA SERRATO</t>
  </si>
  <si>
    <t>JOSE MAURICIO CESPEDES RUEDA</t>
  </si>
  <si>
    <t>LUIS HERNAN MORENO VILLEGAS</t>
  </si>
  <si>
    <t>MAURICIO RUBIANO JIMENEZ</t>
  </si>
  <si>
    <t>JOHN ALEJANDRO CUBILLOS NOVOA</t>
  </si>
  <si>
    <t>PEDRO PABLO PARALES PEREZ</t>
  </si>
  <si>
    <t>SEGUNDO RICARDO PULIDO ARIAS</t>
  </si>
  <si>
    <t>HENRY MAURICIO MACIAS SUAREZ</t>
  </si>
  <si>
    <t>JEISON ORLANDO RODRIGUEZ FORERO</t>
  </si>
  <si>
    <t>ENRIQUE JAIMES ARIAS</t>
  </si>
  <si>
    <t>DIEGO ALEJANDRO LURDUY ORTIZ</t>
  </si>
  <si>
    <t>CARLOS ALBERTO GALVIS CAPERA</t>
  </si>
  <si>
    <t>JOSE WALTIÑO PALACIOS RENTERIA</t>
  </si>
  <si>
    <t>LUIS FELIPE CARRILLO CARO</t>
  </si>
  <si>
    <t>ANDRES HUMBERTO CRUZ MERCHAN</t>
  </si>
  <si>
    <t>PEDRO JAVIER RINCON TELLEZ</t>
  </si>
  <si>
    <t>JUAN ANIBAL QUINTERO CALDERON</t>
  </si>
  <si>
    <t>WILSON YOVANI TEQUIA HERRERA</t>
  </si>
  <si>
    <t>RAUL EDGARDO CASALLAS ZAMORA</t>
  </si>
  <si>
    <t>IVAN JAVIER SILVA MIRANDA</t>
  </si>
  <si>
    <t>ALEXANDER PEREZ INFANTE</t>
  </si>
  <si>
    <t>HAMINTON HAIR CIFUENTES MONTEALEGRE</t>
  </si>
  <si>
    <t>WEYMAR RAMSES GUTIERREZ ORTIZ</t>
  </si>
  <si>
    <t>PEDRO ANDRES LOPEZ LOPEZ</t>
  </si>
  <si>
    <t>JOSE ANTONIO RODRIGUEZ CARDOZO</t>
  </si>
  <si>
    <t>MAURICIO MALAVER BELTRAN</t>
  </si>
  <si>
    <t>RICHARD ADRIAN RUIZ GONZALEZ</t>
  </si>
  <si>
    <t>DIDIER ALBERTO ACHURY MANCIPE</t>
  </si>
  <si>
    <t>CARLOS GARZON BARRERO</t>
  </si>
  <si>
    <t>HECTOR MANUEL RODRIGUEZ GARCIA</t>
  </si>
  <si>
    <t>IVAN DARIO GOMEZ MALAGON</t>
  </si>
  <si>
    <t>JOSE AUGUSTO AGUILERA RUBIANO</t>
  </si>
  <si>
    <t>JOHN EDWIN AVILA FERNANDEZ</t>
  </si>
  <si>
    <t>RISDELL NORBEY RODRIGUEZ ROJAS</t>
  </si>
  <si>
    <t>VICTOR MANUEL PRADA GOMEZ</t>
  </si>
  <si>
    <t>YUBER ANDRES BOHORQUEZ MATEUS</t>
  </si>
  <si>
    <t>JESUS DAVID ROMERO RODRIGUEZ</t>
  </si>
  <si>
    <t>HELBERT ORTIZ QUINTERO</t>
  </si>
  <si>
    <t>EDIER FRANCISCO MALAVERA PULIDO</t>
  </si>
  <si>
    <t>JHON ALEXANDER CASTRO NIÑO</t>
  </si>
  <si>
    <t>GUILLERMO BARBOSA ALGARRA</t>
  </si>
  <si>
    <t>JIMMY ANTONIO SUAREZ GUTIERREZ</t>
  </si>
  <si>
    <t>MILTON GEISSERTH VARGAS LOZANO</t>
  </si>
  <si>
    <t>KENY FAIDER PEREIRA BERNAL</t>
  </si>
  <si>
    <t>MARIO OSWALDO ZAMORA AGUIRRE</t>
  </si>
  <si>
    <t>WILSON ADOLFO FANDIÑO TUNJO</t>
  </si>
  <si>
    <t>ESNEYDER OSWALDO ORDOÑEZ ANGEL</t>
  </si>
  <si>
    <t>JESUS ANTONIO MUÑOZ VILLALOBOS</t>
  </si>
  <si>
    <t>LUIS ANTONIO RAMOS JOYA</t>
  </si>
  <si>
    <t>JIMMY HUMBERTO GOMEZ MORENO</t>
  </si>
  <si>
    <t>EFRAIN COLLAZOS GUERRERO</t>
  </si>
  <si>
    <t>OSCAR LEANDRO MENDEZ RAMIREZ</t>
  </si>
  <si>
    <t>HENRY ORLANDO PINEDA RODRIGUEZ</t>
  </si>
  <si>
    <t>JORGE HUGO RODRIGUEZ MESA</t>
  </si>
  <si>
    <t>ANDRES RICARDO CAICEDO LADINO</t>
  </si>
  <si>
    <t>EDWAR ANDRES SAAVEDRA BALLESTEROS</t>
  </si>
  <si>
    <t>EDDY SIMON PARGA GARCIA</t>
  </si>
  <si>
    <t>ANDRU FABIAN MERCHAN GUERRERO</t>
  </si>
  <si>
    <t>DIEGO ANDRES NAVARRETE RODRIGUEZ</t>
  </si>
  <si>
    <t>JIMMY ALEJANDRO PORRAS LEAL</t>
  </si>
  <si>
    <t>JEISSON ANDRES BERMUDEZ GUERRERO</t>
  </si>
  <si>
    <t>MAWRIN ESTEBAN OLIVARES CHAMORRO</t>
  </si>
  <si>
    <t>NESTOR GONZALO SUAREZ BERNAL</t>
  </si>
  <si>
    <t>OSCAR ANDRES VALDERRAMA CANO</t>
  </si>
  <si>
    <t>JHONNATAN ORLANDO FORERO ACOSTA</t>
  </si>
  <si>
    <t>FERNEY LEONARDO CASTELLANOS ROJAS</t>
  </si>
  <si>
    <t>RAFAEL ALBERTO FAJARDO TORO</t>
  </si>
  <si>
    <t xml:space="preserve">ERWIN DARIO ERNESTO MEJIA AFRICANO </t>
  </si>
  <si>
    <t>JHON ALEXANDER SUAREZ BARRERA</t>
  </si>
  <si>
    <t>CRISTIAN YESID TORRES GUERRERO</t>
  </si>
  <si>
    <t>JAVIER ALBERTO SOTO OJEDA</t>
  </si>
  <si>
    <t>CARLOS ALBERTO ESLAVA GARCIA</t>
  </si>
  <si>
    <t>EDWIN FERNEY VILLAMIZAR PINZON</t>
  </si>
  <si>
    <t>JAIRO PINILLA PEDRAZA</t>
  </si>
  <si>
    <t>JUAN CARLOS RODRIGUEZ MARTINEZ</t>
  </si>
  <si>
    <t>WALTER ANDRES GONZALEZ MORALES</t>
  </si>
  <si>
    <t>NICOLAS MURGUEITIO SICARD</t>
  </si>
  <si>
    <t>DIDIER ORLANDO PALACIOS PINILLA</t>
  </si>
  <si>
    <t>ALVEIRO JOAQUI MOLINA</t>
  </si>
  <si>
    <t>JOSE EUSEBIO CAMPO ECHEVERRIA</t>
  </si>
  <si>
    <t>KELVIS ALBERTO REDONDO BERMUDEZ</t>
  </si>
  <si>
    <t>JOSE RICARDO REY ARREDONDO</t>
  </si>
  <si>
    <t>WILVER JAVIER AYALA CERVANTES</t>
  </si>
  <si>
    <t>RAUL MARIANO VELEZ AMAYA</t>
  </si>
  <si>
    <t>RICARDO DE JESUS NORIEGA SALAZAR</t>
  </si>
  <si>
    <t>ARQUIMEDES CONTRERAS CAMPO</t>
  </si>
  <si>
    <t>ARTURO LEONARDO BERMUDEZ NUÑEZ</t>
  </si>
  <si>
    <t>HERNANDO SARMIENTO PEÑARANDA</t>
  </si>
  <si>
    <t>JAIRO JAVIER MARRIAGA LOPEZ</t>
  </si>
  <si>
    <t>JOBANNIS ANTONIO VALDEZ YANCE</t>
  </si>
  <si>
    <t>OSCAR EMILIO PANTOJA ESTUPIÑAN</t>
  </si>
  <si>
    <t>FEIRY HAALSON BARRAGAN SOCHA</t>
  </si>
  <si>
    <t>ALEXEDID ALBEIRO PARDO PINZON</t>
  </si>
  <si>
    <t>LEONARDO RIVEROS GOMEZ</t>
  </si>
  <si>
    <t>WILMER MORA GASCA</t>
  </si>
  <si>
    <t>CARLOS FERNANDO PEREZ GUTIERREZ</t>
  </si>
  <si>
    <t>JOSE ALBERTO AGUDELO BONILLA</t>
  </si>
  <si>
    <t>JHON JAVIER RAMIREZ MONTEJO</t>
  </si>
  <si>
    <t>OSCAR ORLANDO RINCON CESPEDES</t>
  </si>
  <si>
    <t>JHON ALEJANDRO ROJAS BURGOS</t>
  </si>
  <si>
    <t>SANTIAGO HECTOR LOMBO BRIJALBA</t>
  </si>
  <si>
    <t>EDGAR JOHANY FLOREZ ROCHA</t>
  </si>
  <si>
    <t>MILTON LOZANO FLOREZ</t>
  </si>
  <si>
    <t>OMAR HERNANDO ROLDAN CRUZ</t>
  </si>
  <si>
    <t>EDINSON BONILLA JIMENEZ</t>
  </si>
  <si>
    <t>OSCAR GUATEQUE CRUZ</t>
  </si>
  <si>
    <t>JAIR EMILIO REYES BELTRAN</t>
  </si>
  <si>
    <t>JOSE GIRARDOT DIAZ OJEDA</t>
  </si>
  <si>
    <t>OSCAR MAURICIO CHAVES CHAVES</t>
  </si>
  <si>
    <t>ALEXANDER PASINGA LOPEZ</t>
  </si>
  <si>
    <t>ANTONIO EVELIO GUZMAN VILLOTA</t>
  </si>
  <si>
    <t>ROBERTO MAURICIO GALVEZ SOTELO</t>
  </si>
  <si>
    <t>JHON JAVIER RUIZ CHAVEZ</t>
  </si>
  <si>
    <t>JAVIER ALEXANDER RODRIGUEZ MENDOZA</t>
  </si>
  <si>
    <t>JOSE RAFAEL DELGADO FONSECA</t>
  </si>
  <si>
    <t>ALEXIS FERNANDO CONTRERAS CARREÑO</t>
  </si>
  <si>
    <t>EDGAR ALEXANDER BAUTISTA MEZA</t>
  </si>
  <si>
    <t>EDILSON LOZADA VANEGAS</t>
  </si>
  <si>
    <t>MARCOS CORREA ARCHILA</t>
  </si>
  <si>
    <t>OSCAR ALBERTO BOTELLO PERDOMO</t>
  </si>
  <si>
    <t xml:space="preserve">JUAN CARLOS MONROY </t>
  </si>
  <si>
    <t>ALEXANDER DURAN CAÑAS</t>
  </si>
  <si>
    <t>JUAN CARLOS VEGA CACERES</t>
  </si>
  <si>
    <t>WALTHER MANUEL JAIMES SANCHEZ</t>
  </si>
  <si>
    <t>CARLOS ANDRES OCHOA VALENCIA</t>
  </si>
  <si>
    <t>HUMBERTO ALONSO VILLAMIZAR REDONDO</t>
  </si>
  <si>
    <t>WILMAR ADRIAN MONCADA TARAZONA</t>
  </si>
  <si>
    <t>JOSE FERNANDO CATAÑO OSPINA</t>
  </si>
  <si>
    <t>PABLO CESAR PABON MURCIA</t>
  </si>
  <si>
    <t>ANDRES EUGENIO SANGUINO CARDENAS</t>
  </si>
  <si>
    <t>JOSE EDUARDO SUAREZ MARTINEZ</t>
  </si>
  <si>
    <t>JORGE ARVEY BUITRAGO SUAREZ</t>
  </si>
  <si>
    <t>NELSON JOSE AVELLANEDA SEGURA</t>
  </si>
  <si>
    <t>OSCAR LEONARDO JOAQUI CACUA</t>
  </si>
  <si>
    <t>HELMAN ALEXIS ORTIZ VILLAMIZAR</t>
  </si>
  <si>
    <t>JOSE LIBARDO NIÑO BECERRA</t>
  </si>
  <si>
    <t>JHAN CARLOS CRUZ QUINTERO</t>
  </si>
  <si>
    <t>MAURICIO ALBERTO VELARDE HERNANDEZ</t>
  </si>
  <si>
    <t>JHON MARLON GOMEZ JAIMES</t>
  </si>
  <si>
    <t>MANUEL HERNANDO VELANDIA HERNANDEZ</t>
  </si>
  <si>
    <t>JADER OSWALDO GARCIA VILLA</t>
  </si>
  <si>
    <t>WENCESLAO GUERRERO CASTILLO</t>
  </si>
  <si>
    <t>HENRY CORREDOR HERNANDEZ</t>
  </si>
  <si>
    <t>EDIMER JACOME SANABRIA</t>
  </si>
  <si>
    <t>OSCAR ORTIZ CUBIDES</t>
  </si>
  <si>
    <t>LUIS FERNANDO DIAZ JAIMES</t>
  </si>
  <si>
    <t>JOSE ISAAC AFANADOR CAMACHO</t>
  </si>
  <si>
    <t>YUBERLEY ORTEGA RINCON</t>
  </si>
  <si>
    <t>JUAN BAUTISTA MENDOZA GUZMAN</t>
  </si>
  <si>
    <t>LUIS EDUARDO TORRES CANDIA</t>
  </si>
  <si>
    <t>JOSE JULIAN NUÑEZ TRUJILLO</t>
  </si>
  <si>
    <t>HENRY ALBERTO TORRES CEDANO</t>
  </si>
  <si>
    <t>ALBERTO ALEXANDER MURILLO HERRERA</t>
  </si>
  <si>
    <t>JUAN CARLOS SANABRIA BARBOSA</t>
  </si>
  <si>
    <t>EDUARDO CASTRO SOTO</t>
  </si>
  <si>
    <t>RAFAEL ANTONIO VALBUENA PINZON</t>
  </si>
  <si>
    <t>WILSON ADRIAN VALBUENA PINZON</t>
  </si>
  <si>
    <t>CESAR AGLEIDER ARCINIEGAS SUAREZ</t>
  </si>
  <si>
    <t>MARCELO DANIEL PAREDES CASTILLO</t>
  </si>
  <si>
    <t>ORLANDO ARANGO MARIN</t>
  </si>
  <si>
    <t>MAURICIO CASTELLANOS RAMIREZ</t>
  </si>
  <si>
    <t>WILLIAM GARCIA VANEGAS</t>
  </si>
  <si>
    <t>CARLOS ANDRES CRUZ VARGAS</t>
  </si>
  <si>
    <t>HECTOR FABIO ACEVEDO ALEGRIA</t>
  </si>
  <si>
    <t xml:space="preserve">CRHISTIAN MAURICIO ARCOS </t>
  </si>
  <si>
    <t>HECTOR FABIO VALENCIA CONDE</t>
  </si>
  <si>
    <t>ALBEIRO LOSADA FARFAN</t>
  </si>
  <si>
    <t>FIDEL ERNESTO LOPEZ ARCINIEGAS</t>
  </si>
  <si>
    <t>ARNULFO CORDOBA VALENCIA</t>
  </si>
  <si>
    <t>JOSE ANDRES GONZALEZ GOMEZ</t>
  </si>
  <si>
    <t>ALEX RIVERA PELAEZ</t>
  </si>
  <si>
    <t>OSCAR FERNANDO VASCO SOTO</t>
  </si>
  <si>
    <t>MARIO CASTRO MORENO</t>
  </si>
  <si>
    <t>HENRY FERNANDO MURILLO ARANGO</t>
  </si>
  <si>
    <t>ALEXANDER SERRANO PINEDA</t>
  </si>
  <si>
    <t>JOSE LUIS JARA GONZALEZ</t>
  </si>
  <si>
    <t xml:space="preserve">DANNY JAVIER TRIVIÑO </t>
  </si>
  <si>
    <t>RAMIRO ANDRES DORADO MUÑOZ</t>
  </si>
  <si>
    <t>JOHN JAIRO RICO SANTILLANA</t>
  </si>
  <si>
    <t>JAIR ANDRES AGUADO VARELA</t>
  </si>
  <si>
    <t>LUIS FERNANDO SILVA PASTRANA</t>
  </si>
  <si>
    <t>JOAN MAURO CERON REYES</t>
  </si>
  <si>
    <t>EDINSON OSPINA VALENCIA</t>
  </si>
  <si>
    <t>CARLOS ANDRES LOPEZ LOPEZ</t>
  </si>
  <si>
    <t>GUIDO FERNANDO COLORADO VELEZ</t>
  </si>
  <si>
    <t>ANDRES EDUARDO HERRERA ECHEVERRY</t>
  </si>
  <si>
    <t>FREID MARTIN ANDRADE CASTRO</t>
  </si>
  <si>
    <t>JOHN FREDDY MURILLO CALLE</t>
  </si>
  <si>
    <t>FREDDY ANDRES ZARAMA REVELO</t>
  </si>
  <si>
    <t>ANDRES IVAN BURBANO PINTO</t>
  </si>
  <si>
    <t>EDWIN ROLANDO GOMEZ PUENTES</t>
  </si>
  <si>
    <t>JUAN CARLOS OLAVE PAZ</t>
  </si>
  <si>
    <t>CARLOS MARIO BETANCUR VELASQUEZ</t>
  </si>
  <si>
    <t>JORGE SEGUNDO BONETH GALVAN</t>
  </si>
  <si>
    <t>JAIME ANDRES LOPEZ BOLIVAR</t>
  </si>
  <si>
    <t>LUIS FERNANDO OBANDO RAMIREZ</t>
  </si>
  <si>
    <t>JORGE EUDES SUAREZ PAREJA</t>
  </si>
  <si>
    <t>DIANA ASTRID GONZALEZ RODRIGUEZ</t>
  </si>
  <si>
    <t>LUIS JOSE MESTRE LOPEZ</t>
  </si>
  <si>
    <t>CARLOS RENE ANDRADE BENAVIDES</t>
  </si>
  <si>
    <t>SANDY JAHEL NIÑO GALINDO</t>
  </si>
  <si>
    <t>LEIDY YULLIETH PEDRAZA VALDERRAMA</t>
  </si>
  <si>
    <t>PAULA MERCEDES SALAZAR PALACIOS</t>
  </si>
  <si>
    <t>YEZNI MILENA DIAZ VILLALBA</t>
  </si>
  <si>
    <t>EVELYN SUSANA RIVERA RUBIANO</t>
  </si>
  <si>
    <t>PAOLA ESTEFANY ARDILA RUBIO</t>
  </si>
  <si>
    <t>SANDY YOREDIS CANTILLO ROMERO</t>
  </si>
  <si>
    <t>DANIEL FELIPE OLIVOS MATEUS</t>
  </si>
  <si>
    <t>JOHN EDWARD ALVARADO RAMIREZ</t>
  </si>
  <si>
    <t>NOHORA CAROLINA RIAÑO JIMENEZ</t>
  </si>
  <si>
    <t>JOHANN STIVENS GARZON LOPEZ</t>
  </si>
  <si>
    <t>LINA MARIA SIERRA SIERRA</t>
  </si>
  <si>
    <t>RAFAEL HUMBERTO APARICIO LEON</t>
  </si>
  <si>
    <t>LUIS ENRIQUE JAIMES SANCHEZ</t>
  </si>
  <si>
    <t>WILMAN ARNOLDO GUTIERREZ ORTIZ</t>
  </si>
  <si>
    <t>DANIEL ALEJANDRO MENDOZA JIMENEZ</t>
  </si>
  <si>
    <t>EDNA YESENIA MONTAÑEZ NEMEGUEN</t>
  </si>
  <si>
    <t>ZULIMA AYDEE RAMIREZ ZUÑIGA</t>
  </si>
  <si>
    <t>DEYMER ANDRES PEREZ AZUERO</t>
  </si>
  <si>
    <t>ANGELICA HOYOS BADILLO</t>
  </si>
  <si>
    <t>CAMILO ANDRES VIVAS MUÑOZ</t>
  </si>
  <si>
    <t>CRISTIAN DAVID CASTRO SANCHEZ</t>
  </si>
  <si>
    <t>MERLY DAJHAN ALDANA CERON</t>
  </si>
  <si>
    <t>WENDY TATIANA LANCHEROS MOLINA</t>
  </si>
  <si>
    <t>JUAN SEBASTIAN MENDOZA CANDIA</t>
  </si>
  <si>
    <t>NAIDER YURANI RINCON PEÑALOZA</t>
  </si>
  <si>
    <t>MARICELA MAHECHA HERNANDEZ</t>
  </si>
  <si>
    <t>PILAR ALEJANDRA GONZALEZ PORRAS</t>
  </si>
  <si>
    <t>DIANA CAROLINA CUERVO MARTINEZ</t>
  </si>
  <si>
    <t xml:space="preserve">VICTOR GERMAN SANTOS </t>
  </si>
  <si>
    <t>LUISA FERNANDA FAJARDO SALAZAR</t>
  </si>
  <si>
    <t>NATALY JOHANNA SALCEDO BAYONA</t>
  </si>
  <si>
    <t>SANDRA MARCELA BUSTOS LEON</t>
  </si>
  <si>
    <t>ANDRES JULIAN RUIZ DIAZ</t>
  </si>
  <si>
    <t>IVAN MARTINEZ CUELLAR</t>
  </si>
  <si>
    <t>MAYRA ALEJANDRA MARTINEZ MOSQUERA|</t>
  </si>
  <si>
    <t>CRISTY JINNETH CALDERON SAAVEDRA</t>
  </si>
  <si>
    <t>JAVIER HUMBERTO VELASQUEZ FUENTES</t>
  </si>
  <si>
    <t>CLARA JOHANNA CANTOR BELTRAN</t>
  </si>
  <si>
    <t>CRISTIAN ENRIQUE SAMACA CAMACHO</t>
  </si>
  <si>
    <t>YINET ZULAY VARGAS GONZALEZ</t>
  </si>
  <si>
    <t>JESSICA DANIELA CANTOR REYES</t>
  </si>
  <si>
    <t>DEISY MARCELA CASTAÑEDA ROMERO</t>
  </si>
  <si>
    <t>FELIPE SANTIAGO NEIRA RIVERA</t>
  </si>
  <si>
    <t>SANDRA LILIANA RANGEL SUAREZ</t>
  </si>
  <si>
    <t>EDWIN ORLANDO LEON MONTERO</t>
  </si>
  <si>
    <t>MATEO GALINDO ORJUELA</t>
  </si>
  <si>
    <t>JOSE BRIAN ROBAYO MENDIVELSO</t>
  </si>
  <si>
    <t>JULIANA LOPEZ CACERES</t>
  </si>
  <si>
    <t>JAIME ANDRES HIGUERA PEÑUELA</t>
  </si>
  <si>
    <t>ANDERSON LEONARD ARENALES LONDOÑO</t>
  </si>
  <si>
    <t>JOHAN DAVID MUÑOZ BONILLA</t>
  </si>
  <si>
    <t>PAOLA ANDREA ACOSTA ALDANA</t>
  </si>
  <si>
    <t>OMAR ODAYR FUQUENE SOACHA</t>
  </si>
  <si>
    <t>JEISON FERNANDO VARGAS LESMES</t>
  </si>
  <si>
    <t>INGRID DAYAN DE LA PAVA LADINO</t>
  </si>
  <si>
    <t>LIGIA MARCELA VARGAS GONZALEZ</t>
  </si>
  <si>
    <t>BRENDA LIZETH GUZMAN GOMEZ</t>
  </si>
  <si>
    <t>EDWIN GERMAN OLAYA VILLALBA</t>
  </si>
  <si>
    <t>OSCAR IVAN OBANDO GARZON</t>
  </si>
  <si>
    <t>EDWIN SANTIAGO BAUTISTA QUIROGA</t>
  </si>
  <si>
    <t>LORENA PIRAZAN SANMIGUEL</t>
  </si>
  <si>
    <t>YURY INES BOCAREJO GARCIA</t>
  </si>
  <si>
    <t>ADRIANA ISABEL MONCADA CARVAJAL</t>
  </si>
  <si>
    <t>JULIETH ANDREA GOMEZ VELOZA</t>
  </si>
  <si>
    <t>LILIANA ROCIO PACHECO BECERRA</t>
  </si>
  <si>
    <t>LINA MARGARITA MEDINA AREVALO</t>
  </si>
  <si>
    <t>EDWAR VLADIMIR DUARTE RODRIGUEZ</t>
  </si>
  <si>
    <t>XIMENA ISABEL RAMIREZ CORTES</t>
  </si>
  <si>
    <t>ANDREA ROCIO CASTILLO PAEZ</t>
  </si>
  <si>
    <t>LISSE CAROLINA AVILA RAMIREZ</t>
  </si>
  <si>
    <t>DIANA MARCELA GARAVITO PULIDO</t>
  </si>
  <si>
    <t>EMILY RICARDO PARRA</t>
  </si>
  <si>
    <t>VICKY LORENA MONTAÑO LOPEZ</t>
  </si>
  <si>
    <t>CINDY YAZMIN CARDENAS MENDEZ</t>
  </si>
  <si>
    <t>JULY PAOLA MATAMOROS MOGOLLON</t>
  </si>
  <si>
    <t>LILIAN ALEXANDRA CRUZ OROZCO</t>
  </si>
  <si>
    <t>LINA MARIA URUEÑA AVILA</t>
  </si>
  <si>
    <t>HEIDY KATHERINE PEÑUELA PEREZ</t>
  </si>
  <si>
    <t>CINDY PAOLA SALAZAR CHAPARRO</t>
  </si>
  <si>
    <t>YURI YANET HUERTAS MANCIPE</t>
  </si>
  <si>
    <t>DANIEL ALEJANDRO CARO VALERO</t>
  </si>
  <si>
    <t>FERNANDO ANDRES DIAZ RODRIGUEZ</t>
  </si>
  <si>
    <t>DIEGO FERNANDO OCHOA LOPEZ</t>
  </si>
  <si>
    <t>JULIO CESAR ROMERO CAMACHO</t>
  </si>
  <si>
    <t>SANDRA MILENA CELIS CASTRO</t>
  </si>
  <si>
    <t>JEFFERSON JULIAN HURTADO ROMERO</t>
  </si>
  <si>
    <t>NATHALI ANDREA ACOSTA RIVERA</t>
  </si>
  <si>
    <t>NATALIA ORTIZ VELEZ</t>
  </si>
  <si>
    <t>JESUS EMIRO SANTIAGO REYES</t>
  </si>
  <si>
    <t>ANA CELMIRA VELASQUEZ ORTIZ</t>
  </si>
  <si>
    <t>DIANA CATHERINE ROMERO MORA</t>
  </si>
  <si>
    <t xml:space="preserve">CLAUDIA MILENA MORA </t>
  </si>
  <si>
    <t>KEVIN DAVID DIAZ OSMA</t>
  </si>
  <si>
    <t>LAURA MILENA SILVA PUERTO</t>
  </si>
  <si>
    <t>YENNY PAOLA ROJAS CASTRO</t>
  </si>
  <si>
    <t>ANGIE JOHANA TORRES HERRERA</t>
  </si>
  <si>
    <t>JENIFFER YURANI GOMEZ FARFAN</t>
  </si>
  <si>
    <t>SANDRA MARCELA MARTINEZ AMAYA</t>
  </si>
  <si>
    <t>MARIA CLARA PRECIADO GONZALEZ</t>
  </si>
  <si>
    <t>MARIA PAULA RINCON ROJAS</t>
  </si>
  <si>
    <t>JONATHAN ALEXANDER LINARES ROJAS</t>
  </si>
  <si>
    <t>MARIA FERNANDA FORERO ESPINOSA</t>
  </si>
  <si>
    <t>JOHN FREDY LOPEZ CADAVID</t>
  </si>
  <si>
    <t>VICTOR HUGO BOLIVAR BOLIVAR</t>
  </si>
  <si>
    <t>DANIEL DE JESUS CARDOSO ESCORCIA</t>
  </si>
  <si>
    <t>DIEGO ARMANDO SARMIENTO SARMIENTO</t>
  </si>
  <si>
    <t>SAMIRNA MARGARITA VANEGAS CHAPMAN</t>
  </si>
  <si>
    <t>GINA CONCEPCION ANGULO MENDOZA</t>
  </si>
  <si>
    <t>VANESSA HERNANDEZ CUESTA</t>
  </si>
  <si>
    <t>LEDIEN MARIAN HERRERA AREVALO</t>
  </si>
  <si>
    <t>LORENA OCHOA ELLES</t>
  </si>
  <si>
    <t>LUIS FERNANDO OSPINO JAIME</t>
  </si>
  <si>
    <t>FERNANDO PAUL RACEDO PEREZ</t>
  </si>
  <si>
    <t>GREYS AMPARO PEREIRA APARICIO</t>
  </si>
  <si>
    <t>YESENIA BASTIDAS ZUÑIGA</t>
  </si>
  <si>
    <t>FABIAN RICARDO GONZALEZ ROA</t>
  </si>
  <si>
    <t>GUSTAVO ELIECER REYES LANZZIANO</t>
  </si>
  <si>
    <t>YANINA ELENA GUERRA ATENCIA</t>
  </si>
  <si>
    <t>CINDY JOHANNA GARCIA GARCES</t>
  </si>
  <si>
    <t>PAULA ANDREA VILLADA ESTRADA</t>
  </si>
  <si>
    <t>MARIA IBETH MANRIQUE ZARATE</t>
  </si>
  <si>
    <t>MARIA ISABEL AMAYA PINZON</t>
  </si>
  <si>
    <t>JOSELYN OSMARA OCAMPO ORTIZ</t>
  </si>
  <si>
    <t>SOLEDAD CATALINA MORENO SALAZAR</t>
  </si>
  <si>
    <t>JOHAN ANDRES SUESCA GARCIA</t>
  </si>
  <si>
    <t>LIYIS TATIANA RODRIGUEZ GARRIDO</t>
  </si>
  <si>
    <t>LILIANA ANDREA VASQUEZ FORERO</t>
  </si>
  <si>
    <t>DIANA CAROLINA LARA GARNICA</t>
  </si>
  <si>
    <t>LEIDY PAOLA GAMBA LEON</t>
  </si>
  <si>
    <t>FABIAN MAURICIO MAHECHA LOPEZ</t>
  </si>
  <si>
    <t>LUZ ADRIANA RODRIGUEZ CUERVO</t>
  </si>
  <si>
    <t>ERIKA ANDREA LACHE DONOSO</t>
  </si>
  <si>
    <t>CARLOS ANTONIO MOSQUERA COSSIO</t>
  </si>
  <si>
    <t>ANGELA CATALINA PEREZ FONTALVO</t>
  </si>
  <si>
    <t>MARYURI PAOLA CALDERA MOLINA</t>
  </si>
  <si>
    <t>LUIS CARLOS SANCHEZ AMARIS</t>
  </si>
  <si>
    <t>OSCAR JOSE JIMENEZ CHICO</t>
  </si>
  <si>
    <t>ANDREA MARIA URIBE CAHUANA</t>
  </si>
  <si>
    <t>HAROLD FABIAN BASTIDAS CRUZ</t>
  </si>
  <si>
    <t>GLORIA PATRICIA PEREZ DIAZ</t>
  </si>
  <si>
    <t>MAR Y CIELO VALLEJO PALACIOS</t>
  </si>
  <si>
    <t>JUAN GUILLERMO ROSERO BUSTAMANTE</t>
  </si>
  <si>
    <t>ANDRES FELIPE CASTRO PORTILLA</t>
  </si>
  <si>
    <t>OSCAR DARIO TACURI NARVAEZ</t>
  </si>
  <si>
    <t>JUDITH LORENA MORENO PORTILLA</t>
  </si>
  <si>
    <t>LUIS ANDRES FUELTALA MENA</t>
  </si>
  <si>
    <t>ANYELO RUIZ ANGULO</t>
  </si>
  <si>
    <t>KATHERINE CHAUCANES BENAVIDES</t>
  </si>
  <si>
    <t>JUAN ALEJANDRO OLAYA CARDONA</t>
  </si>
  <si>
    <t>RICARDO ANDRES LARA OLIVEROS</t>
  </si>
  <si>
    <t>RAMIRO JUNIOR PEREZ VERA</t>
  </si>
  <si>
    <t>JESSICA FERNANDA SANCHEZ LOZANO</t>
  </si>
  <si>
    <t>MELISSA JIMENEZ ROJAS</t>
  </si>
  <si>
    <t>JESUS FIGUEROA PEÑA</t>
  </si>
  <si>
    <t>ANA PAOLA MORENO BLANCO</t>
  </si>
  <si>
    <t>INGRIT STEFFANNY CASTILLO SUAREZ</t>
  </si>
  <si>
    <t>MAGDA YULIETH COGUA CASTRO</t>
  </si>
  <si>
    <t>SHAROON JANINA GUARNIZO OVALLE</t>
  </si>
  <si>
    <t>CESAR AUGUSTO QUINTERO PUENTES</t>
  </si>
  <si>
    <t>DANIEL DAVID DE LOS RIOS SUAREZ</t>
  </si>
  <si>
    <t>SANDRA MORENO MARTINEZ</t>
  </si>
  <si>
    <t>OLGA LUCIA GARCIA MOLINA</t>
  </si>
  <si>
    <t>JOSE LUIS VILLAFAÑE OSORIO</t>
  </si>
  <si>
    <t>ISABEL CRISTINA AVILA LOPEZ</t>
  </si>
  <si>
    <t>HUGO FERNARDO HERNANDEZ JARAMILLO</t>
  </si>
  <si>
    <t>ELIANA PAOLA LESMES MORA</t>
  </si>
  <si>
    <t>ANDREA MILENA ROSERO BOTINA</t>
  </si>
  <si>
    <t>GEISER GERALDI ACEVEDO FLOREZ</t>
  </si>
  <si>
    <t>ROSA JULIANA GIRALDO RODRIGUEZ</t>
  </si>
  <si>
    <t>EDNA YERY GUTIERREZ PARRA</t>
  </si>
  <si>
    <t>MARITZA SERRATO VASQUEZ</t>
  </si>
  <si>
    <t>WILFER HUMBERTO DIAZ TAPIAS</t>
  </si>
  <si>
    <t>JOYCE JAMES FRANCIS</t>
  </si>
  <si>
    <t>DANIEL FERNANDO SUIKAN BUSTAMANTE</t>
  </si>
  <si>
    <t>MARDYURISTH BARRIOS RICARDO</t>
  </si>
  <si>
    <t>ENNA CATALINA MANTILLA QUINTERO</t>
  </si>
  <si>
    <t>ALEJANDRO BURITICA GOMEZ</t>
  </si>
  <si>
    <t>ALEXANDER ZUÑIGA BERMUDEZ</t>
  </si>
  <si>
    <t>MARIA XIMENA ALEGRIAS PERLAZA</t>
  </si>
  <si>
    <t>JHON HENRY CADENA PRADO</t>
  </si>
  <si>
    <t>EDWIN FERNANDO BARONA RODRIGUEZ</t>
  </si>
  <si>
    <t>JHONATHAN CORRALES BEDOYA</t>
  </si>
  <si>
    <t>ANGELICA DAYAN RANGEL GUEVARA</t>
  </si>
  <si>
    <t>FRANCISCO JAVIER MONEDERO CADENA</t>
  </si>
  <si>
    <t>OSCAR DICAR LIZARAZO CASTILLO</t>
  </si>
  <si>
    <t>JESSICA DANIELA PARRA OSPINA</t>
  </si>
  <si>
    <t>LEONEL ARTURO BONILLA OSPINA</t>
  </si>
  <si>
    <t>LINA MARCELA OVIEDO SALAZAR</t>
  </si>
  <si>
    <t>MARIA DEL CARMEN DE LA CRUZ CALDERON</t>
  </si>
  <si>
    <t>CYNTHIA PAOLA ATENCIO GUERRERO</t>
  </si>
  <si>
    <t>WENDI MARGARITA REYES YEPES</t>
  </si>
  <si>
    <t>KAREN BONILLA HINCAPIE</t>
  </si>
  <si>
    <t>SERGIO ANDRES PALACIOS MORENO</t>
  </si>
  <si>
    <t xml:space="preserve">RUTH STELLA MONTEZUMA HERNANDEZ - CAMBRIDGE ACADEMY OF LANGUAGES </t>
  </si>
  <si>
    <t>Dictar un curso de inglés presencial para los funcionarios de Migración Colombia en la Regional Nariño, en la ciudad de Pasto</t>
  </si>
  <si>
    <t>20715</t>
  </si>
  <si>
    <t xml:space="preserve">Dictar un curso de inglés presencial para los funcionarios de Migración Colombia en la Regional Eje Cafetero, en la ciudad de Armenia </t>
  </si>
  <si>
    <t>21415</t>
  </si>
  <si>
    <t xml:space="preserve">BNC COLOMBO AMERICANO </t>
  </si>
  <si>
    <t xml:space="preserve">Dictar un curso de inglés presencial para los funcionarios de Migración Colombia en la Regional Occidente, en la ciudad de Cali. </t>
  </si>
  <si>
    <t xml:space="preserve">FUNDACIÓN CENTRO CULTURAL COLOMBO AMERICANO DE CALI </t>
  </si>
  <si>
    <t>21515</t>
  </si>
  <si>
    <t>COLOMBIANA DE COMERCIO S. A Y/O CORBETA S.A. Y/O ALKOSTO S.A.</t>
  </si>
  <si>
    <t>MAKRO SUPERMAYORISTA S.A.S</t>
  </si>
  <si>
    <t>900 059 238</t>
  </si>
  <si>
    <t>11815</t>
  </si>
  <si>
    <t>Adquisición de Mobiliario para regional Andina área de Verificaciones</t>
  </si>
  <si>
    <t>11415</t>
  </si>
  <si>
    <t>Adquisición de sillas operativas para nivel regional y un mueble auxiliar para el nivel central</t>
  </si>
  <si>
    <t>Valor Adjudicacion 2015</t>
  </si>
  <si>
    <t>Dictar un curso de inglés presencial para los funcionarios de Migración Colombia en la Regional San Andrés</t>
  </si>
  <si>
    <t>SAN ADRES</t>
  </si>
  <si>
    <t xml:space="preserve">Dictar un curso de inglés presencial para los funcionarios de Migración Colombia en la Regional Caribe en la Ciudad de Santa Marta </t>
  </si>
  <si>
    <t>MAGDALENA</t>
  </si>
  <si>
    <t>SANTA MARTA</t>
  </si>
  <si>
    <t xml:space="preserve">CENTRO COLOMBO AMERICANO LTDA </t>
  </si>
  <si>
    <t>21915</t>
  </si>
  <si>
    <t>Dictar un curso de inglés presencial para los funcionarios de Migración Colombia en la Regional Andina Centro Facilitador de servicios Migratorios de Neiva</t>
  </si>
  <si>
    <t>HUILA</t>
  </si>
  <si>
    <t>NEIVA</t>
  </si>
  <si>
    <t xml:space="preserve">ISFELD JEFFREY STUAR / CENTRO COLOMBO AMERICANO </t>
  </si>
  <si>
    <t>22515</t>
  </si>
  <si>
    <t xml:space="preserve">Dictar un curso de inglés presencial para los funcionarios de Migración Colombia en la Regional Eje Cafetero en la ciudad de Pereira </t>
  </si>
  <si>
    <t xml:space="preserve">CENTRO COLOMBO AMERICANO </t>
  </si>
  <si>
    <t>21115</t>
  </si>
  <si>
    <t>Dictar un curso de inglés presencial para los funcionarios de Migración Colombia en la Regional Antioquia, en la ciudad de Medellín</t>
  </si>
  <si>
    <t xml:space="preserve">UNIVERSIDAD PONTIFICIA BOLIVARIANA </t>
  </si>
  <si>
    <t>21215</t>
  </si>
  <si>
    <t>dictar un curso de inglés presencial para los funcionarios de Migración Colombia en la Regional Oriente en las ciudades de Bucaramanga y Cúcuta</t>
  </si>
  <si>
    <t>CENTRO COLOMBO AMERICANO DE BUCARAMANGA</t>
  </si>
  <si>
    <t>20815</t>
  </si>
  <si>
    <t xml:space="preserve">CORPORACION CENTRO CULTURAL COLOMBO AMERICANO </t>
  </si>
  <si>
    <t>dictar un curso de inglés presencial para los funcionarios de Migración Colombia en la Regional Caribe, en la ciudad de Barranquilla</t>
  </si>
  <si>
    <t>ATLANTICO</t>
  </si>
  <si>
    <t>BARRANQUILLA</t>
  </si>
  <si>
    <t>22315</t>
  </si>
  <si>
    <t>11215</t>
  </si>
  <si>
    <t>ENDER ALBERTO AGUIRRE PULGARIN - CONVERSATIONAL ENGLISH SYSTEM FOR ALL “CESFA”</t>
  </si>
  <si>
    <t>20915</t>
  </si>
  <si>
    <t>prestar los servicios de mantenimiento preventivo y correctivo con bolsa de repuestos, para los equipos de Grafología (video comparadores) de la Unidad Administrativa Especial Migración Colombia a Nivel Nacional</t>
  </si>
  <si>
    <t>23315</t>
  </si>
  <si>
    <t xml:space="preserve">C-223-1002-1 </t>
  </si>
  <si>
    <t>Contratar el servicio de mantenimiento preventivo y correctivo con suministro de repuestos nuevos originales u homologados, para los vehículos multimarcas asignados a la Regional Guajira, incluido el servicio de lavado y despinche</t>
  </si>
  <si>
    <t>13615</t>
  </si>
  <si>
    <t>A-2-04-5-6</t>
  </si>
  <si>
    <t>Dictar un curso de inglés presencial para los funcionarios de Migración Colombia en la Regional Occidente, en la ciudad de Popayán</t>
  </si>
  <si>
    <t>CAUCA</t>
  </si>
  <si>
    <t>POPAYAN</t>
  </si>
  <si>
    <t xml:space="preserve">LENGUAJES Y SISTEMA S.A. </t>
  </si>
  <si>
    <t>21015</t>
  </si>
  <si>
    <t>Dictar un curso de inglés presencial y semipresencial para los funcionarios de Migración Colombia en la Regional Andina, en la ciudad de Bogotá D.C.</t>
  </si>
  <si>
    <t>22215</t>
  </si>
  <si>
    <t>Contratar el arrendamiento del bien inmueble ubicado en el municipio de  Turbo - Antioquia, identificado con las nomenclaturas Calle 100 No 14 - 57/63, Apartamento 101 y Calle 100 No 14 - 57/03, Apartamento 202, esquina</t>
  </si>
  <si>
    <t xml:space="preserve">LINDA MERY GRACIANY DE ESCOBAR </t>
  </si>
  <si>
    <t>11615</t>
  </si>
  <si>
    <t xml:space="preserve">A-2-0-4-10-2 </t>
  </si>
  <si>
    <t>025</t>
  </si>
  <si>
    <t>Contratar la adquisición  e instalación de cortinas para la Sede  del Centro Facilitador de Servicios Migratorios de Cartagena - Regional Caribe, perteneciente a la UNIDAD ADMINISTRATIVA ESPECIAL DE MIGRACIÓN COLOMBIA</t>
  </si>
  <si>
    <t>13515</t>
  </si>
  <si>
    <t>027</t>
  </si>
  <si>
    <t>028</t>
  </si>
  <si>
    <t>029</t>
  </si>
  <si>
    <t>030</t>
  </si>
  <si>
    <t>032</t>
  </si>
  <si>
    <t>033</t>
  </si>
  <si>
    <t>035</t>
  </si>
  <si>
    <t>036</t>
  </si>
  <si>
    <t>Contratar el servicio de monitoreo de medios masivos de comunicación, selección, análisis y clasificación de información emitida por los diferentes medios de comunicación Nacional, Regional e Internacional (radio, prensa, televisión, revistas, internet, incluidas redes sociales). Reportando y emitiendo alertas de la información de noticias en tiempo real, los eventos relacionados con la misión y política sectorial de Migración Colombia y el Ministerio de Relaciones Exteriores, así como información de interés e implicación nacional.</t>
  </si>
  <si>
    <t>28115</t>
  </si>
  <si>
    <t>Contratar la prestación del servicio de mantenimiento general preventivo y correctivo con suministro de repuestos, para los tanques y equipos de presión y eyector (bombas de agua) del inmueble ubicado en la Calle 100 No 11 B ¿ 27 Edificio Platinum en la ciudad de Bogotá, D.C, perteneciente a la regional Andina de la Unidad Administrativa Especial Migración Colombia.</t>
  </si>
  <si>
    <t>13315</t>
  </si>
  <si>
    <t>Contratar el servicio  mantenimiento preventivo y correctivo de las Motobombas de presión y eyector  con suministro de repuestos y accesorios necesarios así como el mantenimiento de tanques para el almacenamiento de agua potable y sumideros de aguas residuales o pluviales  para el correcto funcionamiento de los CFSM de Cúcuta y Bucaramanga, pertenecientes a la regional Oriente de la Unidad Administrativa Especial Migración Colombia.</t>
  </si>
  <si>
    <t>14115</t>
  </si>
  <si>
    <t>Contratar el servicio de mantenimiento preventivo y correctivo con suministro de repuestos y baterías nuevos y originales en sitio, de seis (6) UPS marcas POWERSUN, APC, CDP, TRIPP LITE y MITSHUBISHI para la Unidad Administrativa Especial Migración Colombia a nivel nacional.</t>
  </si>
  <si>
    <t>27715</t>
  </si>
  <si>
    <t>Contratar el servicio de mantenimiento preventivo y correctivo con suministro de repuestos originales, para los vehículos multimarcas que conforman el parque automotor de la Unidad Administrativa Especial Migración Colombia, asignados a la Regional  Oriente (Sedes Cúcuta y Bucaramanga)</t>
  </si>
  <si>
    <t>15115</t>
  </si>
  <si>
    <t>Contratar la adquisición de ordenadores o separadores de fila para la Unidad Administrativa Especial Migración Colombia.</t>
  </si>
  <si>
    <t>Contratar el mantenimiento preventivo y correctivo con suministro de repuestos originales para los vehículos MULTIMARCA que conforman el parque automotor de la Unidad Administrativa Especial Migración Colombia del  Nivel Central y la Regional Andina ubicados en Bogotá, DC.</t>
  </si>
  <si>
    <t>037</t>
  </si>
  <si>
    <t>038</t>
  </si>
  <si>
    <t>039</t>
  </si>
  <si>
    <t>12815</t>
  </si>
  <si>
    <t>28715</t>
  </si>
  <si>
    <t>LAVADO</t>
  </si>
  <si>
    <t>14015</t>
  </si>
  <si>
    <t>Contratar el servicio de mantenimiento preventivo y correctivo con suministro de repuestos originales, para los vehículos multimarcas asignados a la Regional Eje Cafetero, incluido el servicio de lavado, despinche y revisión técnico mecánica</t>
  </si>
  <si>
    <t>15615</t>
  </si>
  <si>
    <t>Contratar la adquisición  e instalación de cortinas enrollables tipo solar screen  para la Sede del Centro Facilitador de Servicios Migratorios de  Medellín, Regional Antioquia, perteneciente a la UNIDAD ADMINISTRATIVA ESPECIAL DE MIGRACIÓN COLOMBIA</t>
  </si>
  <si>
    <t>29615</t>
  </si>
  <si>
    <t xml:space="preserve">A-2-0-4-2-2 </t>
  </si>
  <si>
    <t>Contratar las obras de mantenimiento y adecuación del nuevo Puesto de Control Migratorio Marítimo ubicado en la ciudad de Turbo Antioquia.</t>
  </si>
  <si>
    <t>13815</t>
  </si>
  <si>
    <t>Contratar la adquisición e instalación de persianas verticales para la Sede del Centro Facilitador de Servicios Migratorios de Leticia Regional Amazonas perteneciente a la UNIDAD ADMINISTRATIVA ESPECIAL DE MIGRACIÓN COLOMBIA.</t>
  </si>
  <si>
    <t>13415</t>
  </si>
  <si>
    <t xml:space="preserve">Contratar la adquisición  e instalación de persianas verticales para la sede regional de  Pasto y el PCM de Rumichaca de la  Regional Nariño perteneciente a la UNIDAD ADMINISTRATIVA ESPECIAL DE MIGRACIÓN COLOMBIA.
</t>
  </si>
  <si>
    <t>12515</t>
  </si>
  <si>
    <t>Adquisición de uniformes y accesorios de protección personal para los funcionarios de la Unidad Administrativa Especial Migración Colombia, que llevan a cabo labores misionales.</t>
  </si>
  <si>
    <t>28615</t>
  </si>
  <si>
    <t>006</t>
  </si>
  <si>
    <t>008</t>
  </si>
  <si>
    <t>Contratar la adquisición de un sistema de almacenamiento NAS, de acuerdo con las especificaciones técnicas de la Unidad Administrativa Especial Migración Colombia</t>
  </si>
  <si>
    <t>29715</t>
  </si>
  <si>
    <t>contratar la adquisición, configuración, integración y puesta en funcionamiento de las unidades de enrolamiento biométrico, de acuerdo con el cuadro de cantidades y de conformidad con las especificaciones técnicas de la Unidad Administrativa Especial Migración Colombia</t>
  </si>
  <si>
    <t>30015</t>
  </si>
  <si>
    <t>Contratar el servicio de soporte y mantenimiento de los Switch de comunicaciones, de acuerdo con el cuadro de cantidades y de conformidad con las especificaciones técnicas de la Unidad Administrativa Especial Migración Colombia.</t>
  </si>
  <si>
    <t>30115</t>
  </si>
  <si>
    <t>Contratar la adquisición de una solución de hardware y software por medio de puertas automáticas, que permitan realizar el proceso de control migratorio mediante migración automática de acuerdo con las especificaciones requeridas por la Unidad Administrativa Especial Migración Colombia.</t>
  </si>
  <si>
    <t>27415</t>
  </si>
  <si>
    <t>Contratar el suministro de llantas a nivel nacional para el parque automotor de MIGRACION COLOMBIA</t>
  </si>
  <si>
    <t>14315</t>
  </si>
  <si>
    <t>Suscripción a los periódicos El Tiempo y Portafolio, con destino a diferentes dependencias de la Unidad Administrativa Especial Migración Colombia.</t>
  </si>
  <si>
    <t xml:space="preserve">CASA EDITORIAL EL TIEMPO S.A. </t>
  </si>
  <si>
    <t>22715</t>
  </si>
  <si>
    <t>Dictar un curso de inglés presencial para los funcionarios de Migración Colombia en el Nivel Central, en la ciudad de Bogotá D.C.</t>
  </si>
  <si>
    <t>PROFESIONALES</t>
  </si>
  <si>
    <t xml:space="preserve">CONSEJO BRITANICO - BRITISH COUNCIL </t>
  </si>
  <si>
    <t>21315</t>
  </si>
  <si>
    <t>Contratar el arrendamiento de un local comercial de propiedad del ARRENDADOR, ubicado en el departamento del Magdalena, en la ciudad de Santa Marta identificado con la nomenclatura calle 22 Nº13 A ¿ 88 barrio Los Alcázares</t>
  </si>
  <si>
    <t>17115</t>
  </si>
  <si>
    <t xml:space="preserve">Contratar el arrendamiento del bien inmueble ubicado en el municipio de Tumaco ¿ Nariño, en el sector denominado Isla la Viciosa, sobre la Avenida los Estudiantes, Lote 11 D-E No. 3-54, casa de habitación con dos plantas, con una superficie total de 932 metros cuadrados, identificado con matrícula inmobiliaria No. 252-14934 </t>
  </si>
  <si>
    <t>TUMACO</t>
  </si>
  <si>
    <t>11315</t>
  </si>
  <si>
    <t>Contratar el  en arrendamiento AL ARRENDATARIO un local comercial ubicado en el departamento del Quindío, en la ciudad de Armenia identificado con la nomenclatura urbana carrera 12 No. 19-00 local 18 del centro Comercial Alta Vista</t>
  </si>
  <si>
    <t xml:space="preserve">LILIANA RODRIGUEZ OROZCO / INMOBILIARIA ARD ASESORAR </t>
  </si>
  <si>
    <t>12015</t>
  </si>
  <si>
    <t>prestar los servicios de soporte y actualización de las licencias para los sistemas KACTUS y SEVEN y soporte técnico presencial para los productos KACTUS ¿ HR y SEVEN ERP, de conformidad con las especificaciones de la Unidad Administrativa Migración Colombia</t>
  </si>
  <si>
    <t>SOPORTE</t>
  </si>
  <si>
    <t xml:space="preserve"> DIGITAL WARE S.A </t>
  </si>
  <si>
    <t>23115</t>
  </si>
  <si>
    <t xml:space="preserve">contratar servicio de mantenimiento preventivo y correctivo de la máquina láser Trotec SP100R C30 y el suministro del sistema de extracción 8260 Atmos mono. </t>
  </si>
  <si>
    <t>EXTRAJERIA</t>
  </si>
  <si>
    <t xml:space="preserve">TROTEC SAS </t>
  </si>
  <si>
    <t>16815</t>
  </si>
  <si>
    <t xml:space="preserve">prestar los servicios de capacitación en temas de: Policía Judicial, Trata y Tráfico de Personas, destinados a desarrollar y fortalecer competencias laborales de los funcionarios, de acuerdo con el Plan de Capacitación Institucional. </t>
  </si>
  <si>
    <t xml:space="preserve">ESCUELA DE INVESTIGACIÓN CRIMINAL </t>
  </si>
  <si>
    <t>21615</t>
  </si>
  <si>
    <t>Dictar un curso de inglés presencial para los funcionarios de Migración Colombia en la Regional Guajira, en la Ciudad de Valledupar</t>
  </si>
  <si>
    <t xml:space="preserve">CAJA DE COMPENSACION FAMILIAR DEL CESAR COMFACESAR </t>
  </si>
  <si>
    <t>22415</t>
  </si>
  <si>
    <t>Dictar un curso de inglés presencial para los funcionarios de Migración Colombia en la Regional Caribe en la ciudad de Cartagena.</t>
  </si>
  <si>
    <t xml:space="preserve">CORPORACION CENTRO CULTURAL COLOMBO AMERICANO DE CARTAGENA </t>
  </si>
  <si>
    <t>22115</t>
  </si>
  <si>
    <t xml:space="preserve">Contratar cursos de inglés bajo la modalidad de inmersión en un país extranjero cuya lengua de origen sea el inglés para los funcionarios de Migración Colombia a nivel nacional. </t>
  </si>
  <si>
    <t xml:space="preserve">BERLITZ COLOMBIA SA </t>
  </si>
  <si>
    <t>25615</t>
  </si>
  <si>
    <t>adquirir elementos de papeleria para la regional antioquia</t>
  </si>
  <si>
    <t>S.O.S. SOLUCIONES DE OFICINA Y SUMINISTROS
SAS.</t>
  </si>
  <si>
    <t>Adquirir calzado para fomentar el bienestar de los
funcionarios de la Entidad, para desempeñar las labores
asignadas y brindar un servicio al cliente apropiado</t>
  </si>
  <si>
    <t>PERMODA LTDA</t>
  </si>
  <si>
    <t>Adquirir vestuario para promover el bienestar de los
funcionarios de la entidad, para desempeñar la labores
asignadas y brindar un servicio al cliente efectivo</t>
  </si>
  <si>
    <t>QUEST SAS</t>
  </si>
  <si>
    <t>Adquirir vestuario para promover el bienestar de los
funcionarios de la Entidad, para desempeñar las labores asignadas y brindar un servicio al cliente apropiado</t>
  </si>
  <si>
    <t>Compra de 3 patrullas migratorias tipo VAN o MICROBUS, debidamente matriculadas con registro
oficial ante el Ministerio de Transportes, equipadas de
las barras de luces, sistemas de perifoneo, logos y
distintivos de la Unidad. VEHICULO NISSAN URVAN NV 350 MT 2500CC TD 4X2 2AA</t>
  </si>
  <si>
    <t>Adquirir calzado para fomentar el bienestar de los funcionarios de la Entidad, para desempeñar las labores asignadas y brindar un servicio al cliente apropiado</t>
  </si>
  <si>
    <t>adquirir el servicio integral de aseo y cafeteria para la region 4, sedes manizales, pereira y armenia de la unidad administrativa especial migracion colombia</t>
  </si>
  <si>
    <t>PRESTACI</t>
  </si>
  <si>
    <t>ASEO</t>
  </si>
  <si>
    <t>adquirir el servicio integral de aseo y cafeteria para migracion colombia en las sedes de bucaramanga y cucuta</t>
  </si>
  <si>
    <t>SERVIASEO S.A.</t>
  </si>
  <si>
    <t>adquirir articulos deportivos con el objetivo de incentivar estilos de vida y habitos saludables.</t>
  </si>
  <si>
    <t>adquirir servicio integral de aseo y cafeteria para las sedes de migracion colombia en las ciudades de tunja y yopal</t>
  </si>
  <si>
    <t>adquirir el servicio integral de aseo y cafeteria para las sedes ubicadas en san andres, providencia, leticia, quibdo, arauca, puerto carreño, puerto inirida,
aeropuerto eldorado, calle 100, nivel central edificio argos</t>
  </si>
  <si>
    <t>adquirir el servicio integral de aseo y cafeteria apra la region 5. sedes cali, popayan, buenaventura, palmira</t>
  </si>
  <si>
    <t>CLEANER S.A.</t>
  </si>
  <si>
    <t>La entrada en vigencia de los Acuerdos Marco de Precios de TI para la adquisición de servicios de conectividad, hace que la actual Red de Alta Velocidad del Estado Colombiano – RAVEC, sea reemplazado con el nuevo esquema de operación de conectividad para entidades de gobierno denominado GNAP</t>
  </si>
  <si>
    <t>CONECTIVIDAD</t>
  </si>
  <si>
    <t>COLOMBIA TELECOMUNICACIONES</t>
  </si>
  <si>
    <t>Arrendamiento de nueve (9) cupos de parqueo Ciudad de Pereira</t>
  </si>
  <si>
    <t>56615</t>
  </si>
  <si>
    <t>20215</t>
  </si>
  <si>
    <t>68615</t>
  </si>
  <si>
    <t>A-2-0-4-4-2</t>
  </si>
  <si>
    <t>59315</t>
  </si>
  <si>
    <t>59515</t>
  </si>
  <si>
    <t>59415</t>
  </si>
  <si>
    <t>28815</t>
  </si>
  <si>
    <t>68715</t>
  </si>
  <si>
    <t>C-213-1002-1</t>
  </si>
  <si>
    <t>16915</t>
  </si>
  <si>
    <t>69415</t>
  </si>
  <si>
    <t>A-2-0-4-5-8
A-2-0-4-5-9</t>
  </si>
  <si>
    <t>69515</t>
  </si>
  <si>
    <t>69615</t>
  </si>
  <si>
    <t>69815</t>
  </si>
  <si>
    <t>27315</t>
  </si>
  <si>
    <t>A-2-0-4-21-1</t>
  </si>
  <si>
    <t>69715</t>
  </si>
  <si>
    <t>70015</t>
  </si>
  <si>
    <t>30515</t>
  </si>
  <si>
    <t>70415</t>
  </si>
  <si>
    <t>EN ADJUDICACION</t>
  </si>
  <si>
    <t>EN PROCESO</t>
  </si>
  <si>
    <t>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</si>
</sst>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10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rgb="FFFF5050"/>
      <name val="Arial Narrow"/>
      <family val="2"/>
    </font>
    <font>
      <u/>
      <sz val="10"/>
      <name val="Arial Narrow"/>
      <family val="2"/>
    </font>
    <font>
      <sz val="10"/>
      <color rgb="FF000000"/>
      <name val="Arial Narrow"/>
      <family val="2"/>
    </font>
    <font>
      <b/>
      <sz val="14"/>
      <color theme="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 applyNumberFormat="0" applyFill="0" applyBorder="0" applyAlignment="0" applyProtection="0"/>
  </cellStyleXfs>
  <cellXfs count="220">
    <xf numFmtId="0" fontId="0" fillId="0" borderId="0" xfId="0"/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14" fontId="7" fillId="0" borderId="3" xfId="1" applyNumberFormat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/>
    <xf numFmtId="0" fontId="7" fillId="0" borderId="3" xfId="0" applyFont="1" applyFill="1" applyBorder="1" applyAlignment="1">
      <alignment horizontal="center" vertical="center" wrapText="1"/>
    </xf>
    <xf numFmtId="164" fontId="7" fillId="0" borderId="3" xfId="1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43" fontId="8" fillId="4" borderId="18" xfId="1" applyFont="1" applyFill="1" applyBorder="1" applyAlignment="1">
      <alignment horizontal="center" vertical="center" wrapText="1"/>
    </xf>
    <xf numFmtId="49" fontId="9" fillId="3" borderId="5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43" fontId="12" fillId="0" borderId="25" xfId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43" fontId="12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43" fontId="13" fillId="0" borderId="7" xfId="1" applyFont="1" applyBorder="1" applyAlignment="1">
      <alignment horizontal="center" vertical="center"/>
    </xf>
    <xf numFmtId="43" fontId="13" fillId="0" borderId="4" xfId="1" applyFont="1" applyBorder="1" applyAlignment="1">
      <alignment horizontal="center" vertical="center"/>
    </xf>
    <xf numFmtId="43" fontId="13" fillId="0" borderId="2" xfId="1" applyFont="1" applyBorder="1" applyAlignment="1">
      <alignment horizontal="center" vertical="center"/>
    </xf>
    <xf numFmtId="0" fontId="13" fillId="0" borderId="0" xfId="0" applyFont="1"/>
    <xf numFmtId="43" fontId="13" fillId="0" borderId="0" xfId="1" applyFont="1"/>
    <xf numFmtId="0" fontId="14" fillId="0" borderId="0" xfId="0" applyFont="1" applyAlignment="1">
      <alignment horizontal="left" vertical="center"/>
    </xf>
    <xf numFmtId="0" fontId="14" fillId="0" borderId="0" xfId="0" applyFont="1"/>
    <xf numFmtId="43" fontId="14" fillId="0" borderId="0" xfId="1" applyFont="1"/>
    <xf numFmtId="43" fontId="7" fillId="0" borderId="0" xfId="1" applyFont="1" applyFill="1" applyBorder="1" applyAlignment="1">
      <alignment horizontal="center" vertical="center"/>
    </xf>
    <xf numFmtId="49" fontId="3" fillId="3" borderId="5" xfId="3" applyNumberFormat="1" applyFont="1" applyFill="1" applyBorder="1" applyAlignment="1">
      <alignment horizontal="center" vertical="center" wrapText="1"/>
    </xf>
    <xf numFmtId="3" fontId="7" fillId="0" borderId="3" xfId="1" applyNumberFormat="1" applyFont="1" applyFill="1" applyBorder="1" applyAlignment="1" applyProtection="1">
      <alignment horizontal="right" vertical="center" wrapText="1"/>
    </xf>
    <xf numFmtId="14" fontId="7" fillId="5" borderId="3" xfId="0" applyNumberFormat="1" applyFont="1" applyFill="1" applyBorder="1" applyAlignment="1">
      <alignment horizontal="center" vertical="center" wrapText="1"/>
    </xf>
    <xf numFmtId="43" fontId="9" fillId="0" borderId="0" xfId="1" applyFont="1" applyAlignment="1">
      <alignment horizontal="center" vertical="center"/>
    </xf>
    <xf numFmtId="14" fontId="5" fillId="3" borderId="5" xfId="1" applyNumberFormat="1" applyFont="1" applyFill="1" applyBorder="1" applyAlignment="1">
      <alignment horizontal="center" vertical="center" wrapText="1"/>
    </xf>
    <xf numFmtId="43" fontId="5" fillId="3" borderId="5" xfId="1" applyFont="1" applyFill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8" fillId="4" borderId="17" xfId="0" applyFont="1" applyFill="1" applyBorder="1" applyAlignment="1"/>
    <xf numFmtId="0" fontId="8" fillId="4" borderId="26" xfId="0" applyFont="1" applyFill="1" applyBorder="1" applyAlignment="1"/>
    <xf numFmtId="0" fontId="8" fillId="4" borderId="27" xfId="0" applyFont="1" applyFill="1" applyBorder="1" applyAlignment="1"/>
    <xf numFmtId="0" fontId="8" fillId="4" borderId="28" xfId="0" applyFont="1" applyFill="1" applyBorder="1" applyAlignment="1"/>
    <xf numFmtId="0" fontId="8" fillId="4" borderId="16" xfId="0" applyFont="1" applyFill="1" applyBorder="1" applyAlignment="1"/>
    <xf numFmtId="43" fontId="8" fillId="4" borderId="29" xfId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center" vertical="center" wrapText="1"/>
    </xf>
    <xf numFmtId="49" fontId="9" fillId="3" borderId="14" xfId="3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43" fontId="12" fillId="0" borderId="3" xfId="1" applyFont="1" applyFill="1" applyBorder="1" applyAlignment="1">
      <alignment horizontal="center" vertical="center"/>
    </xf>
    <xf numFmtId="16" fontId="9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justify" vertical="top" wrapText="1"/>
    </xf>
    <xf numFmtId="43" fontId="3" fillId="3" borderId="5" xfId="1" applyFont="1" applyFill="1" applyBorder="1" applyAlignment="1">
      <alignment horizontal="center" vertical="center" wrapText="1"/>
    </xf>
    <xf numFmtId="0" fontId="13" fillId="0" borderId="3" xfId="0" applyFont="1" applyBorder="1"/>
    <xf numFmtId="49" fontId="15" fillId="3" borderId="3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/>
    </xf>
    <xf numFmtId="43" fontId="15" fillId="3" borderId="3" xfId="1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3" fillId="0" borderId="3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43" fontId="15" fillId="0" borderId="0" xfId="1" applyFont="1" applyFill="1" applyBorder="1" applyAlignment="1">
      <alignment horizontal="center" vertical="center"/>
    </xf>
    <xf numFmtId="43" fontId="13" fillId="0" borderId="6" xfId="1" applyFont="1" applyBorder="1" applyAlignment="1">
      <alignment horizontal="center" vertical="center"/>
    </xf>
    <xf numFmtId="43" fontId="13" fillId="0" borderId="8" xfId="1" applyFont="1" applyBorder="1" applyAlignment="1">
      <alignment horizontal="center" vertical="center"/>
    </xf>
    <xf numFmtId="43" fontId="13" fillId="0" borderId="1" xfId="1" applyFont="1" applyBorder="1" applyAlignment="1">
      <alignment horizontal="center" vertical="center"/>
    </xf>
    <xf numFmtId="43" fontId="12" fillId="0" borderId="21" xfId="1" applyFont="1" applyFill="1" applyBorder="1" applyAlignment="1">
      <alignment horizontal="center" vertical="center"/>
    </xf>
    <xf numFmtId="43" fontId="12" fillId="0" borderId="22" xfId="1" applyFont="1" applyFill="1" applyBorder="1" applyAlignment="1">
      <alignment horizontal="center" vertical="center"/>
    </xf>
    <xf numFmtId="43" fontId="12" fillId="0" borderId="8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43" fontId="12" fillId="0" borderId="12" xfId="1" applyFont="1" applyFill="1" applyBorder="1" applyAlignment="1">
      <alignment horizontal="center" vertical="center"/>
    </xf>
    <xf numFmtId="43" fontId="12" fillId="0" borderId="15" xfId="1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 vertical="center"/>
    </xf>
    <xf numFmtId="43" fontId="15" fillId="7" borderId="0" xfId="1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  <xf numFmtId="43" fontId="12" fillId="7" borderId="0" xfId="1" applyFont="1" applyFill="1" applyBorder="1" applyAlignment="1">
      <alignment horizontal="center" vertical="center"/>
    </xf>
    <xf numFmtId="43" fontId="15" fillId="3" borderId="3" xfId="0" applyNumberFormat="1" applyFont="1" applyFill="1" applyBorder="1" applyAlignment="1">
      <alignment horizontal="center" vertical="center"/>
    </xf>
    <xf numFmtId="43" fontId="11" fillId="0" borderId="0" xfId="0" applyNumberFormat="1" applyFont="1" applyFill="1" applyBorder="1" applyAlignment="1">
      <alignment horizontal="center" vertical="center"/>
    </xf>
    <xf numFmtId="9" fontId="12" fillId="0" borderId="0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9" fontId="12" fillId="7" borderId="0" xfId="2" applyFont="1" applyFill="1" applyBorder="1" applyAlignment="1">
      <alignment horizontal="center" vertical="center"/>
    </xf>
    <xf numFmtId="10" fontId="12" fillId="7" borderId="0" xfId="0" applyNumberFormat="1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165" fontId="11" fillId="7" borderId="0" xfId="2" applyNumberFormat="1" applyFont="1" applyFill="1" applyBorder="1" applyAlignment="1">
      <alignment horizontal="center" vertical="center"/>
    </xf>
    <xf numFmtId="43" fontId="12" fillId="7" borderId="0" xfId="0" applyNumberFormat="1" applyFont="1" applyFill="1" applyBorder="1" applyAlignment="1">
      <alignment horizontal="center" vertical="center"/>
    </xf>
    <xf numFmtId="10" fontId="12" fillId="7" borderId="0" xfId="2" applyNumberFormat="1" applyFont="1" applyFill="1" applyBorder="1" applyAlignment="1">
      <alignment horizontal="center" vertical="center"/>
    </xf>
    <xf numFmtId="9" fontId="16" fillId="7" borderId="0" xfId="2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2" fillId="7" borderId="0" xfId="0" applyFont="1" applyFill="1"/>
    <xf numFmtId="0" fontId="12" fillId="7" borderId="0" xfId="0" applyFont="1" applyFill="1" applyBorder="1" applyAlignment="1">
      <alignment horizontal="center" vertical="center" wrapText="1"/>
    </xf>
    <xf numFmtId="0" fontId="13" fillId="7" borderId="0" xfId="0" applyFont="1" applyFill="1"/>
    <xf numFmtId="0" fontId="13" fillId="0" borderId="0" xfId="0" applyFont="1" applyFill="1"/>
    <xf numFmtId="10" fontId="12" fillId="0" borderId="3" xfId="2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/>
    </xf>
    <xf numFmtId="0" fontId="12" fillId="0" borderId="3" xfId="0" applyFont="1" applyFill="1" applyBorder="1" applyAlignment="1">
      <alignment horizontal="left" vertical="center"/>
    </xf>
    <xf numFmtId="10" fontId="15" fillId="3" borderId="3" xfId="2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10" fontId="12" fillId="0" borderId="0" xfId="2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7" fillId="0" borderId="3" xfId="9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3" fontId="7" fillId="2" borderId="3" xfId="1" applyNumberFormat="1" applyFont="1" applyFill="1" applyBorder="1" applyAlignment="1" applyProtection="1">
      <alignment horizontal="right" vertical="center" wrapText="1"/>
    </xf>
    <xf numFmtId="3" fontId="7" fillId="8" borderId="3" xfId="1" applyNumberFormat="1" applyFont="1" applyFill="1" applyBorder="1" applyAlignment="1" applyProtection="1">
      <alignment horizontal="right" vertical="center" wrapText="1"/>
    </xf>
    <xf numFmtId="3" fontId="7" fillId="6" borderId="3" xfId="1" applyNumberFormat="1" applyFont="1" applyFill="1" applyBorder="1" applyAlignment="1" applyProtection="1">
      <alignment horizontal="right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4" fontId="4" fillId="0" borderId="3" xfId="0" applyNumberFormat="1" applyFont="1" applyBorder="1"/>
    <xf numFmtId="0" fontId="7" fillId="0" borderId="10" xfId="7" applyFont="1" applyFill="1" applyBorder="1" applyAlignment="1" applyProtection="1">
      <alignment horizontal="left" vertical="center" wrapText="1"/>
    </xf>
    <xf numFmtId="0" fontId="7" fillId="2" borderId="10" xfId="7" applyFont="1" applyFill="1" applyBorder="1" applyAlignment="1" applyProtection="1">
      <alignment horizontal="left" vertical="center" wrapText="1"/>
    </xf>
    <xf numFmtId="0" fontId="8" fillId="0" borderId="9" xfId="0" applyFont="1" applyBorder="1"/>
    <xf numFmtId="0" fontId="8" fillId="4" borderId="12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vertical="center"/>
    </xf>
    <xf numFmtId="43" fontId="12" fillId="0" borderId="7" xfId="1" applyFont="1" applyFill="1" applyBorder="1" applyAlignment="1">
      <alignment horizontal="center" vertical="center"/>
    </xf>
    <xf numFmtId="43" fontId="12" fillId="0" borderId="2" xfId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right"/>
    </xf>
    <xf numFmtId="0" fontId="17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 wrapText="1"/>
    </xf>
    <xf numFmtId="43" fontId="11" fillId="3" borderId="32" xfId="1" applyFont="1" applyFill="1" applyBorder="1" applyAlignment="1">
      <alignment horizontal="center" vertical="center"/>
    </xf>
    <xf numFmtId="0" fontId="13" fillId="0" borderId="0" xfId="0" applyFont="1" applyFill="1" applyBorder="1"/>
    <xf numFmtId="0" fontId="15" fillId="3" borderId="3" xfId="0" applyFont="1" applyFill="1" applyBorder="1"/>
    <xf numFmtId="0" fontId="12" fillId="0" borderId="5" xfId="0" applyFont="1" applyFill="1" applyBorder="1" applyAlignment="1">
      <alignment horizontal="center" vertical="center"/>
    </xf>
    <xf numFmtId="43" fontId="12" fillId="0" borderId="5" xfId="1" applyFont="1" applyFill="1" applyBorder="1" applyAlignment="1">
      <alignment horizontal="center" vertical="center"/>
    </xf>
    <xf numFmtId="0" fontId="20" fillId="3" borderId="13" xfId="0" applyFont="1" applyFill="1" applyBorder="1" applyAlignment="1">
      <alignment horizontal="center" vertical="center" wrapText="1"/>
    </xf>
    <xf numFmtId="0" fontId="21" fillId="0" borderId="37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43" fontId="12" fillId="0" borderId="20" xfId="1" applyFont="1" applyFill="1" applyBorder="1" applyAlignment="1">
      <alignment horizontal="center" vertical="center"/>
    </xf>
    <xf numFmtId="0" fontId="13" fillId="0" borderId="13" xfId="0" applyFont="1" applyBorder="1"/>
    <xf numFmtId="0" fontId="15" fillId="3" borderId="37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43" fontId="20" fillId="3" borderId="32" xfId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43" fontId="21" fillId="0" borderId="0" xfId="1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49" fontId="15" fillId="3" borderId="38" xfId="0" applyNumberFormat="1" applyFont="1" applyFill="1" applyBorder="1" applyAlignment="1">
      <alignment horizontal="center" vertical="center"/>
    </xf>
    <xf numFmtId="49" fontId="15" fillId="3" borderId="38" xfId="0" applyNumberFormat="1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 wrapText="1"/>
    </xf>
    <xf numFmtId="43" fontId="20" fillId="3" borderId="32" xfId="1" applyFont="1" applyFill="1" applyBorder="1" applyAlignment="1">
      <alignment horizontal="center" vertical="center" wrapText="1"/>
    </xf>
    <xf numFmtId="0" fontId="20" fillId="3" borderId="43" xfId="0" applyFont="1" applyFill="1" applyBorder="1" applyAlignment="1">
      <alignment horizontal="center" vertical="center"/>
    </xf>
    <xf numFmtId="43" fontId="20" fillId="3" borderId="37" xfId="1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43" fontId="20" fillId="3" borderId="23" xfId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 wrapText="1"/>
    </xf>
    <xf numFmtId="49" fontId="11" fillId="4" borderId="11" xfId="0" applyNumberFormat="1" applyFont="1" applyFill="1" applyBorder="1" applyAlignment="1">
      <alignment horizontal="center" vertical="center"/>
    </xf>
    <xf numFmtId="49" fontId="11" fillId="4" borderId="11" xfId="0" applyNumberFormat="1" applyFont="1" applyFill="1" applyBorder="1" applyAlignment="1">
      <alignment horizontal="center" vertical="center" wrapText="1"/>
    </xf>
    <xf numFmtId="0" fontId="11" fillId="4" borderId="34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center" vertical="center"/>
    </xf>
    <xf numFmtId="43" fontId="12" fillId="0" borderId="45" xfId="1" applyFont="1" applyFill="1" applyBorder="1" applyAlignment="1">
      <alignment horizontal="center" vertical="center"/>
    </xf>
    <xf numFmtId="0" fontId="20" fillId="3" borderId="46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43" fontId="15" fillId="3" borderId="36" xfId="1" applyFont="1" applyFill="1" applyBorder="1" applyAlignment="1">
      <alignment horizontal="center" vertical="center" wrapText="1"/>
    </xf>
    <xf numFmtId="43" fontId="15" fillId="3" borderId="2" xfId="1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3" fontId="12" fillId="0" borderId="26" xfId="1" applyFont="1" applyFill="1" applyBorder="1" applyAlignment="1">
      <alignment horizontal="center" vertical="center"/>
    </xf>
    <xf numFmtId="43" fontId="12" fillId="0" borderId="9" xfId="1" applyFont="1" applyFill="1" applyBorder="1" applyAlignment="1">
      <alignment horizontal="center" vertical="center"/>
    </xf>
    <xf numFmtId="43" fontId="12" fillId="0" borderId="47" xfId="1" applyFont="1" applyFill="1" applyBorder="1" applyAlignment="1">
      <alignment horizontal="center" vertical="center"/>
    </xf>
    <xf numFmtId="0" fontId="11" fillId="3" borderId="13" xfId="0" applyNumberFormat="1" applyFont="1" applyFill="1" applyBorder="1" applyAlignment="1">
      <alignment horizontal="center" vertical="center" wrapText="1"/>
    </xf>
    <xf numFmtId="43" fontId="11" fillId="3" borderId="37" xfId="1" applyFont="1" applyFill="1" applyBorder="1" applyAlignment="1">
      <alignment horizontal="center" vertical="center"/>
    </xf>
    <xf numFmtId="43" fontId="11" fillId="3" borderId="19" xfId="1" applyFont="1" applyFill="1" applyBorder="1" applyAlignment="1">
      <alignment horizontal="center" vertical="center"/>
    </xf>
    <xf numFmtId="43" fontId="11" fillId="3" borderId="33" xfId="1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 wrapText="1"/>
    </xf>
    <xf numFmtId="0" fontId="15" fillId="3" borderId="48" xfId="0" applyNumberFormat="1" applyFont="1" applyFill="1" applyBorder="1" applyAlignment="1">
      <alignment horizontal="center" vertical="center" wrapText="1"/>
    </xf>
    <xf numFmtId="49" fontId="15" fillId="3" borderId="48" xfId="0" applyNumberFormat="1" applyFont="1" applyFill="1" applyBorder="1" applyAlignment="1">
      <alignment horizontal="center" vertical="center" wrapText="1"/>
    </xf>
    <xf numFmtId="0" fontId="15" fillId="3" borderId="48" xfId="0" applyFont="1" applyFill="1" applyBorder="1" applyAlignment="1">
      <alignment horizontal="center" vertical="center"/>
    </xf>
    <xf numFmtId="14" fontId="15" fillId="3" borderId="48" xfId="0" applyNumberFormat="1" applyFont="1" applyFill="1" applyBorder="1" applyAlignment="1">
      <alignment horizontal="center" vertical="center" wrapText="1"/>
    </xf>
    <xf numFmtId="14" fontId="15" fillId="3" borderId="49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43" fontId="15" fillId="3" borderId="5" xfId="1" applyFont="1" applyFill="1" applyBorder="1" applyAlignment="1">
      <alignment horizontal="center" vertical="center" wrapText="1"/>
    </xf>
    <xf numFmtId="43" fontId="11" fillId="3" borderId="50" xfId="0" applyNumberFormat="1" applyFont="1" applyFill="1" applyBorder="1" applyAlignment="1">
      <alignment horizontal="center" vertical="center"/>
    </xf>
    <xf numFmtId="43" fontId="11" fillId="3" borderId="50" xfId="1" applyFont="1" applyFill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/>
    </xf>
    <xf numFmtId="43" fontId="12" fillId="0" borderId="1" xfId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justify" vertical="top" wrapText="1"/>
    </xf>
    <xf numFmtId="49" fontId="3" fillId="3" borderId="5" xfId="3" applyNumberFormat="1" applyFont="1" applyFill="1" applyBorder="1" applyAlignment="1">
      <alignment horizontal="justify" vertical="top" wrapText="1"/>
    </xf>
    <xf numFmtId="14" fontId="7" fillId="0" borderId="3" xfId="9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4" fontId="18" fillId="0" borderId="3" xfId="9" applyNumberFormat="1" applyFont="1" applyFill="1" applyBorder="1" applyAlignment="1">
      <alignment horizontal="center" vertical="center" wrapText="1"/>
    </xf>
    <xf numFmtId="43" fontId="18" fillId="0" borderId="3" xfId="1" applyFont="1" applyFill="1" applyBorder="1" applyAlignment="1">
      <alignment horizontal="center" vertical="center" wrapText="1"/>
    </xf>
    <xf numFmtId="43" fontId="18" fillId="0" borderId="3" xfId="9" applyNumberFormat="1" applyFont="1" applyFill="1" applyBorder="1" applyAlignment="1">
      <alignment horizontal="center" vertical="center" wrapText="1"/>
    </xf>
    <xf numFmtId="49" fontId="18" fillId="0" borderId="3" xfId="9" applyNumberFormat="1" applyFont="1" applyFill="1" applyBorder="1" applyAlignment="1">
      <alignment horizontal="center" vertical="center"/>
    </xf>
    <xf numFmtId="43" fontId="12" fillId="0" borderId="34" xfId="1" applyFont="1" applyFill="1" applyBorder="1" applyAlignment="1">
      <alignment horizontal="center" vertical="center"/>
    </xf>
    <xf numFmtId="49" fontId="20" fillId="3" borderId="23" xfId="0" applyNumberFormat="1" applyFont="1" applyFill="1" applyBorder="1" applyAlignment="1">
      <alignment horizontal="center" vertical="center"/>
    </xf>
    <xf numFmtId="49" fontId="20" fillId="3" borderId="31" xfId="0" applyNumberFormat="1" applyFont="1" applyFill="1" applyBorder="1" applyAlignment="1">
      <alignment horizontal="center" vertical="center"/>
    </xf>
    <xf numFmtId="0" fontId="15" fillId="3" borderId="35" xfId="0" applyFont="1" applyFill="1" applyBorder="1" applyAlignment="1">
      <alignment horizontal="center" vertical="center"/>
    </xf>
    <xf numFmtId="43" fontId="15" fillId="3" borderId="35" xfId="1" applyFont="1" applyFill="1" applyBorder="1" applyAlignment="1">
      <alignment horizontal="center" vertical="center"/>
    </xf>
    <xf numFmtId="43" fontId="15" fillId="3" borderId="7" xfId="1" applyFont="1" applyFill="1" applyBorder="1" applyAlignment="1">
      <alignment horizontal="center" vertical="center"/>
    </xf>
    <xf numFmtId="43" fontId="15" fillId="3" borderId="6" xfId="1" applyFont="1" applyFill="1" applyBorder="1" applyAlignment="1">
      <alignment horizontal="center" vertical="center"/>
    </xf>
    <xf numFmtId="49" fontId="20" fillId="3" borderId="43" xfId="0" applyNumberFormat="1" applyFont="1" applyFill="1" applyBorder="1" applyAlignment="1">
      <alignment horizontal="center" vertical="center"/>
    </xf>
    <xf numFmtId="49" fontId="20" fillId="3" borderId="37" xfId="0" applyNumberFormat="1" applyFont="1" applyFill="1" applyBorder="1" applyAlignment="1">
      <alignment horizontal="center" vertical="center"/>
    </xf>
    <xf numFmtId="43" fontId="20" fillId="3" borderId="37" xfId="1" applyFont="1" applyFill="1" applyBorder="1" applyAlignment="1">
      <alignment horizontal="center" vertical="center"/>
    </xf>
  </cellXfs>
  <cellStyles count="10">
    <cellStyle name="Hipervínculo" xfId="9" builtinId="8"/>
    <cellStyle name="Millares" xfId="1" builtinId="3"/>
    <cellStyle name="Millares 2" xfId="4"/>
    <cellStyle name="Normal" xfId="0" builtinId="0"/>
    <cellStyle name="Normal 15" xfId="5"/>
    <cellStyle name="Normal 17" xfId="6"/>
    <cellStyle name="Normal 2" xfId="3"/>
    <cellStyle name="Normal 6" xfId="7"/>
    <cellStyle name="Normal 9" xfId="8"/>
    <cellStyle name="Porcentaje" xfId="2" builtinId="5"/>
  </cellStyles>
  <dxfs count="76"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24994659260841701"/>
        </patternFill>
      </fill>
    </dxf>
    <dxf>
      <font>
        <b/>
        <i val="0"/>
        <color rgb="FFFFFF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colors>
    <mruColors>
      <color rgb="FF000099"/>
      <color rgb="FFFF5050"/>
      <color rgb="FFFF7C80"/>
      <color rgb="FF005C2A"/>
      <color rgb="FFFF9999"/>
      <color rgb="FFCCFFCC"/>
      <color rgb="FFFF0066"/>
      <color rgb="FFCC3300"/>
      <color rgb="FFFFCC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txPr>
              <a:bodyPr/>
              <a:lstStyle/>
              <a:p>
                <a:pPr>
                  <a:defRPr sz="1100"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'Informe 2015'!$M$66:$O$66</c:f>
              <c:numCache>
                <c:formatCode>General</c:formatCode>
                <c:ptCount val="3"/>
              </c:numCache>
            </c:numRef>
          </c:cat>
          <c:val>
            <c:numRef>
              <c:f>'Informe 2015'!$M$67:$O$67</c:f>
              <c:numCache>
                <c:formatCode>_(* #,##0.00_);_(* \(#,##0.00\);_(* "-"??_);_(@_)</c:formatCode>
                <c:ptCount val="3"/>
              </c:numCache>
            </c:numRef>
          </c:val>
        </c:ser>
        <c:ser>
          <c:idx val="1"/>
          <c:order val="1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numRef>
              <c:f>'Informe 2015'!$M$66:$O$66</c:f>
              <c:numCache>
                <c:formatCode>General</c:formatCode>
                <c:ptCount val="3"/>
              </c:numCache>
            </c:numRef>
          </c:cat>
          <c:val>
            <c:numRef>
              <c:f>'Informe 2015'!$M$68:$O$68</c:f>
              <c:numCache>
                <c:formatCode>0%</c:formatCode>
                <c:ptCount val="3"/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 sz="16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'Informe 2015'!$B$54</c:f>
              <c:strCache>
                <c:ptCount val="1"/>
                <c:pt idx="0">
                  <c:v>No Procesos</c:v>
                </c:pt>
              </c:strCache>
            </c:strRef>
          </c:tx>
          <c:dLbls>
            <c:txPr>
              <a:bodyPr/>
              <a:lstStyle/>
              <a:p>
                <a:pPr>
                  <a:defRPr sz="1600" b="1"/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'Informe 2015'!$A$55:$A$61</c:f>
              <c:strCache>
                <c:ptCount val="7"/>
                <c:pt idx="0">
                  <c:v>LICITACION PUBLICA</c:v>
                </c:pt>
                <c:pt idx="1">
                  <c:v>CONCURSO DE MERITOS</c:v>
                </c:pt>
                <c:pt idx="2">
                  <c:v>MENOR CUANTIA</c:v>
                </c:pt>
                <c:pt idx="3">
                  <c:v>SUBASTA</c:v>
                </c:pt>
                <c:pt idx="4">
                  <c:v>MINIMA CUANTIA</c:v>
                </c:pt>
                <c:pt idx="5">
                  <c:v>DIRECTA</c:v>
                </c:pt>
                <c:pt idx="6">
                  <c:v>ORDEN DE COMPRA</c:v>
                </c:pt>
              </c:strCache>
            </c:strRef>
          </c:cat>
          <c:val>
            <c:numRef>
              <c:f>'Informe 2015'!$B$55:$B$61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16</c:v>
                </c:pt>
                <c:pt idx="5">
                  <c:v>27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2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Modalidad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'Informe 2015'!$B$54</c:f>
              <c:strCache>
                <c:ptCount val="1"/>
                <c:pt idx="0">
                  <c:v>No Procesos</c:v>
                </c:pt>
              </c:strCache>
            </c:strRef>
          </c:tx>
          <c:invertIfNegative val="0"/>
          <c:cat>
            <c:strRef>
              <c:f>'Informe 2015'!$A$55:$A$61</c:f>
              <c:strCache>
                <c:ptCount val="7"/>
                <c:pt idx="0">
                  <c:v>LICITACION PUBLICA</c:v>
                </c:pt>
                <c:pt idx="1">
                  <c:v>CONCURSO DE MERITOS</c:v>
                </c:pt>
                <c:pt idx="2">
                  <c:v>MENOR CUANTIA</c:v>
                </c:pt>
                <c:pt idx="3">
                  <c:v>SUBASTA</c:v>
                </c:pt>
                <c:pt idx="4">
                  <c:v>MINIMA CUANTIA</c:v>
                </c:pt>
                <c:pt idx="5">
                  <c:v>DIRECTA</c:v>
                </c:pt>
                <c:pt idx="6">
                  <c:v>ORDEN DE COMPRA</c:v>
                </c:pt>
              </c:strCache>
            </c:strRef>
          </c:cat>
          <c:val>
            <c:numRef>
              <c:f>'Informe 2015'!$B$55:$B$61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16</c:v>
                </c:pt>
                <c:pt idx="5">
                  <c:v>27</c:v>
                </c:pt>
                <c:pt idx="6">
                  <c:v>15</c:v>
                </c:pt>
              </c:numCache>
            </c:numRef>
          </c:val>
        </c:ser>
        <c:ser>
          <c:idx val="1"/>
          <c:order val="1"/>
          <c:tx>
            <c:strRef>
              <c:f>'Informe 2015'!$C$54</c:f>
              <c:strCache>
                <c:ptCount val="1"/>
                <c:pt idx="0">
                  <c:v>No Contratos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'Informe 2015'!$A$55:$A$61</c:f>
              <c:strCache>
                <c:ptCount val="7"/>
                <c:pt idx="0">
                  <c:v>LICITACION PUBLICA</c:v>
                </c:pt>
                <c:pt idx="1">
                  <c:v>CONCURSO DE MERITOS</c:v>
                </c:pt>
                <c:pt idx="2">
                  <c:v>MENOR CUANTIA</c:v>
                </c:pt>
                <c:pt idx="3">
                  <c:v>SUBASTA</c:v>
                </c:pt>
                <c:pt idx="4">
                  <c:v>MINIMA CUANTIA</c:v>
                </c:pt>
                <c:pt idx="5">
                  <c:v>DIRECTA</c:v>
                </c:pt>
                <c:pt idx="6">
                  <c:v>ORDEN DE COMPRA</c:v>
                </c:pt>
              </c:strCache>
            </c:strRef>
          </c:cat>
          <c:val>
            <c:numRef>
              <c:f>'Informe 2015'!$C$55:$C$61</c:f>
              <c:numCache>
                <c:formatCode>_(* #,##0.00_);_(* \(#,##0.00\);_(* "-"??_);_(@_)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</c:v>
                </c:pt>
                <c:pt idx="6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89920256"/>
        <c:axId val="89921792"/>
      </c:barChart>
      <c:catAx>
        <c:axId val="89920256"/>
        <c:scaling>
          <c:orientation val="minMax"/>
        </c:scaling>
        <c:delete val="0"/>
        <c:axPos val="l"/>
        <c:majorTickMark val="none"/>
        <c:minorTickMark val="none"/>
        <c:tickLblPos val="nextTo"/>
        <c:crossAx val="89921792"/>
        <c:crosses val="autoZero"/>
        <c:auto val="1"/>
        <c:lblAlgn val="ctr"/>
        <c:lblOffset val="100"/>
        <c:noMultiLvlLbl val="0"/>
      </c:catAx>
      <c:valAx>
        <c:axId val="89921792"/>
        <c:scaling>
          <c:orientation val="minMax"/>
        </c:scaling>
        <c:delete val="0"/>
        <c:axPos val="b"/>
        <c:majorGridlines/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crossAx val="899202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5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'Informe 2015'!$B$537</c:f>
              <c:strCache>
                <c:ptCount val="1"/>
                <c:pt idx="0">
                  <c:v>No Contratos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'Informe 2015'!$A$538:$A$555</c:f>
              <c:strCache>
                <c:ptCount val="18"/>
                <c:pt idx="0">
                  <c:v>APOYO</c:v>
                </c:pt>
                <c:pt idx="1">
                  <c:v>ARRENDAMIENTO</c:v>
                </c:pt>
                <c:pt idx="2">
                  <c:v>CAPACITACION</c:v>
                </c:pt>
                <c:pt idx="3">
                  <c:v>COMPRAVENTA</c:v>
                </c:pt>
                <c:pt idx="4">
                  <c:v>CONSULTORIA</c:v>
                </c:pt>
                <c:pt idx="5">
                  <c:v>CORREDOR</c:v>
                </c:pt>
                <c:pt idx="6">
                  <c:v>INSCRIPCION</c:v>
                </c:pt>
                <c:pt idx="7">
                  <c:v>INTERADMINISTRATIVO</c:v>
                </c:pt>
                <c:pt idx="8">
                  <c:v>INTERVENTORIA</c:v>
                </c:pt>
                <c:pt idx="9">
                  <c:v>MANTENIMIENTO</c:v>
                </c:pt>
                <c:pt idx="10">
                  <c:v>OBRA</c:v>
                </c:pt>
                <c:pt idx="11">
                  <c:v>ORDEN DE COMPRA</c:v>
                </c:pt>
                <c:pt idx="12">
                  <c:v>PRESTACION DE SERVICIOS</c:v>
                </c:pt>
                <c:pt idx="13">
                  <c:v>PROFESIONAL</c:v>
                </c:pt>
                <c:pt idx="14">
                  <c:v>PUBLICACION</c:v>
                </c:pt>
                <c:pt idx="15">
                  <c:v>SEGUROS</c:v>
                </c:pt>
                <c:pt idx="16">
                  <c:v>SUMINISTRO</c:v>
                </c:pt>
                <c:pt idx="17">
                  <c:v>SUSCRIPCION</c:v>
                </c:pt>
              </c:strCache>
            </c:strRef>
          </c:cat>
          <c:val>
            <c:numRef>
              <c:f>'Informe 2015'!$B$538:$B$555</c:f>
              <c:numCache>
                <c:formatCode>General</c:formatCode>
                <c:ptCount val="18"/>
                <c:pt idx="0">
                  <c:v>1</c:v>
                </c:pt>
                <c:pt idx="1">
                  <c:v>5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</c:ser>
        <c:ser>
          <c:idx val="1"/>
          <c:order val="1"/>
          <c:tx>
            <c:strRef>
              <c:f>'Informe 2015'!$C$537</c:f>
              <c:strCache>
                <c:ptCount val="1"/>
                <c:pt idx="0">
                  <c:v>Valor Contratacion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>
                    <a:latin typeface="Arial Narrow" panose="020B060602020203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'Informe 2015'!$A$538:$A$555</c:f>
              <c:strCache>
                <c:ptCount val="18"/>
                <c:pt idx="0">
                  <c:v>APOYO</c:v>
                </c:pt>
                <c:pt idx="1">
                  <c:v>ARRENDAMIENTO</c:v>
                </c:pt>
                <c:pt idx="2">
                  <c:v>CAPACITACION</c:v>
                </c:pt>
                <c:pt idx="3">
                  <c:v>COMPRAVENTA</c:v>
                </c:pt>
                <c:pt idx="4">
                  <c:v>CONSULTORIA</c:v>
                </c:pt>
                <c:pt idx="5">
                  <c:v>CORREDOR</c:v>
                </c:pt>
                <c:pt idx="6">
                  <c:v>INSCRIPCION</c:v>
                </c:pt>
                <c:pt idx="7">
                  <c:v>INTERADMINISTRATIVO</c:v>
                </c:pt>
                <c:pt idx="8">
                  <c:v>INTERVENTORIA</c:v>
                </c:pt>
                <c:pt idx="9">
                  <c:v>MANTENIMIENTO</c:v>
                </c:pt>
                <c:pt idx="10">
                  <c:v>OBRA</c:v>
                </c:pt>
                <c:pt idx="11">
                  <c:v>ORDEN DE COMPRA</c:v>
                </c:pt>
                <c:pt idx="12">
                  <c:v>PRESTACION DE SERVICIOS</c:v>
                </c:pt>
                <c:pt idx="13">
                  <c:v>PROFESIONAL</c:v>
                </c:pt>
                <c:pt idx="14">
                  <c:v>PUBLICACION</c:v>
                </c:pt>
                <c:pt idx="15">
                  <c:v>SEGUROS</c:v>
                </c:pt>
                <c:pt idx="16">
                  <c:v>SUMINISTRO</c:v>
                </c:pt>
                <c:pt idx="17">
                  <c:v>SUSCRIPCION</c:v>
                </c:pt>
              </c:strCache>
            </c:strRef>
          </c:cat>
          <c:val>
            <c:numRef>
              <c:f>'Informe 2015'!$C$538:$C$555</c:f>
              <c:numCache>
                <c:formatCode>_(* #,##0.00_);_(* \(#,##0.00\);_(* "-"??_);_(@_)</c:formatCode>
                <c:ptCount val="18"/>
                <c:pt idx="0">
                  <c:v>22500000</c:v>
                </c:pt>
                <c:pt idx="1">
                  <c:v>174107687</c:v>
                </c:pt>
                <c:pt idx="2">
                  <c:v>0</c:v>
                </c:pt>
                <c:pt idx="3">
                  <c:v>323165865.85000002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6728000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180530000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926998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89964928"/>
        <c:axId val="89966464"/>
        <c:axId val="0"/>
      </c:bar3DChart>
      <c:catAx>
        <c:axId val="899649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>
                <a:latin typeface="Arial Narrow" panose="020B0606020202030204" pitchFamily="34" charset="0"/>
              </a:defRPr>
            </a:pPr>
            <a:endParaRPr lang="es-CO"/>
          </a:p>
        </c:txPr>
        <c:crossAx val="89966464"/>
        <c:crosses val="autoZero"/>
        <c:auto val="1"/>
        <c:lblAlgn val="ctr"/>
        <c:lblOffset val="100"/>
        <c:noMultiLvlLbl val="0"/>
      </c:catAx>
      <c:valAx>
        <c:axId val="899664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9964928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>
              <a:latin typeface="Arial Narrow" panose="020B0606020202030204" pitchFamily="34" charset="0"/>
            </a:defRPr>
          </a:pPr>
          <a:endParaRPr lang="es-CO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'Informe 2015'!$D$54</c:f>
              <c:strCache>
                <c:ptCount val="1"/>
                <c:pt idx="0">
                  <c:v>% de Participacion</c:v>
                </c:pt>
              </c:strCache>
            </c:strRef>
          </c:tx>
          <c:dLbls>
            <c:showLegendKey val="0"/>
            <c:showVal val="1"/>
            <c:showCatName val="1"/>
            <c:showSerName val="0"/>
            <c:showPercent val="0"/>
            <c:showBubbleSize val="0"/>
            <c:showLeaderLines val="1"/>
          </c:dLbls>
          <c:cat>
            <c:strRef>
              <c:f>'Informe 2015'!$A$55:$A$61</c:f>
              <c:strCache>
                <c:ptCount val="7"/>
                <c:pt idx="0">
                  <c:v>LICITACION PUBLICA</c:v>
                </c:pt>
                <c:pt idx="1">
                  <c:v>CONCURSO DE MERITOS</c:v>
                </c:pt>
                <c:pt idx="2">
                  <c:v>MENOR CUANTIA</c:v>
                </c:pt>
                <c:pt idx="3">
                  <c:v>SUBASTA</c:v>
                </c:pt>
                <c:pt idx="4">
                  <c:v>MINIMA CUANTIA</c:v>
                </c:pt>
                <c:pt idx="5">
                  <c:v>DIRECTA</c:v>
                </c:pt>
                <c:pt idx="6">
                  <c:v>ORDEN DE COMPRA</c:v>
                </c:pt>
              </c:strCache>
            </c:strRef>
          </c:cat>
          <c:val>
            <c:numRef>
              <c:f>'Informe 2015'!$D$55:$D$61</c:f>
              <c:numCache>
                <c:formatCode>0.00%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0.6428571428571429</c:v>
                </c:pt>
                <c:pt idx="6">
                  <c:v>0.35714285714285715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138546</xdr:colOff>
      <xdr:row>62</xdr:row>
      <xdr:rowOff>51955</xdr:rowOff>
    </xdr:from>
    <xdr:to>
      <xdr:col>18</xdr:col>
      <xdr:colOff>966109</xdr:colOff>
      <xdr:row>75</xdr:row>
      <xdr:rowOff>133353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1212272</xdr:colOff>
      <xdr:row>35</xdr:row>
      <xdr:rowOff>34637</xdr:rowOff>
    </xdr:from>
    <xdr:to>
      <xdr:col>18</xdr:col>
      <xdr:colOff>2274867</xdr:colOff>
      <xdr:row>61</xdr:row>
      <xdr:rowOff>62843</xdr:rowOff>
    </xdr:to>
    <xdr:graphicFrame macro="">
      <xdr:nvGraphicFramePr>
        <xdr:cNvPr id="16" name="1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174418</xdr:colOff>
      <xdr:row>35</xdr:row>
      <xdr:rowOff>17318</xdr:rowOff>
    </xdr:from>
    <xdr:to>
      <xdr:col>14</xdr:col>
      <xdr:colOff>1091045</xdr:colOff>
      <xdr:row>61</xdr:row>
      <xdr:rowOff>61602</xdr:rowOff>
    </xdr:to>
    <xdr:graphicFrame macro="">
      <xdr:nvGraphicFramePr>
        <xdr:cNvPr id="17" name="1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285750</xdr:colOff>
      <xdr:row>536</xdr:row>
      <xdr:rowOff>29935</xdr:rowOff>
    </xdr:from>
    <xdr:to>
      <xdr:col>12</xdr:col>
      <xdr:colOff>1129393</xdr:colOff>
      <xdr:row>567</xdr:row>
      <xdr:rowOff>54430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176892</xdr:colOff>
      <xdr:row>40</xdr:row>
      <xdr:rowOff>27214</xdr:rowOff>
    </xdr:from>
    <xdr:to>
      <xdr:col>26</xdr:col>
      <xdr:colOff>312965</xdr:colOff>
      <xdr:row>57</xdr:row>
      <xdr:rowOff>68035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ntratos.gov.co/consultas/detalleProceso.do?numConstancia=15-12-3624667" TargetMode="External"/><Relationship Id="rId18" Type="http://schemas.openxmlformats.org/officeDocument/2006/relationships/hyperlink" Target="https://www.contratos.gov.co/consultas/detalleProceso.do?numConstancia=15-13-3633497" TargetMode="External"/><Relationship Id="rId26" Type="http://schemas.openxmlformats.org/officeDocument/2006/relationships/hyperlink" Target="https://www.contratos.gov.co/consultas/detalleProceso.do?numConstancia=15-13-3644190" TargetMode="External"/><Relationship Id="rId39" Type="http://schemas.openxmlformats.org/officeDocument/2006/relationships/hyperlink" Target="https://www.contratos.gov.co/consultas/detalleProceso.do?numConstancia=15-12-3632154" TargetMode="External"/><Relationship Id="rId3" Type="http://schemas.openxmlformats.org/officeDocument/2006/relationships/hyperlink" Target="https://www.contratos.gov.co/consultas/detalleProceso.do?numConstancia=15-12-3568774" TargetMode="External"/><Relationship Id="rId21" Type="http://schemas.openxmlformats.org/officeDocument/2006/relationships/hyperlink" Target="https://www.contratos.gov.co/consultas/detalleProceso.do?numConstancia=15-13-3646279" TargetMode="External"/><Relationship Id="rId34" Type="http://schemas.openxmlformats.org/officeDocument/2006/relationships/hyperlink" Target="https://www.contratos.gov.co/consultas/detalleProceso.do?numConstancia=15-9-398805" TargetMode="External"/><Relationship Id="rId42" Type="http://schemas.openxmlformats.org/officeDocument/2006/relationships/hyperlink" Target="https://www.contratos.gov.co/consultas/detalleProceso.do?numConstancia=15-12-3625006" TargetMode="External"/><Relationship Id="rId47" Type="http://schemas.openxmlformats.org/officeDocument/2006/relationships/hyperlink" Target="https://www.contratos.gov.co/consultas/detalleProceso.do?numConstancia=15-12-3663421." TargetMode="External"/><Relationship Id="rId7" Type="http://schemas.openxmlformats.org/officeDocument/2006/relationships/hyperlink" Target="https://www.contratos.gov.co/consultas/detalleProceso.do?numConstancia=15-12-3595136" TargetMode="External"/><Relationship Id="rId12" Type="http://schemas.openxmlformats.org/officeDocument/2006/relationships/hyperlink" Target="https://www.contratos.gov.co/consultas/detalleProceso.do?numConstancia=15-12-3604723" TargetMode="External"/><Relationship Id="rId17" Type="http://schemas.openxmlformats.org/officeDocument/2006/relationships/hyperlink" Target="https://www.contratos.gov.co/consultas/detalleProceso.do?numConstancia=15-13-3637286" TargetMode="External"/><Relationship Id="rId25" Type="http://schemas.openxmlformats.org/officeDocument/2006/relationships/hyperlink" Target="https://www.contratos.gov.co/consultas/detalleProceso.do?numConstancia=15-13-3644036" TargetMode="External"/><Relationship Id="rId33" Type="http://schemas.openxmlformats.org/officeDocument/2006/relationships/hyperlink" Target="https://www.contratos.gov.co/consultas/detalleProceso.do?numConstancia=15-9-398777" TargetMode="External"/><Relationship Id="rId38" Type="http://schemas.openxmlformats.org/officeDocument/2006/relationships/hyperlink" Target="https://www.contratos.gov.co/consultas/detalleProceso.do?numConstancia=15-12-3633428" TargetMode="External"/><Relationship Id="rId46" Type="http://schemas.openxmlformats.org/officeDocument/2006/relationships/hyperlink" Target="https://www.contratos.gov.co/consultas/detalleProceso.do?numConstancia=15-12-3661121" TargetMode="External"/><Relationship Id="rId2" Type="http://schemas.openxmlformats.org/officeDocument/2006/relationships/hyperlink" Target="file:///\\migcolfile\Contrataci&#243;n%202015\1%20Contratos\034%20Catherine%20Meliisa%20Moreno%20Higera" TargetMode="External"/><Relationship Id="rId16" Type="http://schemas.openxmlformats.org/officeDocument/2006/relationships/hyperlink" Target="https://www.contratos.gov.co/consultas/detalleProceso.do?numConstancia=15-13-3630493" TargetMode="External"/><Relationship Id="rId20" Type="http://schemas.openxmlformats.org/officeDocument/2006/relationships/hyperlink" Target="https://www.contratos.gov.co/consultas/detalleProceso.do?numConstancia=15-13-3637405" TargetMode="External"/><Relationship Id="rId29" Type="http://schemas.openxmlformats.org/officeDocument/2006/relationships/hyperlink" Target="https://www.contratos.gov.co/consultas/detalleProceso.do?numConstancia=15-13-3647649" TargetMode="External"/><Relationship Id="rId41" Type="http://schemas.openxmlformats.org/officeDocument/2006/relationships/hyperlink" Target="https://www.contratos.gov.co/consultas/detalleProceso.do?numConstancia=15-12-3626597" TargetMode="External"/><Relationship Id="rId1" Type="http://schemas.openxmlformats.org/officeDocument/2006/relationships/hyperlink" Target="https://www.contratos.gov.co/consultas/detalleProceso.do?numConstancia=15-12-3539445" TargetMode="External"/><Relationship Id="rId6" Type="http://schemas.openxmlformats.org/officeDocument/2006/relationships/hyperlink" Target="https://www.contratos.gov.co/consultas/detalleProceso.do?numConstancia=15-12-3596093" TargetMode="External"/><Relationship Id="rId11" Type="http://schemas.openxmlformats.org/officeDocument/2006/relationships/hyperlink" Target="https://www.contratos.gov.co/consultas/detalleProceso.do?numConstancia=15-13-3617275" TargetMode="External"/><Relationship Id="rId24" Type="http://schemas.openxmlformats.org/officeDocument/2006/relationships/hyperlink" Target="https://www.contratos.gov.co/consultas/detalleProceso.do?numConstancia=15-13-3644749" TargetMode="External"/><Relationship Id="rId32" Type="http://schemas.openxmlformats.org/officeDocument/2006/relationships/hyperlink" Target="https://www.contratos.gov.co/consultas/detalleProceso.do?numConstancia=15-9-398795" TargetMode="External"/><Relationship Id="rId37" Type="http://schemas.openxmlformats.org/officeDocument/2006/relationships/hyperlink" Target="https://www.contratos.gov.co/consultas/detalleProceso.do?numConstancia=15-12-3606089" TargetMode="External"/><Relationship Id="rId40" Type="http://schemas.openxmlformats.org/officeDocument/2006/relationships/hyperlink" Target="https://www.contratos.gov.co/consultas/detalleProceso.do?numConstancia=15-12-3626485" TargetMode="External"/><Relationship Id="rId45" Type="http://schemas.openxmlformats.org/officeDocument/2006/relationships/hyperlink" Target="https://www.contratos.gov.co/consultas/detalleProceso.do?numConstancia=15-12-3648514" TargetMode="External"/><Relationship Id="rId5" Type="http://schemas.openxmlformats.org/officeDocument/2006/relationships/hyperlink" Target="https://www.contratos.gov.co/consultas/detalleProceso.do?numConstancia=15-12-3568220" TargetMode="External"/><Relationship Id="rId15" Type="http://schemas.openxmlformats.org/officeDocument/2006/relationships/hyperlink" Target="https://www.contratos.gov.co/consultas/detalleProceso.do?numConstancia=15-12-3627223" TargetMode="External"/><Relationship Id="rId23" Type="http://schemas.openxmlformats.org/officeDocument/2006/relationships/hyperlink" Target="https://www.contratos.gov.co/consultas/detalleProceso.do?numConstancia=15-13-3646477" TargetMode="External"/><Relationship Id="rId28" Type="http://schemas.openxmlformats.org/officeDocument/2006/relationships/hyperlink" Target="https://www.contratos.gov.co/consultas/detalleProceso.do?numConstancia=15-13-3647574" TargetMode="External"/><Relationship Id="rId36" Type="http://schemas.openxmlformats.org/officeDocument/2006/relationships/hyperlink" Target="https://www.contratos.gov.co/consultas/detalleProceso.do?numConstancia=15-12-3605743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contratos.gov.co/consultas/detalleProceso.do?numConstancia=15-12-3615489" TargetMode="External"/><Relationship Id="rId19" Type="http://schemas.openxmlformats.org/officeDocument/2006/relationships/hyperlink" Target="https://www.contratos.gov.co/consultas/detalleProceso.do?numConstancia=15-13-3637203" TargetMode="External"/><Relationship Id="rId31" Type="http://schemas.openxmlformats.org/officeDocument/2006/relationships/hyperlink" Target="https://www.contratos.gov.co/consultas/detalleProceso.do?numConstancia=15-9-398746" TargetMode="External"/><Relationship Id="rId44" Type="http://schemas.openxmlformats.org/officeDocument/2006/relationships/hyperlink" Target="https://www.contratos.gov.co/consultas/detalleProceso.do?numConstancia=15-12-3651579" TargetMode="External"/><Relationship Id="rId4" Type="http://schemas.openxmlformats.org/officeDocument/2006/relationships/hyperlink" Target="https://www.contratos.gov.co/consultas/detalleProceso.do?numConstancia=15-12-3568869" TargetMode="External"/><Relationship Id="rId9" Type="http://schemas.openxmlformats.org/officeDocument/2006/relationships/hyperlink" Target="https://www.contratos.gov.co/consultas/detalleProceso.do?numConstancia=15-12-3592639" TargetMode="External"/><Relationship Id="rId14" Type="http://schemas.openxmlformats.org/officeDocument/2006/relationships/hyperlink" Target="https://www.contratos.gov.co/consultas/detalleProceso.do?numConstancia=15-12-3615690" TargetMode="External"/><Relationship Id="rId22" Type="http://schemas.openxmlformats.org/officeDocument/2006/relationships/hyperlink" Target="https://www.contratos.gov.co/consultas/detalleProceso.do?numConstancia=15-13-3648709" TargetMode="External"/><Relationship Id="rId27" Type="http://schemas.openxmlformats.org/officeDocument/2006/relationships/hyperlink" Target="https://www.contratos.gov.co/consultas/detalleProceso.do?numConstancia=15-13-3662686" TargetMode="External"/><Relationship Id="rId30" Type="http://schemas.openxmlformats.org/officeDocument/2006/relationships/hyperlink" Target="https://www.contratos.gov.co/consultas/detalleProceso.do?numConstancia=15-13-3647649" TargetMode="External"/><Relationship Id="rId35" Type="http://schemas.openxmlformats.org/officeDocument/2006/relationships/hyperlink" Target="https://www.contratos.gov.co/consultas/detalleProceso.do?numConstancia=15-9-398804" TargetMode="External"/><Relationship Id="rId43" Type="http://schemas.openxmlformats.org/officeDocument/2006/relationships/hyperlink" Target="https://www.contratos.gov.co/consultas/detalleProceso.do?numConstancia=15-12-3627624" TargetMode="External"/><Relationship Id="rId48" Type="http://schemas.openxmlformats.org/officeDocument/2006/relationships/hyperlink" Target="https://www.contratos.gov.co/consultas/detalleProceso.do?numConstancia=15-12-3663612" TargetMode="External"/><Relationship Id="rId8" Type="http://schemas.openxmlformats.org/officeDocument/2006/relationships/hyperlink" Target="https://www.contratos.gov.co/consultas/detalleProceso.do?numConstancia=15-12-359364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tos.gov.co/consultas/detalleProceso.do?numConstancia=15-1-134648" TargetMode="External"/><Relationship Id="rId2" Type="http://schemas.openxmlformats.org/officeDocument/2006/relationships/hyperlink" Target="https://www.contratos.gov.co/consultas/detalleProceso.do?numConstancia=15-1-134648" TargetMode="External"/><Relationship Id="rId1" Type="http://schemas.openxmlformats.org/officeDocument/2006/relationships/hyperlink" Target="https://www.contratos.gov.co/consultas/detalleProceso.do?numConstancia=15-1-133511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tabSelected="1" zoomScale="90" zoomScaleNormal="90" zoomScaleSheetLayoutView="85" workbookViewId="0">
      <pane xSplit="1" ySplit="1" topLeftCell="B56" activePane="bottomRight" state="frozen"/>
      <selection activeCell="K887" sqref="K887"/>
      <selection pane="topRight" activeCell="K887" sqref="K887"/>
      <selection pane="bottomLeft" activeCell="K887" sqref="K887"/>
      <selection pane="bottomRight" activeCell="E2" sqref="E2"/>
    </sheetView>
  </sheetViews>
  <sheetFormatPr baseColWidth="10" defaultRowHeight="12.75" x14ac:dyDescent="0.25"/>
  <cols>
    <col min="1" max="1" width="10.7109375" style="46" customWidth="1"/>
    <col min="2" max="2" width="13.85546875" style="32" customWidth="1"/>
    <col min="3" max="3" width="11.7109375" style="23" customWidth="1"/>
    <col min="4" max="4" width="16.42578125" style="3" customWidth="1"/>
    <col min="5" max="5" width="36.42578125" style="202" customWidth="1"/>
    <col min="6" max="6" width="16.7109375" style="8" customWidth="1"/>
    <col min="7" max="8" width="14.28515625" style="3" customWidth="1"/>
    <col min="9" max="9" width="11.7109375" style="8" customWidth="1"/>
    <col min="10" max="10" width="15.85546875" style="4" customWidth="1"/>
    <col min="11" max="11" width="17.5703125" style="4" customWidth="1"/>
    <col min="12" max="12" width="15.85546875" style="4" customWidth="1"/>
    <col min="13" max="13" width="13.85546875" style="4" customWidth="1"/>
    <col min="14" max="14" width="37.28515625" style="4" customWidth="1"/>
    <col min="15" max="15" width="15.7109375" style="5" customWidth="1"/>
    <col min="16" max="16" width="12.7109375" style="116" customWidth="1"/>
    <col min="17" max="17" width="11.42578125" style="6" customWidth="1"/>
    <col min="18" max="18" width="11.42578125" style="33" customWidth="1"/>
    <col min="19" max="19" width="10.85546875" style="6" customWidth="1"/>
    <col min="20" max="20" width="14.28515625" style="7" customWidth="1"/>
    <col min="21" max="21" width="14.7109375" style="6" customWidth="1"/>
    <col min="22" max="22" width="14.7109375" style="7" customWidth="1"/>
    <col min="23" max="23" width="17.42578125" style="8" customWidth="1"/>
    <col min="24" max="24" width="17.7109375" style="8" customWidth="1"/>
    <col min="25" max="25" width="12.85546875" style="49" customWidth="1"/>
    <col min="26" max="26" width="13.5703125" style="49" customWidth="1"/>
    <col min="27" max="16384" width="11.42578125" style="114"/>
  </cols>
  <sheetData>
    <row r="1" spans="1:26" s="113" customFormat="1" ht="47.25" customHeight="1" x14ac:dyDescent="0.25">
      <c r="A1" s="62" t="s">
        <v>0</v>
      </c>
      <c r="B1" s="43" t="s">
        <v>175</v>
      </c>
      <c r="C1" s="43" t="s">
        <v>1</v>
      </c>
      <c r="D1" s="43" t="s">
        <v>129</v>
      </c>
      <c r="E1" s="203" t="s">
        <v>6</v>
      </c>
      <c r="F1" s="43" t="s">
        <v>24</v>
      </c>
      <c r="G1" s="43" t="s">
        <v>245</v>
      </c>
      <c r="H1" s="43" t="s">
        <v>3</v>
      </c>
      <c r="I1" s="62" t="s">
        <v>2</v>
      </c>
      <c r="J1" s="43" t="s">
        <v>4</v>
      </c>
      <c r="K1" s="43" t="s">
        <v>4</v>
      </c>
      <c r="L1" s="43" t="s">
        <v>89</v>
      </c>
      <c r="M1" s="43" t="s">
        <v>95</v>
      </c>
      <c r="N1" s="43" t="s">
        <v>5</v>
      </c>
      <c r="O1" s="43" t="s">
        <v>253</v>
      </c>
      <c r="P1" s="43" t="s">
        <v>75</v>
      </c>
      <c r="Q1" s="43" t="s">
        <v>12</v>
      </c>
      <c r="R1" s="56" t="s">
        <v>190</v>
      </c>
      <c r="S1" s="47" t="s">
        <v>191</v>
      </c>
      <c r="T1" s="48" t="s">
        <v>246</v>
      </c>
      <c r="U1" s="56" t="s">
        <v>247</v>
      </c>
      <c r="V1" s="48" t="s">
        <v>283</v>
      </c>
      <c r="W1" s="48" t="s">
        <v>281</v>
      </c>
      <c r="X1" s="43" t="s">
        <v>148</v>
      </c>
      <c r="Y1" s="57" t="s">
        <v>54</v>
      </c>
      <c r="Z1" s="22" t="s">
        <v>33</v>
      </c>
    </row>
    <row r="2" spans="1:26" s="42" customFormat="1" ht="99.95" customHeight="1" x14ac:dyDescent="0.25">
      <c r="A2" s="115"/>
      <c r="B2" s="20">
        <v>42065</v>
      </c>
      <c r="C2" s="60" t="s">
        <v>116</v>
      </c>
      <c r="D2" s="15" t="s">
        <v>144</v>
      </c>
      <c r="E2" s="61" t="s">
        <v>298</v>
      </c>
      <c r="F2" s="13">
        <v>22500000</v>
      </c>
      <c r="G2" s="206" t="s">
        <v>17</v>
      </c>
      <c r="H2" s="10" t="s">
        <v>14</v>
      </c>
      <c r="I2" s="207">
        <v>34</v>
      </c>
      <c r="J2" s="18" t="s">
        <v>62</v>
      </c>
      <c r="K2" s="18" t="s">
        <v>134</v>
      </c>
      <c r="L2" s="18" t="s">
        <v>86</v>
      </c>
      <c r="M2" s="18" t="s">
        <v>86</v>
      </c>
      <c r="N2" s="205" t="s">
        <v>299</v>
      </c>
      <c r="O2" s="19">
        <v>1015435352</v>
      </c>
      <c r="P2" s="9"/>
      <c r="Q2" s="10">
        <v>42061</v>
      </c>
      <c r="R2" s="11" t="s">
        <v>300</v>
      </c>
      <c r="S2" s="10" t="s">
        <v>182</v>
      </c>
      <c r="T2" s="13">
        <v>46615</v>
      </c>
      <c r="U2" s="10">
        <v>42061</v>
      </c>
      <c r="V2" s="13">
        <v>2500000</v>
      </c>
      <c r="W2" s="13">
        <v>22500000</v>
      </c>
      <c r="X2" s="14">
        <f t="shared" ref="X2:X64" si="0">+W2</f>
        <v>22500000</v>
      </c>
      <c r="Y2" s="10">
        <v>42061</v>
      </c>
      <c r="Z2" s="10">
        <f>+Y2+(9*30)</f>
        <v>42331</v>
      </c>
    </row>
    <row r="3" spans="1:26" s="42" customFormat="1" ht="99.95" customHeight="1" x14ac:dyDescent="0.25">
      <c r="A3" s="115"/>
      <c r="B3" s="20">
        <v>42065</v>
      </c>
      <c r="C3" s="60" t="s">
        <v>235</v>
      </c>
      <c r="D3" s="15" t="s">
        <v>133</v>
      </c>
      <c r="E3" s="61" t="s">
        <v>1610</v>
      </c>
      <c r="F3" s="13">
        <v>28900000</v>
      </c>
      <c r="G3" s="204" t="s">
        <v>17</v>
      </c>
      <c r="H3" s="10" t="s">
        <v>14</v>
      </c>
      <c r="I3" s="13">
        <v>1672</v>
      </c>
      <c r="J3" s="18" t="s">
        <v>18</v>
      </c>
      <c r="K3" s="18" t="s">
        <v>18</v>
      </c>
      <c r="L3" s="18" t="s">
        <v>86</v>
      </c>
      <c r="M3" s="18" t="s">
        <v>86</v>
      </c>
      <c r="N3" s="205" t="s">
        <v>1607</v>
      </c>
      <c r="O3" s="19" t="s">
        <v>1608</v>
      </c>
      <c r="P3" s="9" t="s">
        <v>81</v>
      </c>
      <c r="Q3" s="10">
        <v>42065</v>
      </c>
      <c r="R3" s="11" t="s">
        <v>1609</v>
      </c>
      <c r="S3" s="10" t="s">
        <v>192</v>
      </c>
      <c r="T3" s="13">
        <v>47115</v>
      </c>
      <c r="U3" s="10">
        <v>42065</v>
      </c>
      <c r="V3" s="13"/>
      <c r="W3" s="13">
        <v>2997000</v>
      </c>
      <c r="X3" s="14">
        <f t="shared" si="0"/>
        <v>2997000</v>
      </c>
      <c r="Y3" s="10">
        <v>42065</v>
      </c>
      <c r="Z3" s="45"/>
    </row>
    <row r="4" spans="1:26" s="42" customFormat="1" ht="99.95" customHeight="1" x14ac:dyDescent="0.25">
      <c r="A4" s="115"/>
      <c r="B4" s="20">
        <v>42067</v>
      </c>
      <c r="C4" s="60" t="s">
        <v>235</v>
      </c>
      <c r="D4" s="15" t="s">
        <v>133</v>
      </c>
      <c r="E4" s="61" t="s">
        <v>1612</v>
      </c>
      <c r="F4" s="13">
        <v>28900000</v>
      </c>
      <c r="G4" s="204" t="s">
        <v>17</v>
      </c>
      <c r="H4" s="10" t="s">
        <v>14</v>
      </c>
      <c r="I4" s="13">
        <v>1713</v>
      </c>
      <c r="J4" s="18" t="s">
        <v>18</v>
      </c>
      <c r="K4" s="18" t="s">
        <v>18</v>
      </c>
      <c r="L4" s="18" t="s">
        <v>86</v>
      </c>
      <c r="M4" s="18" t="s">
        <v>86</v>
      </c>
      <c r="N4" s="205" t="s">
        <v>1606</v>
      </c>
      <c r="O4" s="19">
        <v>890900943</v>
      </c>
      <c r="P4" s="9" t="s">
        <v>32</v>
      </c>
      <c r="Q4" s="10">
        <v>42067</v>
      </c>
      <c r="R4" s="11" t="s">
        <v>1609</v>
      </c>
      <c r="S4" s="10" t="s">
        <v>192</v>
      </c>
      <c r="T4" s="13">
        <v>54215</v>
      </c>
      <c r="U4" s="10">
        <v>42069</v>
      </c>
      <c r="V4" s="13"/>
      <c r="W4" s="13">
        <v>25431900</v>
      </c>
      <c r="X4" s="14">
        <f t="shared" si="0"/>
        <v>25431900</v>
      </c>
      <c r="Y4" s="10">
        <v>42067</v>
      </c>
      <c r="Z4" s="45"/>
    </row>
    <row r="5" spans="1:26" s="42" customFormat="1" ht="99.95" customHeight="1" x14ac:dyDescent="0.25">
      <c r="A5" s="115"/>
      <c r="B5" s="20">
        <v>42068</v>
      </c>
      <c r="C5" s="60" t="s">
        <v>116</v>
      </c>
      <c r="D5" s="15" t="s">
        <v>136</v>
      </c>
      <c r="E5" s="61" t="s">
        <v>1598</v>
      </c>
      <c r="F5" s="13">
        <v>15000000</v>
      </c>
      <c r="G5" s="204" t="s">
        <v>17</v>
      </c>
      <c r="H5" s="10" t="s">
        <v>14</v>
      </c>
      <c r="I5" s="207">
        <v>35</v>
      </c>
      <c r="J5" s="18" t="s">
        <v>62</v>
      </c>
      <c r="K5" s="18" t="s">
        <v>167</v>
      </c>
      <c r="L5" s="18" t="s">
        <v>90</v>
      </c>
      <c r="M5" s="18" t="s">
        <v>285</v>
      </c>
      <c r="N5" s="205" t="s">
        <v>1597</v>
      </c>
      <c r="O5" s="19">
        <v>30733562</v>
      </c>
      <c r="P5" s="9"/>
      <c r="Q5" s="10">
        <v>42065</v>
      </c>
      <c r="R5" s="11" t="s">
        <v>1599</v>
      </c>
      <c r="S5" s="10" t="s">
        <v>184</v>
      </c>
      <c r="T5" s="13">
        <v>47315</v>
      </c>
      <c r="U5" s="10">
        <v>42065</v>
      </c>
      <c r="V5" s="13"/>
      <c r="W5" s="13">
        <v>15000000</v>
      </c>
      <c r="X5" s="14">
        <f t="shared" si="0"/>
        <v>15000000</v>
      </c>
      <c r="Y5" s="10"/>
      <c r="Z5" s="10">
        <v>42338</v>
      </c>
    </row>
    <row r="6" spans="1:26" s="42" customFormat="1" ht="99.95" customHeight="1" x14ac:dyDescent="0.25">
      <c r="A6" s="115"/>
      <c r="B6" s="20">
        <v>42068</v>
      </c>
      <c r="C6" s="60" t="s">
        <v>116</v>
      </c>
      <c r="D6" s="15" t="s">
        <v>136</v>
      </c>
      <c r="E6" s="61" t="s">
        <v>1600</v>
      </c>
      <c r="F6" s="13">
        <v>1300000</v>
      </c>
      <c r="G6" s="204" t="s">
        <v>17</v>
      </c>
      <c r="H6" s="10" t="s">
        <v>14</v>
      </c>
      <c r="I6" s="207">
        <v>36</v>
      </c>
      <c r="J6" s="18" t="s">
        <v>62</v>
      </c>
      <c r="K6" s="18" t="s">
        <v>167</v>
      </c>
      <c r="L6" s="18" t="s">
        <v>91</v>
      </c>
      <c r="M6" s="18" t="s">
        <v>96</v>
      </c>
      <c r="N6" s="205" t="s">
        <v>1602</v>
      </c>
      <c r="O6" s="19">
        <v>890003047</v>
      </c>
      <c r="P6" s="9" t="s">
        <v>77</v>
      </c>
      <c r="Q6" s="10">
        <v>42066</v>
      </c>
      <c r="R6" s="11" t="s">
        <v>1601</v>
      </c>
      <c r="S6" s="10" t="s">
        <v>184</v>
      </c>
      <c r="T6" s="13">
        <v>47515</v>
      </c>
      <c r="U6" s="10">
        <v>42066</v>
      </c>
      <c r="V6" s="13"/>
      <c r="W6" s="13">
        <v>1300000</v>
      </c>
      <c r="X6" s="14">
        <f t="shared" si="0"/>
        <v>1300000</v>
      </c>
      <c r="Y6" s="10"/>
      <c r="Z6" s="10">
        <v>42338</v>
      </c>
    </row>
    <row r="7" spans="1:26" s="42" customFormat="1" ht="99.95" customHeight="1" x14ac:dyDescent="0.25">
      <c r="A7" s="115"/>
      <c r="B7" s="20">
        <v>42068</v>
      </c>
      <c r="C7" s="60" t="s">
        <v>116</v>
      </c>
      <c r="D7" s="15" t="s">
        <v>136</v>
      </c>
      <c r="E7" s="61" t="s">
        <v>1603</v>
      </c>
      <c r="F7" s="13">
        <v>13950000</v>
      </c>
      <c r="G7" s="204" t="s">
        <v>17</v>
      </c>
      <c r="H7" s="10" t="s">
        <v>14</v>
      </c>
      <c r="I7" s="207">
        <v>37</v>
      </c>
      <c r="J7" s="18" t="s">
        <v>62</v>
      </c>
      <c r="K7" s="18" t="s">
        <v>167</v>
      </c>
      <c r="L7" s="18" t="s">
        <v>94</v>
      </c>
      <c r="M7" s="18" t="s">
        <v>98</v>
      </c>
      <c r="N7" s="205" t="s">
        <v>1604</v>
      </c>
      <c r="O7" s="19">
        <v>890300445</v>
      </c>
      <c r="P7" s="9" t="s">
        <v>80</v>
      </c>
      <c r="Q7" s="10">
        <v>42068</v>
      </c>
      <c r="R7" s="11" t="s">
        <v>1605</v>
      </c>
      <c r="S7" s="10" t="s">
        <v>184</v>
      </c>
      <c r="T7" s="13">
        <v>48615</v>
      </c>
      <c r="U7" s="10">
        <v>42068</v>
      </c>
      <c r="V7" s="13"/>
      <c r="W7" s="13">
        <v>13950000</v>
      </c>
      <c r="X7" s="14">
        <f t="shared" si="0"/>
        <v>13950000</v>
      </c>
      <c r="Y7" s="10"/>
      <c r="Z7" s="10">
        <v>42338</v>
      </c>
    </row>
    <row r="8" spans="1:26" s="42" customFormat="1" ht="99.95" customHeight="1" x14ac:dyDescent="0.25">
      <c r="A8" s="115"/>
      <c r="B8" s="20">
        <v>42074</v>
      </c>
      <c r="C8" s="60" t="s">
        <v>116</v>
      </c>
      <c r="D8" s="15" t="s">
        <v>136</v>
      </c>
      <c r="E8" s="61" t="s">
        <v>1626</v>
      </c>
      <c r="F8" s="13">
        <v>3850000</v>
      </c>
      <c r="G8" s="204" t="s">
        <v>17</v>
      </c>
      <c r="H8" s="10" t="s">
        <v>14</v>
      </c>
      <c r="I8" s="207">
        <v>38</v>
      </c>
      <c r="J8" s="18" t="s">
        <v>62</v>
      </c>
      <c r="K8" s="18" t="s">
        <v>167</v>
      </c>
      <c r="L8" s="18" t="s">
        <v>92</v>
      </c>
      <c r="M8" s="18" t="s">
        <v>97</v>
      </c>
      <c r="N8" s="205" t="s">
        <v>1627</v>
      </c>
      <c r="O8" s="19">
        <v>891400803</v>
      </c>
      <c r="P8" s="9" t="s">
        <v>82</v>
      </c>
      <c r="Q8" s="10">
        <v>42069</v>
      </c>
      <c r="R8" s="11" t="s">
        <v>1628</v>
      </c>
      <c r="S8" s="10" t="s">
        <v>184</v>
      </c>
      <c r="T8" s="13">
        <v>54015</v>
      </c>
      <c r="U8" s="10">
        <v>42069</v>
      </c>
      <c r="V8" s="13"/>
      <c r="W8" s="13">
        <v>3850000</v>
      </c>
      <c r="X8" s="14">
        <f t="shared" si="0"/>
        <v>3850000</v>
      </c>
      <c r="Y8" s="10">
        <v>42069</v>
      </c>
      <c r="Z8" s="10">
        <v>42338</v>
      </c>
    </row>
    <row r="9" spans="1:26" s="42" customFormat="1" ht="99.95" customHeight="1" x14ac:dyDescent="0.25">
      <c r="A9" s="115"/>
      <c r="B9" s="20">
        <v>42074</v>
      </c>
      <c r="C9" s="60" t="s">
        <v>116</v>
      </c>
      <c r="D9" s="15" t="s">
        <v>136</v>
      </c>
      <c r="E9" s="61" t="s">
        <v>1621</v>
      </c>
      <c r="F9" s="13">
        <v>1820000</v>
      </c>
      <c r="G9" s="204" t="s">
        <v>17</v>
      </c>
      <c r="H9" s="10" t="s">
        <v>14</v>
      </c>
      <c r="I9" s="207">
        <v>39</v>
      </c>
      <c r="J9" s="18" t="s">
        <v>62</v>
      </c>
      <c r="K9" s="18" t="s">
        <v>167</v>
      </c>
      <c r="L9" s="18" t="s">
        <v>1622</v>
      </c>
      <c r="M9" s="18" t="s">
        <v>1623</v>
      </c>
      <c r="N9" s="205" t="s">
        <v>1624</v>
      </c>
      <c r="O9" s="19">
        <v>292797</v>
      </c>
      <c r="P9" s="9"/>
      <c r="Q9" s="10">
        <v>42069</v>
      </c>
      <c r="R9" s="11" t="s">
        <v>1625</v>
      </c>
      <c r="S9" s="10" t="s">
        <v>184</v>
      </c>
      <c r="T9" s="13">
        <v>54115</v>
      </c>
      <c r="U9" s="10">
        <v>42069</v>
      </c>
      <c r="V9" s="13"/>
      <c r="W9" s="13">
        <v>1820000</v>
      </c>
      <c r="X9" s="14">
        <f t="shared" si="0"/>
        <v>1820000</v>
      </c>
      <c r="Y9" s="10">
        <v>42075</v>
      </c>
      <c r="Z9" s="10">
        <v>42338</v>
      </c>
    </row>
    <row r="10" spans="1:26" s="42" customFormat="1" ht="99.95" customHeight="1" x14ac:dyDescent="0.25">
      <c r="A10" s="115"/>
      <c r="B10" s="20">
        <v>42074</v>
      </c>
      <c r="C10" s="60" t="s">
        <v>116</v>
      </c>
      <c r="D10" s="15" t="s">
        <v>136</v>
      </c>
      <c r="E10" s="61" t="s">
        <v>1616</v>
      </c>
      <c r="F10" s="13">
        <v>3800000</v>
      </c>
      <c r="G10" s="204" t="s">
        <v>17</v>
      </c>
      <c r="H10" s="10" t="s">
        <v>14</v>
      </c>
      <c r="I10" s="207">
        <v>40</v>
      </c>
      <c r="J10" s="18" t="s">
        <v>62</v>
      </c>
      <c r="K10" s="18" t="s">
        <v>167</v>
      </c>
      <c r="L10" s="18" t="s">
        <v>1617</v>
      </c>
      <c r="M10" s="18" t="s">
        <v>1618</v>
      </c>
      <c r="N10" s="205" t="s">
        <v>1619</v>
      </c>
      <c r="O10" s="19">
        <v>800248836</v>
      </c>
      <c r="P10" s="9" t="s">
        <v>83</v>
      </c>
      <c r="Q10" s="10">
        <v>42069</v>
      </c>
      <c r="R10" s="11" t="s">
        <v>1620</v>
      </c>
      <c r="S10" s="10" t="s">
        <v>184</v>
      </c>
      <c r="T10" s="13">
        <v>53915</v>
      </c>
      <c r="U10" s="10">
        <v>42069</v>
      </c>
      <c r="V10" s="13"/>
      <c r="W10" s="13">
        <v>3800000</v>
      </c>
      <c r="X10" s="14">
        <f t="shared" si="0"/>
        <v>3800000</v>
      </c>
      <c r="Y10" s="10">
        <v>42069</v>
      </c>
      <c r="Z10" s="10">
        <v>42338</v>
      </c>
    </row>
    <row r="11" spans="1:26" s="42" customFormat="1" ht="99.95" customHeight="1" x14ac:dyDescent="0.25">
      <c r="A11" s="115"/>
      <c r="B11" s="20">
        <v>42074</v>
      </c>
      <c r="C11" s="60" t="s">
        <v>116</v>
      </c>
      <c r="D11" s="15" t="s">
        <v>136</v>
      </c>
      <c r="E11" s="61" t="s">
        <v>1614</v>
      </c>
      <c r="F11" s="13">
        <v>6111111</v>
      </c>
      <c r="G11" s="204" t="s">
        <v>17</v>
      </c>
      <c r="H11" s="10" t="s">
        <v>14</v>
      </c>
      <c r="I11" s="207">
        <v>41</v>
      </c>
      <c r="J11" s="18" t="s">
        <v>62</v>
      </c>
      <c r="K11" s="18" t="s">
        <v>167</v>
      </c>
      <c r="L11" s="18" t="s">
        <v>284</v>
      </c>
      <c r="M11" s="18" t="s">
        <v>1615</v>
      </c>
      <c r="N11" s="205" t="s">
        <v>1641</v>
      </c>
      <c r="O11" s="19">
        <v>98501254</v>
      </c>
      <c r="P11" s="9"/>
      <c r="Q11" s="10">
        <v>42072</v>
      </c>
      <c r="R11" s="11" t="s">
        <v>1642</v>
      </c>
      <c r="S11" s="10" t="s">
        <v>184</v>
      </c>
      <c r="T11" s="13">
        <v>54415</v>
      </c>
      <c r="U11" s="10">
        <v>42072</v>
      </c>
      <c r="V11" s="13"/>
      <c r="W11" s="13">
        <v>6111111</v>
      </c>
      <c r="X11" s="14">
        <f t="shared" si="0"/>
        <v>6111111</v>
      </c>
      <c r="Y11" s="10">
        <v>42072</v>
      </c>
      <c r="Z11" s="10">
        <v>42338</v>
      </c>
    </row>
    <row r="12" spans="1:26" s="42" customFormat="1" ht="99.95" customHeight="1" x14ac:dyDescent="0.25">
      <c r="A12" s="115"/>
      <c r="B12" s="20">
        <v>42074</v>
      </c>
      <c r="C12" s="60" t="s">
        <v>235</v>
      </c>
      <c r="D12" s="15" t="s">
        <v>133</v>
      </c>
      <c r="E12" s="61" t="s">
        <v>1750</v>
      </c>
      <c r="F12" s="13">
        <v>1684135.85</v>
      </c>
      <c r="G12" s="204" t="s">
        <v>17</v>
      </c>
      <c r="H12" s="10" t="s">
        <v>14</v>
      </c>
      <c r="I12" s="13">
        <v>1798</v>
      </c>
      <c r="J12" s="18" t="s">
        <v>18</v>
      </c>
      <c r="K12" s="18" t="s">
        <v>18</v>
      </c>
      <c r="L12" s="18" t="s">
        <v>88</v>
      </c>
      <c r="M12" s="18" t="s">
        <v>297</v>
      </c>
      <c r="N12" s="205" t="s">
        <v>1751</v>
      </c>
      <c r="O12" s="19">
        <v>830087030</v>
      </c>
      <c r="P12" s="9" t="s">
        <v>79</v>
      </c>
      <c r="Q12" s="12">
        <v>42074</v>
      </c>
      <c r="R12" s="11" t="s">
        <v>1611</v>
      </c>
      <c r="S12" s="10" t="s">
        <v>214</v>
      </c>
      <c r="T12" s="13" t="s">
        <v>1773</v>
      </c>
      <c r="U12" s="10">
        <v>42075</v>
      </c>
      <c r="V12" s="13"/>
      <c r="W12" s="13">
        <v>1684135.85</v>
      </c>
      <c r="X12" s="14">
        <f t="shared" si="0"/>
        <v>1684135.85</v>
      </c>
      <c r="Y12" s="12">
        <v>42074</v>
      </c>
      <c r="Z12" s="45"/>
    </row>
    <row r="13" spans="1:26" s="42" customFormat="1" ht="99.95" customHeight="1" x14ac:dyDescent="0.25">
      <c r="A13" s="115"/>
      <c r="B13" s="20">
        <v>42076</v>
      </c>
      <c r="C13" s="60" t="s">
        <v>116</v>
      </c>
      <c r="D13" s="15" t="s">
        <v>268</v>
      </c>
      <c r="E13" s="61" t="s">
        <v>1772</v>
      </c>
      <c r="F13" s="13">
        <v>14139840</v>
      </c>
      <c r="G13" s="204" t="s">
        <v>17</v>
      </c>
      <c r="H13" s="10" t="s">
        <v>14</v>
      </c>
      <c r="I13" s="207">
        <v>42</v>
      </c>
      <c r="J13" s="18" t="s">
        <v>7</v>
      </c>
      <c r="K13" s="18" t="s">
        <v>7</v>
      </c>
      <c r="L13" s="18" t="s">
        <v>92</v>
      </c>
      <c r="M13" s="18" t="s">
        <v>97</v>
      </c>
      <c r="N13" s="205" t="s">
        <v>222</v>
      </c>
      <c r="O13" s="19">
        <v>51667006</v>
      </c>
      <c r="P13" s="9"/>
      <c r="Q13" s="10">
        <v>42073</v>
      </c>
      <c r="R13" s="11" t="s">
        <v>1640</v>
      </c>
      <c r="S13" s="10" t="s">
        <v>181</v>
      </c>
      <c r="T13" s="13">
        <v>55915</v>
      </c>
      <c r="U13" s="10">
        <v>42074</v>
      </c>
      <c r="V13" s="13"/>
      <c r="W13" s="13">
        <v>14139840</v>
      </c>
      <c r="X13" s="14">
        <f t="shared" si="0"/>
        <v>14139840</v>
      </c>
      <c r="Y13" s="10">
        <v>42073</v>
      </c>
      <c r="Z13" s="10">
        <f>+Y13+(10*30)</f>
        <v>42373</v>
      </c>
    </row>
    <row r="14" spans="1:26" s="42" customFormat="1" ht="99.95" customHeight="1" x14ac:dyDescent="0.25">
      <c r="A14" s="115"/>
      <c r="B14" s="20">
        <v>42076</v>
      </c>
      <c r="C14" s="60" t="s">
        <v>116</v>
      </c>
      <c r="D14" s="15" t="s">
        <v>136</v>
      </c>
      <c r="E14" s="61" t="s">
        <v>1632</v>
      </c>
      <c r="F14" s="13">
        <v>15629000</v>
      </c>
      <c r="G14" s="204" t="s">
        <v>17</v>
      </c>
      <c r="H14" s="10" t="s">
        <v>14</v>
      </c>
      <c r="I14" s="208">
        <v>43</v>
      </c>
      <c r="J14" s="18" t="s">
        <v>62</v>
      </c>
      <c r="K14" s="18" t="s">
        <v>167</v>
      </c>
      <c r="L14" s="18" t="s">
        <v>99</v>
      </c>
      <c r="M14" s="18" t="s">
        <v>100</v>
      </c>
      <c r="N14" s="205" t="s">
        <v>1633</v>
      </c>
      <c r="O14" s="19">
        <v>890201356</v>
      </c>
      <c r="P14" s="9" t="s">
        <v>77</v>
      </c>
      <c r="Q14" s="10">
        <v>42074</v>
      </c>
      <c r="R14" s="11" t="s">
        <v>1634</v>
      </c>
      <c r="S14" s="10" t="s">
        <v>184</v>
      </c>
      <c r="T14" s="13">
        <v>56015</v>
      </c>
      <c r="U14" s="10">
        <v>42074</v>
      </c>
      <c r="V14" s="13"/>
      <c r="W14" s="13">
        <v>15629000</v>
      </c>
      <c r="X14" s="14">
        <f t="shared" si="0"/>
        <v>15629000</v>
      </c>
      <c r="Y14" s="10">
        <v>42074</v>
      </c>
      <c r="Z14" s="10">
        <v>42338</v>
      </c>
    </row>
    <row r="15" spans="1:26" s="42" customFormat="1" ht="99.95" customHeight="1" x14ac:dyDescent="0.25">
      <c r="A15" s="115"/>
      <c r="B15" s="20">
        <v>42076</v>
      </c>
      <c r="C15" s="60" t="s">
        <v>116</v>
      </c>
      <c r="D15" s="15" t="s">
        <v>136</v>
      </c>
      <c r="E15" s="61" t="s">
        <v>1636</v>
      </c>
      <c r="F15" s="13">
        <v>11325389</v>
      </c>
      <c r="G15" s="204" t="s">
        <v>17</v>
      </c>
      <c r="H15" s="10" t="s">
        <v>14</v>
      </c>
      <c r="I15" s="208">
        <v>44</v>
      </c>
      <c r="J15" s="18" t="s">
        <v>62</v>
      </c>
      <c r="K15" s="18" t="s">
        <v>167</v>
      </c>
      <c r="L15" s="18" t="s">
        <v>1637</v>
      </c>
      <c r="M15" s="18" t="s">
        <v>1638</v>
      </c>
      <c r="N15" s="205" t="s">
        <v>1635</v>
      </c>
      <c r="O15" s="19">
        <v>890102448</v>
      </c>
      <c r="P15" s="9" t="s">
        <v>78</v>
      </c>
      <c r="Q15" s="10">
        <v>42074</v>
      </c>
      <c r="R15" s="11" t="s">
        <v>1639</v>
      </c>
      <c r="S15" s="10" t="s">
        <v>184</v>
      </c>
      <c r="T15" s="13">
        <v>56115</v>
      </c>
      <c r="U15" s="10">
        <v>42074</v>
      </c>
      <c r="V15" s="13"/>
      <c r="W15" s="13">
        <v>11325389</v>
      </c>
      <c r="X15" s="14">
        <f t="shared" si="0"/>
        <v>11325389</v>
      </c>
      <c r="Y15" s="10">
        <v>42074</v>
      </c>
      <c r="Z15" s="10">
        <v>42338</v>
      </c>
    </row>
    <row r="16" spans="1:26" s="42" customFormat="1" ht="99.95" customHeight="1" x14ac:dyDescent="0.25">
      <c r="A16" s="115"/>
      <c r="B16" s="20">
        <v>42076</v>
      </c>
      <c r="C16" s="60" t="s">
        <v>116</v>
      </c>
      <c r="D16" s="15" t="s">
        <v>135</v>
      </c>
      <c r="E16" s="61" t="s">
        <v>1643</v>
      </c>
      <c r="F16" s="13">
        <v>79924000</v>
      </c>
      <c r="G16" s="204" t="s">
        <v>17</v>
      </c>
      <c r="H16" s="10" t="s">
        <v>14</v>
      </c>
      <c r="I16" s="207">
        <v>46</v>
      </c>
      <c r="J16" s="18" t="s">
        <v>62</v>
      </c>
      <c r="K16" s="18" t="s">
        <v>294</v>
      </c>
      <c r="L16" s="18" t="s">
        <v>86</v>
      </c>
      <c r="M16" s="18" t="s">
        <v>86</v>
      </c>
      <c r="N16" s="205" t="s">
        <v>147</v>
      </c>
      <c r="O16" s="19">
        <v>860000648</v>
      </c>
      <c r="P16" s="9" t="s">
        <v>71</v>
      </c>
      <c r="Q16" s="10">
        <v>42075</v>
      </c>
      <c r="R16" s="11" t="s">
        <v>1644</v>
      </c>
      <c r="S16" s="10" t="s">
        <v>1645</v>
      </c>
      <c r="T16" s="13">
        <v>56715</v>
      </c>
      <c r="U16" s="10">
        <v>42075</v>
      </c>
      <c r="V16" s="13"/>
      <c r="W16" s="13">
        <v>79924000</v>
      </c>
      <c r="X16" s="14">
        <f t="shared" si="0"/>
        <v>79924000</v>
      </c>
      <c r="Y16" s="10" t="s">
        <v>288</v>
      </c>
      <c r="Z16" s="10">
        <v>42369</v>
      </c>
    </row>
    <row r="17" spans="1:26" s="42" customFormat="1" ht="99.95" customHeight="1" x14ac:dyDescent="0.25">
      <c r="A17" s="115"/>
      <c r="B17" s="20">
        <v>42079</v>
      </c>
      <c r="C17" s="60" t="s">
        <v>116</v>
      </c>
      <c r="D17" s="15" t="s">
        <v>136</v>
      </c>
      <c r="E17" s="61" t="s">
        <v>1629</v>
      </c>
      <c r="F17" s="13">
        <v>6464500</v>
      </c>
      <c r="G17" s="204" t="s">
        <v>17</v>
      </c>
      <c r="H17" s="10" t="s">
        <v>14</v>
      </c>
      <c r="I17" s="207">
        <v>45</v>
      </c>
      <c r="J17" s="18" t="s">
        <v>62</v>
      </c>
      <c r="K17" s="18" t="s">
        <v>167</v>
      </c>
      <c r="L17" s="18" t="s">
        <v>88</v>
      </c>
      <c r="M17" s="18" t="s">
        <v>297</v>
      </c>
      <c r="N17" s="205" t="s">
        <v>1630</v>
      </c>
      <c r="O17" s="19">
        <v>890902922</v>
      </c>
      <c r="P17" s="9" t="s">
        <v>79</v>
      </c>
      <c r="Q17" s="10">
        <v>42074</v>
      </c>
      <c r="R17" s="11" t="s">
        <v>1631</v>
      </c>
      <c r="S17" s="10" t="s">
        <v>184</v>
      </c>
      <c r="T17" s="13">
        <v>65215</v>
      </c>
      <c r="U17" s="10">
        <v>42074</v>
      </c>
      <c r="V17" s="13"/>
      <c r="W17" s="13">
        <v>6464500</v>
      </c>
      <c r="X17" s="14">
        <f t="shared" si="0"/>
        <v>6464500</v>
      </c>
      <c r="Y17" s="10">
        <v>42074</v>
      </c>
      <c r="Z17" s="10">
        <v>42338</v>
      </c>
    </row>
    <row r="18" spans="1:26" s="42" customFormat="1" ht="99.95" customHeight="1" x14ac:dyDescent="0.25">
      <c r="A18" s="115"/>
      <c r="B18" s="20">
        <v>42079</v>
      </c>
      <c r="C18" s="60" t="s">
        <v>116</v>
      </c>
      <c r="D18" s="15" t="s">
        <v>136</v>
      </c>
      <c r="E18" s="61" t="s">
        <v>1654</v>
      </c>
      <c r="F18" s="13">
        <v>98480000</v>
      </c>
      <c r="G18" s="204" t="s">
        <v>17</v>
      </c>
      <c r="H18" s="10" t="s">
        <v>14</v>
      </c>
      <c r="I18" s="207">
        <v>48</v>
      </c>
      <c r="J18" s="18" t="s">
        <v>62</v>
      </c>
      <c r="K18" s="18" t="s">
        <v>167</v>
      </c>
      <c r="L18" s="18" t="s">
        <v>86</v>
      </c>
      <c r="M18" s="18" t="s">
        <v>86</v>
      </c>
      <c r="N18" s="205" t="s">
        <v>1627</v>
      </c>
      <c r="O18" s="19">
        <v>860010554</v>
      </c>
      <c r="P18" s="9" t="s">
        <v>32</v>
      </c>
      <c r="Q18" s="10">
        <v>42076</v>
      </c>
      <c r="R18" s="11" t="s">
        <v>1655</v>
      </c>
      <c r="S18" s="10" t="s">
        <v>184</v>
      </c>
      <c r="T18" s="13">
        <v>57515</v>
      </c>
      <c r="U18" s="10">
        <v>42076</v>
      </c>
      <c r="V18" s="13"/>
      <c r="W18" s="13">
        <v>98480000</v>
      </c>
      <c r="X18" s="14">
        <f t="shared" si="0"/>
        <v>98480000</v>
      </c>
      <c r="Y18" s="10">
        <v>42080</v>
      </c>
      <c r="Z18" s="10">
        <v>42338</v>
      </c>
    </row>
    <row r="19" spans="1:26" s="42" customFormat="1" ht="99.95" customHeight="1" x14ac:dyDescent="0.25">
      <c r="A19" s="209" t="s">
        <v>11</v>
      </c>
      <c r="B19" s="20">
        <v>42080</v>
      </c>
      <c r="C19" s="60" t="s">
        <v>65</v>
      </c>
      <c r="D19" s="15" t="s">
        <v>264</v>
      </c>
      <c r="E19" s="61" t="s">
        <v>1646</v>
      </c>
      <c r="F19" s="13">
        <v>17000000</v>
      </c>
      <c r="G19" s="204"/>
      <c r="H19" s="10"/>
      <c r="I19" s="207"/>
      <c r="J19" s="18" t="s">
        <v>19</v>
      </c>
      <c r="K19" s="18" t="s">
        <v>19</v>
      </c>
      <c r="L19" s="18" t="s">
        <v>101</v>
      </c>
      <c r="M19" s="18" t="s">
        <v>138</v>
      </c>
      <c r="N19" s="205"/>
      <c r="O19" s="19"/>
      <c r="P19" s="9"/>
      <c r="Q19" s="10"/>
      <c r="R19" s="11" t="s">
        <v>1647</v>
      </c>
      <c r="S19" s="10" t="s">
        <v>1648</v>
      </c>
      <c r="T19" s="13"/>
      <c r="U19" s="10"/>
      <c r="V19" s="13"/>
      <c r="W19" s="13"/>
      <c r="X19" s="14">
        <f t="shared" si="0"/>
        <v>0</v>
      </c>
      <c r="Y19" s="10"/>
      <c r="Z19" s="10"/>
    </row>
    <row r="20" spans="1:26" s="42" customFormat="1" ht="99.95" customHeight="1" x14ac:dyDescent="0.25">
      <c r="A20" s="115"/>
      <c r="B20" s="20">
        <v>42080</v>
      </c>
      <c r="C20" s="60" t="s">
        <v>235</v>
      </c>
      <c r="D20" s="15" t="s">
        <v>133</v>
      </c>
      <c r="E20" s="61" t="s">
        <v>1756</v>
      </c>
      <c r="F20" s="13">
        <v>15680880</v>
      </c>
      <c r="G20" s="204" t="s">
        <v>17</v>
      </c>
      <c r="H20" s="10" t="s">
        <v>14</v>
      </c>
      <c r="I20" s="13">
        <v>1859</v>
      </c>
      <c r="J20" s="18" t="s">
        <v>18</v>
      </c>
      <c r="K20" s="18" t="s">
        <v>216</v>
      </c>
      <c r="L20" s="18" t="s">
        <v>86</v>
      </c>
      <c r="M20" s="18" t="s">
        <v>86</v>
      </c>
      <c r="N20" s="205" t="s">
        <v>1755</v>
      </c>
      <c r="O20" s="19">
        <v>805022296</v>
      </c>
      <c r="P20" s="9" t="s">
        <v>83</v>
      </c>
      <c r="Q20" s="12">
        <v>42080</v>
      </c>
      <c r="R20" s="11" t="s">
        <v>1774</v>
      </c>
      <c r="S20" s="10" t="s">
        <v>214</v>
      </c>
      <c r="T20" s="13" t="s">
        <v>1777</v>
      </c>
      <c r="U20" s="10">
        <v>42081</v>
      </c>
      <c r="V20" s="13"/>
      <c r="W20" s="13">
        <v>15680880</v>
      </c>
      <c r="X20" s="14">
        <f t="shared" si="0"/>
        <v>15680880</v>
      </c>
      <c r="Y20" s="12">
        <v>42080</v>
      </c>
      <c r="Z20" s="45"/>
    </row>
    <row r="21" spans="1:26" s="42" customFormat="1" ht="99.95" customHeight="1" x14ac:dyDescent="0.25">
      <c r="A21" s="115"/>
      <c r="B21" s="20">
        <v>42080</v>
      </c>
      <c r="C21" s="60" t="s">
        <v>235</v>
      </c>
      <c r="D21" s="15" t="s">
        <v>133</v>
      </c>
      <c r="E21" s="61" t="s">
        <v>1754</v>
      </c>
      <c r="F21" s="13">
        <v>17133200</v>
      </c>
      <c r="G21" s="204" t="s">
        <v>17</v>
      </c>
      <c r="H21" s="10" t="s">
        <v>14</v>
      </c>
      <c r="I21" s="13">
        <v>1860</v>
      </c>
      <c r="J21" s="18" t="s">
        <v>18</v>
      </c>
      <c r="K21" s="18" t="s">
        <v>216</v>
      </c>
      <c r="L21" s="18" t="s">
        <v>86</v>
      </c>
      <c r="M21" s="18" t="s">
        <v>86</v>
      </c>
      <c r="N21" s="205" t="s">
        <v>1755</v>
      </c>
      <c r="O21" s="19">
        <v>805022296</v>
      </c>
      <c r="P21" s="9" t="s">
        <v>83</v>
      </c>
      <c r="Q21" s="12">
        <v>42080</v>
      </c>
      <c r="R21" s="11" t="s">
        <v>1774</v>
      </c>
      <c r="S21" s="10" t="s">
        <v>214</v>
      </c>
      <c r="T21" s="13" t="s">
        <v>1778</v>
      </c>
      <c r="U21" s="10">
        <v>42081</v>
      </c>
      <c r="V21" s="13"/>
      <c r="W21" s="13">
        <v>17133200</v>
      </c>
      <c r="X21" s="14">
        <f t="shared" si="0"/>
        <v>17133200</v>
      </c>
      <c r="Y21" s="12">
        <v>42080</v>
      </c>
      <c r="Z21" s="45"/>
    </row>
    <row r="22" spans="1:26" s="42" customFormat="1" ht="99.95" customHeight="1" x14ac:dyDescent="0.25">
      <c r="A22" s="115"/>
      <c r="B22" s="20">
        <v>42080</v>
      </c>
      <c r="C22" s="60" t="s">
        <v>235</v>
      </c>
      <c r="D22" s="15" t="s">
        <v>133</v>
      </c>
      <c r="E22" s="61" t="s">
        <v>1752</v>
      </c>
      <c r="F22" s="13">
        <v>11571000</v>
      </c>
      <c r="G22" s="204" t="s">
        <v>17</v>
      </c>
      <c r="H22" s="10" t="s">
        <v>14</v>
      </c>
      <c r="I22" s="13">
        <v>1861</v>
      </c>
      <c r="J22" s="18" t="s">
        <v>18</v>
      </c>
      <c r="K22" s="18" t="s">
        <v>216</v>
      </c>
      <c r="L22" s="18" t="s">
        <v>86</v>
      </c>
      <c r="M22" s="18" t="s">
        <v>86</v>
      </c>
      <c r="N22" s="205" t="s">
        <v>1753</v>
      </c>
      <c r="O22" s="19">
        <v>860516806</v>
      </c>
      <c r="P22" s="9" t="s">
        <v>81</v>
      </c>
      <c r="Q22" s="12">
        <v>42080</v>
      </c>
      <c r="R22" s="11" t="s">
        <v>1774</v>
      </c>
      <c r="S22" s="10" t="s">
        <v>1776</v>
      </c>
      <c r="T22" s="13" t="s">
        <v>1779</v>
      </c>
      <c r="U22" s="10">
        <v>42081</v>
      </c>
      <c r="V22" s="13"/>
      <c r="W22" s="13">
        <v>11571000</v>
      </c>
      <c r="X22" s="14">
        <f t="shared" si="0"/>
        <v>11571000</v>
      </c>
      <c r="Y22" s="12">
        <v>42080</v>
      </c>
      <c r="Z22" s="45"/>
    </row>
    <row r="23" spans="1:26" s="42" customFormat="1" ht="99.95" customHeight="1" x14ac:dyDescent="0.25">
      <c r="A23" s="115"/>
      <c r="B23" s="20">
        <v>42081</v>
      </c>
      <c r="C23" s="60" t="s">
        <v>116</v>
      </c>
      <c r="D23" s="15" t="s">
        <v>136</v>
      </c>
      <c r="E23" s="61" t="s">
        <v>1649</v>
      </c>
      <c r="F23" s="13">
        <v>2800000</v>
      </c>
      <c r="G23" s="204" t="s">
        <v>17</v>
      </c>
      <c r="H23" s="10" t="s">
        <v>14</v>
      </c>
      <c r="I23" s="207">
        <v>47</v>
      </c>
      <c r="J23" s="18" t="s">
        <v>62</v>
      </c>
      <c r="K23" s="18" t="s">
        <v>167</v>
      </c>
      <c r="L23" s="18" t="s">
        <v>1650</v>
      </c>
      <c r="M23" s="18" t="s">
        <v>1651</v>
      </c>
      <c r="N23" s="205" t="s">
        <v>1652</v>
      </c>
      <c r="O23" s="19">
        <v>817003933</v>
      </c>
      <c r="P23" s="9" t="s">
        <v>76</v>
      </c>
      <c r="Q23" s="10">
        <v>42076</v>
      </c>
      <c r="R23" s="11" t="s">
        <v>1653</v>
      </c>
      <c r="S23" s="10" t="s">
        <v>184</v>
      </c>
      <c r="T23" s="13">
        <v>57215</v>
      </c>
      <c r="U23" s="10">
        <v>42076</v>
      </c>
      <c r="V23" s="13"/>
      <c r="W23" s="13">
        <v>2800000</v>
      </c>
      <c r="X23" s="14">
        <f t="shared" si="0"/>
        <v>2800000</v>
      </c>
      <c r="Y23" s="10">
        <v>42103</v>
      </c>
      <c r="Z23" s="10">
        <v>42338</v>
      </c>
    </row>
    <row r="24" spans="1:26" s="42" customFormat="1" ht="99.95" customHeight="1" x14ac:dyDescent="0.25">
      <c r="A24" s="115"/>
      <c r="B24" s="20">
        <v>42081</v>
      </c>
      <c r="C24" s="60" t="s">
        <v>116</v>
      </c>
      <c r="D24" s="15" t="s">
        <v>266</v>
      </c>
      <c r="E24" s="61" t="s">
        <v>1656</v>
      </c>
      <c r="F24" s="13">
        <v>21514680</v>
      </c>
      <c r="G24" s="204" t="s">
        <v>17</v>
      </c>
      <c r="H24" s="10" t="s">
        <v>14</v>
      </c>
      <c r="I24" s="207">
        <v>49</v>
      </c>
      <c r="J24" s="18" t="s">
        <v>7</v>
      </c>
      <c r="K24" s="18" t="s">
        <v>7</v>
      </c>
      <c r="L24" s="18" t="s">
        <v>88</v>
      </c>
      <c r="M24" s="18" t="s">
        <v>87</v>
      </c>
      <c r="N24" s="205" t="s">
        <v>1657</v>
      </c>
      <c r="O24" s="19">
        <v>32529734</v>
      </c>
      <c r="P24" s="9"/>
      <c r="Q24" s="10">
        <v>42081</v>
      </c>
      <c r="R24" s="11" t="s">
        <v>1658</v>
      </c>
      <c r="S24" s="10" t="s">
        <v>1659</v>
      </c>
      <c r="T24" s="13">
        <v>57615</v>
      </c>
      <c r="U24" s="10">
        <v>42076</v>
      </c>
      <c r="V24" s="13"/>
      <c r="W24" s="13">
        <v>21514680</v>
      </c>
      <c r="X24" s="14">
        <f t="shared" si="0"/>
        <v>21514680</v>
      </c>
      <c r="Y24" s="10">
        <v>42095</v>
      </c>
      <c r="Z24" s="10">
        <f>+Y24+(9*30)</f>
        <v>42365</v>
      </c>
    </row>
    <row r="25" spans="1:26" s="42" customFormat="1" ht="99.95" customHeight="1" x14ac:dyDescent="0.25">
      <c r="A25" s="115"/>
      <c r="B25" s="20">
        <v>42081</v>
      </c>
      <c r="C25" s="60" t="s">
        <v>116</v>
      </c>
      <c r="D25" s="15" t="s">
        <v>276</v>
      </c>
      <c r="E25" s="61" t="s">
        <v>1722</v>
      </c>
      <c r="F25" s="13">
        <v>80219207</v>
      </c>
      <c r="G25" s="204" t="s">
        <v>17</v>
      </c>
      <c r="H25" s="10" t="s">
        <v>14</v>
      </c>
      <c r="I25" s="208">
        <v>52</v>
      </c>
      <c r="J25" s="18" t="s">
        <v>7</v>
      </c>
      <c r="K25" s="18" t="s">
        <v>7</v>
      </c>
      <c r="L25" s="18" t="s">
        <v>1617</v>
      </c>
      <c r="M25" s="18" t="s">
        <v>1618</v>
      </c>
      <c r="N25" s="205" t="s">
        <v>225</v>
      </c>
      <c r="O25" s="19">
        <v>4973586</v>
      </c>
      <c r="P25" s="9"/>
      <c r="Q25" s="10">
        <v>42079</v>
      </c>
      <c r="R25" s="11" t="s">
        <v>1723</v>
      </c>
      <c r="S25" s="10" t="s">
        <v>181</v>
      </c>
      <c r="T25" s="13">
        <v>58415</v>
      </c>
      <c r="U25" s="10">
        <v>42079</v>
      </c>
      <c r="V25" s="13"/>
      <c r="W25" s="13">
        <v>80219207</v>
      </c>
      <c r="X25" s="14">
        <f t="shared" si="0"/>
        <v>80219207</v>
      </c>
      <c r="Y25" s="10">
        <v>42079</v>
      </c>
      <c r="Z25" s="10">
        <v>42369</v>
      </c>
    </row>
    <row r="26" spans="1:26" s="42" customFormat="1" ht="99.95" customHeight="1" x14ac:dyDescent="0.25">
      <c r="A26" s="115"/>
      <c r="B26" s="20">
        <v>42081</v>
      </c>
      <c r="C26" s="60" t="s">
        <v>116</v>
      </c>
      <c r="D26" s="15" t="s">
        <v>267</v>
      </c>
      <c r="E26" s="61" t="s">
        <v>1724</v>
      </c>
      <c r="F26" s="13">
        <v>9762282</v>
      </c>
      <c r="G26" s="204" t="s">
        <v>17</v>
      </c>
      <c r="H26" s="10" t="s">
        <v>14</v>
      </c>
      <c r="I26" s="208">
        <v>53</v>
      </c>
      <c r="J26" s="18" t="s">
        <v>7</v>
      </c>
      <c r="K26" s="18" t="s">
        <v>7</v>
      </c>
      <c r="L26" s="18" t="s">
        <v>90</v>
      </c>
      <c r="M26" s="18" t="s">
        <v>1725</v>
      </c>
      <c r="N26" s="205" t="s">
        <v>228</v>
      </c>
      <c r="O26" s="19">
        <v>27502146</v>
      </c>
      <c r="P26" s="9"/>
      <c r="Q26" s="10">
        <v>42081</v>
      </c>
      <c r="R26" s="11" t="s">
        <v>1726</v>
      </c>
      <c r="S26" s="10" t="s">
        <v>181</v>
      </c>
      <c r="T26" s="13">
        <v>58515</v>
      </c>
      <c r="U26" s="10">
        <v>42079</v>
      </c>
      <c r="V26" s="13"/>
      <c r="W26" s="13">
        <v>9762282</v>
      </c>
      <c r="X26" s="14">
        <f t="shared" si="0"/>
        <v>9762282</v>
      </c>
      <c r="Y26" s="10">
        <v>42079</v>
      </c>
      <c r="Z26" s="10">
        <v>42369</v>
      </c>
    </row>
    <row r="27" spans="1:26" s="42" customFormat="1" ht="99.95" customHeight="1" x14ac:dyDescent="0.25">
      <c r="A27" s="115"/>
      <c r="B27" s="20">
        <v>42081</v>
      </c>
      <c r="C27" s="60" t="s">
        <v>116</v>
      </c>
      <c r="D27" s="15" t="s">
        <v>268</v>
      </c>
      <c r="E27" s="61" t="s">
        <v>1727</v>
      </c>
      <c r="F27" s="13">
        <v>48471678</v>
      </c>
      <c r="G27" s="204" t="s">
        <v>17</v>
      </c>
      <c r="H27" s="10" t="s">
        <v>14</v>
      </c>
      <c r="I27" s="208">
        <v>54</v>
      </c>
      <c r="J27" s="18" t="s">
        <v>7</v>
      </c>
      <c r="K27" s="18" t="s">
        <v>7</v>
      </c>
      <c r="L27" s="18" t="s">
        <v>91</v>
      </c>
      <c r="M27" s="18" t="s">
        <v>96</v>
      </c>
      <c r="N27" s="205" t="s">
        <v>1728</v>
      </c>
      <c r="O27" s="19">
        <v>41889835</v>
      </c>
      <c r="P27" s="9"/>
      <c r="Q27" s="10">
        <v>42079</v>
      </c>
      <c r="R27" s="11" t="s">
        <v>1729</v>
      </c>
      <c r="S27" s="10" t="s">
        <v>181</v>
      </c>
      <c r="T27" s="13">
        <v>58715</v>
      </c>
      <c r="U27" s="10">
        <v>42079</v>
      </c>
      <c r="V27" s="13"/>
      <c r="W27" s="13">
        <v>48471678</v>
      </c>
      <c r="X27" s="14">
        <f t="shared" si="0"/>
        <v>48471678</v>
      </c>
      <c r="Y27" s="10">
        <v>42079</v>
      </c>
      <c r="Z27" s="10">
        <v>42369</v>
      </c>
    </row>
    <row r="28" spans="1:26" s="42" customFormat="1" ht="99.95" customHeight="1" x14ac:dyDescent="0.25">
      <c r="A28" s="209" t="s">
        <v>1660</v>
      </c>
      <c r="B28" s="20">
        <v>42082</v>
      </c>
      <c r="C28" s="60" t="s">
        <v>65</v>
      </c>
      <c r="D28" s="15" t="s">
        <v>276</v>
      </c>
      <c r="E28" s="61" t="s">
        <v>1661</v>
      </c>
      <c r="F28" s="13">
        <v>5127325</v>
      </c>
      <c r="G28" s="204" t="s">
        <v>1795</v>
      </c>
      <c r="H28" s="10"/>
      <c r="I28" s="13"/>
      <c r="J28" s="18" t="s">
        <v>18</v>
      </c>
      <c r="K28" s="18" t="s">
        <v>296</v>
      </c>
      <c r="L28" s="18" t="s">
        <v>286</v>
      </c>
      <c r="M28" s="18" t="s">
        <v>287</v>
      </c>
      <c r="N28" s="205"/>
      <c r="O28" s="19"/>
      <c r="P28" s="9"/>
      <c r="Q28" s="10"/>
      <c r="R28" s="11" t="s">
        <v>1662</v>
      </c>
      <c r="S28" s="10" t="s">
        <v>192</v>
      </c>
      <c r="T28" s="13"/>
      <c r="U28" s="10"/>
      <c r="V28" s="13"/>
      <c r="W28" s="13"/>
      <c r="X28" s="14">
        <f t="shared" si="0"/>
        <v>0</v>
      </c>
      <c r="Y28" s="10"/>
      <c r="Z28" s="10"/>
    </row>
    <row r="29" spans="1:26" s="42" customFormat="1" ht="99.95" customHeight="1" x14ac:dyDescent="0.25">
      <c r="A29" s="209" t="s">
        <v>1663</v>
      </c>
      <c r="B29" s="20">
        <v>42082</v>
      </c>
      <c r="C29" s="60" t="s">
        <v>65</v>
      </c>
      <c r="D29" s="15" t="s">
        <v>265</v>
      </c>
      <c r="E29" s="61" t="s">
        <v>1673</v>
      </c>
      <c r="F29" s="13">
        <v>4327380</v>
      </c>
      <c r="G29" s="204" t="s">
        <v>1795</v>
      </c>
      <c r="H29" s="10"/>
      <c r="I29" s="13"/>
      <c r="J29" s="18" t="s">
        <v>62</v>
      </c>
      <c r="K29" s="18" t="s">
        <v>19</v>
      </c>
      <c r="L29" s="18"/>
      <c r="M29" s="18"/>
      <c r="N29" s="205"/>
      <c r="O29" s="19"/>
      <c r="P29" s="9"/>
      <c r="Q29" s="10"/>
      <c r="R29" s="11" t="s">
        <v>1674</v>
      </c>
      <c r="S29" s="10" t="s">
        <v>183</v>
      </c>
      <c r="T29" s="13"/>
      <c r="U29" s="10"/>
      <c r="V29" s="13"/>
      <c r="W29" s="13"/>
      <c r="X29" s="14">
        <f t="shared" si="0"/>
        <v>0</v>
      </c>
      <c r="Y29" s="10"/>
      <c r="Z29" s="10"/>
    </row>
    <row r="30" spans="1:26" s="42" customFormat="1" ht="99.95" customHeight="1" x14ac:dyDescent="0.25">
      <c r="A30" s="115"/>
      <c r="B30" s="20">
        <v>42082</v>
      </c>
      <c r="C30" s="60" t="s">
        <v>116</v>
      </c>
      <c r="D30" s="15" t="s">
        <v>149</v>
      </c>
      <c r="E30" s="61" t="s">
        <v>1715</v>
      </c>
      <c r="F30" s="13">
        <v>926998</v>
      </c>
      <c r="G30" s="204" t="s">
        <v>17</v>
      </c>
      <c r="H30" s="10" t="s">
        <v>14</v>
      </c>
      <c r="I30" s="208">
        <v>50</v>
      </c>
      <c r="J30" s="18" t="s">
        <v>141</v>
      </c>
      <c r="K30" s="18" t="s">
        <v>141</v>
      </c>
      <c r="L30" s="18" t="s">
        <v>86</v>
      </c>
      <c r="M30" s="18" t="s">
        <v>86</v>
      </c>
      <c r="N30" s="205" t="s">
        <v>1716</v>
      </c>
      <c r="O30" s="19">
        <v>860001022</v>
      </c>
      <c r="P30" s="9" t="s">
        <v>82</v>
      </c>
      <c r="Q30" s="10">
        <v>42079</v>
      </c>
      <c r="R30" s="11" t="s">
        <v>1717</v>
      </c>
      <c r="S30" s="10" t="s">
        <v>187</v>
      </c>
      <c r="T30" s="13">
        <v>58615</v>
      </c>
      <c r="U30" s="10">
        <v>42079</v>
      </c>
      <c r="V30" s="13"/>
      <c r="W30" s="13">
        <v>926998</v>
      </c>
      <c r="X30" s="14">
        <f t="shared" si="0"/>
        <v>926998</v>
      </c>
      <c r="Y30" s="10">
        <v>42079</v>
      </c>
      <c r="Z30" s="10">
        <f>+Y30+365</f>
        <v>42444</v>
      </c>
    </row>
    <row r="31" spans="1:26" s="42" customFormat="1" ht="99.95" customHeight="1" x14ac:dyDescent="0.25">
      <c r="A31" s="115"/>
      <c r="B31" s="20">
        <v>42082</v>
      </c>
      <c r="C31" s="60" t="s">
        <v>116</v>
      </c>
      <c r="D31" s="15" t="s">
        <v>136</v>
      </c>
      <c r="E31" s="61" t="s">
        <v>1718</v>
      </c>
      <c r="F31" s="13">
        <v>55410000</v>
      </c>
      <c r="G31" s="204" t="s">
        <v>17</v>
      </c>
      <c r="H31" s="10" t="s">
        <v>14</v>
      </c>
      <c r="I31" s="208">
        <v>51</v>
      </c>
      <c r="J31" s="18" t="s">
        <v>62</v>
      </c>
      <c r="K31" s="18" t="s">
        <v>1719</v>
      </c>
      <c r="L31" s="18" t="s">
        <v>86</v>
      </c>
      <c r="M31" s="18" t="s">
        <v>86</v>
      </c>
      <c r="N31" s="205" t="s">
        <v>1720</v>
      </c>
      <c r="O31" s="19">
        <v>899999066</v>
      </c>
      <c r="P31" s="9" t="s">
        <v>81</v>
      </c>
      <c r="Q31" s="10">
        <v>42079</v>
      </c>
      <c r="R31" s="11" t="s">
        <v>1721</v>
      </c>
      <c r="S31" s="10" t="s">
        <v>184</v>
      </c>
      <c r="T31" s="13">
        <v>57815</v>
      </c>
      <c r="U31" s="10">
        <v>42079</v>
      </c>
      <c r="V31" s="13"/>
      <c r="W31" s="13">
        <v>55410000</v>
      </c>
      <c r="X31" s="14">
        <f t="shared" si="0"/>
        <v>55410000</v>
      </c>
      <c r="Y31" s="10">
        <v>42079</v>
      </c>
      <c r="Z31" s="10">
        <f>+Y31+254</f>
        <v>42333</v>
      </c>
    </row>
    <row r="32" spans="1:26" s="42" customFormat="1" ht="99.95" customHeight="1" x14ac:dyDescent="0.25">
      <c r="A32" s="115"/>
      <c r="B32" s="20">
        <v>42082</v>
      </c>
      <c r="C32" s="60" t="s">
        <v>116</v>
      </c>
      <c r="D32" s="15" t="s">
        <v>135</v>
      </c>
      <c r="E32" s="61" t="s">
        <v>1730</v>
      </c>
      <c r="F32" s="13">
        <v>199873751</v>
      </c>
      <c r="G32" s="204" t="s">
        <v>17</v>
      </c>
      <c r="H32" s="10" t="s">
        <v>14</v>
      </c>
      <c r="I32" s="208">
        <v>55</v>
      </c>
      <c r="J32" s="18" t="s">
        <v>62</v>
      </c>
      <c r="K32" s="18" t="s">
        <v>1731</v>
      </c>
      <c r="L32" s="18" t="s">
        <v>86</v>
      </c>
      <c r="M32" s="18" t="s">
        <v>86</v>
      </c>
      <c r="N32" s="205" t="s">
        <v>1732</v>
      </c>
      <c r="O32" s="19">
        <v>830042244</v>
      </c>
      <c r="P32" s="9" t="s">
        <v>32</v>
      </c>
      <c r="Q32" s="10">
        <v>42081</v>
      </c>
      <c r="R32" s="11" t="s">
        <v>1733</v>
      </c>
      <c r="S32" s="10" t="s">
        <v>186</v>
      </c>
      <c r="T32" s="13">
        <v>58915</v>
      </c>
      <c r="U32" s="10">
        <v>42081</v>
      </c>
      <c r="V32" s="13"/>
      <c r="W32" s="13">
        <v>199873751</v>
      </c>
      <c r="X32" s="14">
        <f t="shared" si="0"/>
        <v>199873751</v>
      </c>
      <c r="Y32" s="10" t="s">
        <v>288</v>
      </c>
      <c r="Z32" s="10">
        <v>42353</v>
      </c>
    </row>
    <row r="33" spans="1:26" s="42" customFormat="1" ht="99.95" customHeight="1" x14ac:dyDescent="0.25">
      <c r="A33" s="209" t="s">
        <v>34</v>
      </c>
      <c r="B33" s="20">
        <v>42083</v>
      </c>
      <c r="C33" s="60" t="s">
        <v>65</v>
      </c>
      <c r="D33" s="15" t="s">
        <v>149</v>
      </c>
      <c r="E33" s="61" t="s">
        <v>1671</v>
      </c>
      <c r="F33" s="13">
        <v>27448660</v>
      </c>
      <c r="G33" s="204" t="s">
        <v>1795</v>
      </c>
      <c r="H33" s="10"/>
      <c r="I33" s="13"/>
      <c r="J33" s="18" t="s">
        <v>62</v>
      </c>
      <c r="K33" s="18"/>
      <c r="L33" s="18"/>
      <c r="M33" s="18"/>
      <c r="N33" s="205"/>
      <c r="O33" s="19"/>
      <c r="P33" s="9"/>
      <c r="Q33" s="10"/>
      <c r="R33" s="11" t="s">
        <v>1672</v>
      </c>
      <c r="S33" s="10" t="s">
        <v>188</v>
      </c>
      <c r="T33" s="13"/>
      <c r="U33" s="10"/>
      <c r="V33" s="13"/>
      <c r="W33" s="13"/>
      <c r="X33" s="14">
        <f t="shared" si="0"/>
        <v>0</v>
      </c>
      <c r="Y33" s="10"/>
      <c r="Z33" s="10"/>
    </row>
    <row r="34" spans="1:26" s="42" customFormat="1" ht="99.95" customHeight="1" x14ac:dyDescent="0.25">
      <c r="A34" s="209" t="s">
        <v>1664</v>
      </c>
      <c r="B34" s="20">
        <v>42083</v>
      </c>
      <c r="C34" s="60" t="s">
        <v>65</v>
      </c>
      <c r="D34" s="15" t="s">
        <v>263</v>
      </c>
      <c r="E34" s="61" t="s">
        <v>1675</v>
      </c>
      <c r="F34" s="13">
        <v>7586000</v>
      </c>
      <c r="G34" s="204" t="s">
        <v>1795</v>
      </c>
      <c r="H34" s="10"/>
      <c r="I34" s="13"/>
      <c r="J34" s="18" t="s">
        <v>62</v>
      </c>
      <c r="K34" s="18" t="s">
        <v>19</v>
      </c>
      <c r="L34" s="18"/>
      <c r="M34" s="18"/>
      <c r="N34" s="205"/>
      <c r="O34" s="19"/>
      <c r="P34" s="9"/>
      <c r="Q34" s="10"/>
      <c r="R34" s="11" t="s">
        <v>1676</v>
      </c>
      <c r="S34" s="10" t="s">
        <v>183</v>
      </c>
      <c r="T34" s="13"/>
      <c r="U34" s="10"/>
      <c r="V34" s="13"/>
      <c r="W34" s="13"/>
      <c r="X34" s="14">
        <f t="shared" si="0"/>
        <v>0</v>
      </c>
      <c r="Y34" s="10"/>
      <c r="Z34" s="10"/>
    </row>
    <row r="35" spans="1:26" s="42" customFormat="1" ht="99.95" customHeight="1" x14ac:dyDescent="0.25">
      <c r="A35" s="209" t="s">
        <v>1665</v>
      </c>
      <c r="B35" s="20">
        <v>42083</v>
      </c>
      <c r="C35" s="60" t="s">
        <v>65</v>
      </c>
      <c r="D35" s="15" t="s">
        <v>135</v>
      </c>
      <c r="E35" s="61" t="s">
        <v>1677</v>
      </c>
      <c r="F35" s="13">
        <v>13166580</v>
      </c>
      <c r="G35" s="204" t="s">
        <v>1795</v>
      </c>
      <c r="H35" s="10"/>
      <c r="I35" s="207"/>
      <c r="J35" s="18" t="s">
        <v>62</v>
      </c>
      <c r="K35" s="18" t="s">
        <v>19</v>
      </c>
      <c r="L35" s="18"/>
      <c r="M35" s="18"/>
      <c r="N35" s="205"/>
      <c r="O35" s="19"/>
      <c r="P35" s="9"/>
      <c r="Q35" s="10"/>
      <c r="R35" s="11" t="s">
        <v>1678</v>
      </c>
      <c r="S35" s="10" t="s">
        <v>186</v>
      </c>
      <c r="T35" s="13"/>
      <c r="U35" s="10"/>
      <c r="V35" s="13"/>
      <c r="W35" s="13"/>
      <c r="X35" s="14">
        <f t="shared" si="0"/>
        <v>0</v>
      </c>
      <c r="Y35" s="10"/>
      <c r="Z35" s="10"/>
    </row>
    <row r="36" spans="1:26" s="42" customFormat="1" ht="99.95" customHeight="1" x14ac:dyDescent="0.25">
      <c r="A36" s="115"/>
      <c r="B36" s="20">
        <v>42083</v>
      </c>
      <c r="C36" s="60" t="s">
        <v>235</v>
      </c>
      <c r="D36" s="15" t="s">
        <v>133</v>
      </c>
      <c r="E36" s="61" t="s">
        <v>1758</v>
      </c>
      <c r="F36" s="13">
        <v>7391520</v>
      </c>
      <c r="G36" s="204" t="s">
        <v>17</v>
      </c>
      <c r="H36" s="10" t="s">
        <v>14</v>
      </c>
      <c r="I36" s="13">
        <v>1902</v>
      </c>
      <c r="J36" s="18" t="s">
        <v>18</v>
      </c>
      <c r="K36" s="18" t="s">
        <v>216</v>
      </c>
      <c r="L36" s="18" t="s">
        <v>86</v>
      </c>
      <c r="M36" s="18" t="s">
        <v>86</v>
      </c>
      <c r="N36" s="205" t="s">
        <v>1755</v>
      </c>
      <c r="O36" s="19">
        <v>805022296</v>
      </c>
      <c r="P36" s="9" t="s">
        <v>83</v>
      </c>
      <c r="Q36" s="12">
        <v>42083</v>
      </c>
      <c r="R36" s="11" t="s">
        <v>1774</v>
      </c>
      <c r="S36" s="10" t="s">
        <v>1776</v>
      </c>
      <c r="T36" s="13" t="s">
        <v>1775</v>
      </c>
      <c r="U36" s="10">
        <v>42090</v>
      </c>
      <c r="V36" s="13"/>
      <c r="W36" s="13">
        <v>7391520</v>
      </c>
      <c r="X36" s="14">
        <f t="shared" si="0"/>
        <v>7391520</v>
      </c>
      <c r="Y36" s="12">
        <v>42083</v>
      </c>
      <c r="Z36" s="45"/>
    </row>
    <row r="37" spans="1:26" s="42" customFormat="1" ht="99.95" customHeight="1" x14ac:dyDescent="0.25">
      <c r="A37" s="209" t="s">
        <v>1668</v>
      </c>
      <c r="B37" s="20">
        <v>42087</v>
      </c>
      <c r="C37" s="60" t="s">
        <v>65</v>
      </c>
      <c r="D37" s="15" t="s">
        <v>265</v>
      </c>
      <c r="E37" s="61" t="s">
        <v>161</v>
      </c>
      <c r="F37" s="13">
        <v>8000000</v>
      </c>
      <c r="G37" s="204" t="s">
        <v>1795</v>
      </c>
      <c r="H37" s="10"/>
      <c r="I37" s="207"/>
      <c r="J37" s="18" t="s">
        <v>62</v>
      </c>
      <c r="K37" s="18" t="s">
        <v>1688</v>
      </c>
      <c r="L37" s="18"/>
      <c r="M37" s="18"/>
      <c r="N37" s="205"/>
      <c r="O37" s="19"/>
      <c r="P37" s="9"/>
      <c r="Q37" s="10"/>
      <c r="R37" s="11" t="s">
        <v>1689</v>
      </c>
      <c r="S37" s="10" t="s">
        <v>185</v>
      </c>
      <c r="T37" s="13"/>
      <c r="U37" s="10"/>
      <c r="V37" s="13"/>
      <c r="W37" s="13"/>
      <c r="X37" s="14">
        <f t="shared" si="0"/>
        <v>0</v>
      </c>
      <c r="Y37" s="10"/>
      <c r="Z37" s="10"/>
    </row>
    <row r="38" spans="1:26" s="42" customFormat="1" ht="99.95" customHeight="1" x14ac:dyDescent="0.25">
      <c r="A38" s="209" t="s">
        <v>36</v>
      </c>
      <c r="B38" s="20">
        <v>42087</v>
      </c>
      <c r="C38" s="60" t="s">
        <v>65</v>
      </c>
      <c r="D38" s="15" t="s">
        <v>268</v>
      </c>
      <c r="E38" s="61" t="s">
        <v>1690</v>
      </c>
      <c r="F38" s="13">
        <v>11400000</v>
      </c>
      <c r="G38" s="204" t="s">
        <v>1795</v>
      </c>
      <c r="H38" s="10"/>
      <c r="I38" s="207"/>
      <c r="J38" s="18" t="s">
        <v>62</v>
      </c>
      <c r="K38" s="18" t="s">
        <v>19</v>
      </c>
      <c r="L38" s="18"/>
      <c r="M38" s="18"/>
      <c r="N38" s="205"/>
      <c r="O38" s="19"/>
      <c r="P38" s="9"/>
      <c r="Q38" s="10"/>
      <c r="R38" s="11" t="s">
        <v>1691</v>
      </c>
      <c r="S38" s="10" t="s">
        <v>193</v>
      </c>
      <c r="T38" s="13"/>
      <c r="U38" s="10"/>
      <c r="V38" s="13"/>
      <c r="W38" s="13"/>
      <c r="X38" s="14">
        <f t="shared" si="0"/>
        <v>0</v>
      </c>
      <c r="Y38" s="10"/>
      <c r="Z38" s="10"/>
    </row>
    <row r="39" spans="1:26" s="42" customFormat="1" ht="99.95" customHeight="1" x14ac:dyDescent="0.25">
      <c r="A39" s="209" t="s">
        <v>1669</v>
      </c>
      <c r="B39" s="20">
        <v>42087</v>
      </c>
      <c r="C39" s="60" t="s">
        <v>65</v>
      </c>
      <c r="D39" s="15" t="s">
        <v>266</v>
      </c>
      <c r="E39" s="61" t="s">
        <v>1692</v>
      </c>
      <c r="F39" s="13">
        <v>6000000</v>
      </c>
      <c r="G39" s="204" t="s">
        <v>1795</v>
      </c>
      <c r="H39" s="10"/>
      <c r="I39" s="207"/>
      <c r="J39" s="18" t="s">
        <v>18</v>
      </c>
      <c r="K39" s="18" t="s">
        <v>296</v>
      </c>
      <c r="L39" s="18"/>
      <c r="M39" s="18"/>
      <c r="N39" s="205"/>
      <c r="O39" s="19"/>
      <c r="P39" s="9"/>
      <c r="Q39" s="10"/>
      <c r="R39" s="11" t="s">
        <v>1693</v>
      </c>
      <c r="S39" s="10" t="s">
        <v>1694</v>
      </c>
      <c r="T39" s="13"/>
      <c r="U39" s="10"/>
      <c r="V39" s="13"/>
      <c r="W39" s="13"/>
      <c r="X39" s="14">
        <f t="shared" si="0"/>
        <v>0</v>
      </c>
      <c r="Y39" s="10"/>
      <c r="Z39" s="10"/>
    </row>
    <row r="40" spans="1:26" s="42" customFormat="1" ht="99.95" customHeight="1" x14ac:dyDescent="0.25">
      <c r="A40" s="209" t="s">
        <v>1666</v>
      </c>
      <c r="B40" s="20">
        <v>42088</v>
      </c>
      <c r="C40" s="60" t="s">
        <v>65</v>
      </c>
      <c r="D40" s="15" t="s">
        <v>263</v>
      </c>
      <c r="E40" s="61" t="s">
        <v>1679</v>
      </c>
      <c r="F40" s="13">
        <v>7800000</v>
      </c>
      <c r="G40" s="204" t="s">
        <v>1795</v>
      </c>
      <c r="H40" s="10"/>
      <c r="I40" s="207"/>
      <c r="J40" s="18" t="s">
        <v>62</v>
      </c>
      <c r="K40" s="18" t="s">
        <v>19</v>
      </c>
      <c r="L40" s="18"/>
      <c r="M40" s="18"/>
      <c r="N40" s="205"/>
      <c r="O40" s="19"/>
      <c r="P40" s="9"/>
      <c r="Q40" s="10"/>
      <c r="R40" s="11" t="s">
        <v>1680</v>
      </c>
      <c r="S40" s="10" t="s">
        <v>185</v>
      </c>
      <c r="T40" s="13"/>
      <c r="U40" s="10"/>
      <c r="V40" s="13"/>
      <c r="W40" s="13"/>
      <c r="X40" s="14">
        <f t="shared" si="0"/>
        <v>0</v>
      </c>
      <c r="Y40" s="10"/>
      <c r="Z40" s="10"/>
    </row>
    <row r="41" spans="1:26" s="42" customFormat="1" ht="99.95" customHeight="1" x14ac:dyDescent="0.25">
      <c r="A41" s="209" t="s">
        <v>35</v>
      </c>
      <c r="B41" s="20">
        <v>42088</v>
      </c>
      <c r="C41" s="60" t="s">
        <v>65</v>
      </c>
      <c r="D41" s="15" t="s">
        <v>133</v>
      </c>
      <c r="E41" s="61" t="s">
        <v>1681</v>
      </c>
      <c r="F41" s="13">
        <v>27000000</v>
      </c>
      <c r="G41" s="204" t="s">
        <v>1795</v>
      </c>
      <c r="H41" s="10"/>
      <c r="I41" s="207"/>
      <c r="J41" s="18" t="s">
        <v>18</v>
      </c>
      <c r="K41" s="18" t="s">
        <v>18</v>
      </c>
      <c r="L41" s="18"/>
      <c r="M41" s="18"/>
      <c r="N41" s="205"/>
      <c r="O41" s="19"/>
      <c r="P41" s="9"/>
      <c r="Q41" s="10"/>
      <c r="R41" s="11" t="s">
        <v>1686</v>
      </c>
      <c r="S41" s="10" t="s">
        <v>192</v>
      </c>
      <c r="T41" s="13"/>
      <c r="U41" s="10"/>
      <c r="V41" s="13"/>
      <c r="W41" s="13"/>
      <c r="X41" s="14">
        <f t="shared" si="0"/>
        <v>0</v>
      </c>
      <c r="Y41" s="10"/>
      <c r="Z41" s="10"/>
    </row>
    <row r="42" spans="1:26" s="42" customFormat="1" ht="99.95" customHeight="1" x14ac:dyDescent="0.25">
      <c r="A42" s="209" t="s">
        <v>1667</v>
      </c>
      <c r="B42" s="20">
        <v>42088</v>
      </c>
      <c r="C42" s="60" t="s">
        <v>65</v>
      </c>
      <c r="D42" s="15" t="s">
        <v>265</v>
      </c>
      <c r="E42" s="61" t="s">
        <v>1682</v>
      </c>
      <c r="F42" s="13">
        <v>10000000</v>
      </c>
      <c r="G42" s="204" t="s">
        <v>1795</v>
      </c>
      <c r="H42" s="10"/>
      <c r="I42" s="207"/>
      <c r="J42" s="18" t="s">
        <v>62</v>
      </c>
      <c r="K42" s="18" t="s">
        <v>19</v>
      </c>
      <c r="L42" s="18"/>
      <c r="M42" s="18"/>
      <c r="N42" s="205"/>
      <c r="O42" s="19"/>
      <c r="P42" s="9"/>
      <c r="Q42" s="10"/>
      <c r="R42" s="11" t="s">
        <v>1687</v>
      </c>
      <c r="S42" s="10" t="s">
        <v>185</v>
      </c>
      <c r="T42" s="13"/>
      <c r="U42" s="10"/>
      <c r="V42" s="13"/>
      <c r="W42" s="13"/>
      <c r="X42" s="14">
        <f t="shared" si="0"/>
        <v>0</v>
      </c>
      <c r="Y42" s="10"/>
      <c r="Z42" s="10"/>
    </row>
    <row r="43" spans="1:26" s="42" customFormat="1" ht="99.95" customHeight="1" x14ac:dyDescent="0.25">
      <c r="A43" s="209" t="s">
        <v>1670</v>
      </c>
      <c r="B43" s="20">
        <v>42088</v>
      </c>
      <c r="C43" s="60" t="s">
        <v>65</v>
      </c>
      <c r="D43" s="15" t="s">
        <v>261</v>
      </c>
      <c r="E43" s="61" t="s">
        <v>1697</v>
      </c>
      <c r="F43" s="13">
        <v>1500000</v>
      </c>
      <c r="G43" s="204" t="s">
        <v>1795</v>
      </c>
      <c r="H43" s="10"/>
      <c r="I43" s="207"/>
      <c r="J43" s="18" t="s">
        <v>18</v>
      </c>
      <c r="K43" s="18" t="s">
        <v>296</v>
      </c>
      <c r="L43" s="18"/>
      <c r="M43" s="18"/>
      <c r="N43" s="205"/>
      <c r="O43" s="19"/>
      <c r="P43" s="9"/>
      <c r="Q43" s="10"/>
      <c r="R43" s="11" t="s">
        <v>1698</v>
      </c>
      <c r="S43" s="10" t="s">
        <v>1694</v>
      </c>
      <c r="T43" s="13"/>
      <c r="U43" s="10"/>
      <c r="V43" s="13"/>
      <c r="W43" s="13"/>
      <c r="X43" s="14">
        <f t="shared" si="0"/>
        <v>0</v>
      </c>
      <c r="Y43" s="10"/>
      <c r="Z43" s="10"/>
    </row>
    <row r="44" spans="1:26" s="42" customFormat="1" ht="99.95" customHeight="1" x14ac:dyDescent="0.25">
      <c r="A44" s="209" t="s">
        <v>1683</v>
      </c>
      <c r="B44" s="20">
        <v>42088</v>
      </c>
      <c r="C44" s="60" t="s">
        <v>65</v>
      </c>
      <c r="D44" s="15" t="s">
        <v>267</v>
      </c>
      <c r="E44" s="61" t="s">
        <v>1699</v>
      </c>
      <c r="F44" s="13">
        <v>5000000</v>
      </c>
      <c r="G44" s="204" t="s">
        <v>1795</v>
      </c>
      <c r="H44" s="10"/>
      <c r="I44" s="207"/>
      <c r="J44" s="18" t="s">
        <v>18</v>
      </c>
      <c r="K44" s="18" t="s">
        <v>296</v>
      </c>
      <c r="L44" s="18"/>
      <c r="M44" s="18"/>
      <c r="N44" s="205"/>
      <c r="O44" s="19"/>
      <c r="P44" s="9"/>
      <c r="Q44" s="10"/>
      <c r="R44" s="11" t="s">
        <v>1700</v>
      </c>
      <c r="S44" s="10" t="s">
        <v>1694</v>
      </c>
      <c r="T44" s="13"/>
      <c r="U44" s="10"/>
      <c r="V44" s="13"/>
      <c r="W44" s="13"/>
      <c r="X44" s="14">
        <f t="shared" si="0"/>
        <v>0</v>
      </c>
      <c r="Y44" s="10"/>
      <c r="Z44" s="10"/>
    </row>
    <row r="45" spans="1:26" s="42" customFormat="1" ht="99.95" customHeight="1" x14ac:dyDescent="0.25">
      <c r="A45" s="115"/>
      <c r="B45" s="20">
        <v>42088</v>
      </c>
      <c r="C45" s="60" t="s">
        <v>116</v>
      </c>
      <c r="D45" s="15" t="s">
        <v>136</v>
      </c>
      <c r="E45" s="61" t="s">
        <v>1738</v>
      </c>
      <c r="F45" s="13">
        <v>75394800</v>
      </c>
      <c r="G45" s="204" t="s">
        <v>17</v>
      </c>
      <c r="H45" s="10" t="s">
        <v>14</v>
      </c>
      <c r="I45" s="208">
        <v>57</v>
      </c>
      <c r="J45" s="18" t="s">
        <v>13</v>
      </c>
      <c r="K45" s="18"/>
      <c r="L45" s="18" t="s">
        <v>86</v>
      </c>
      <c r="M45" s="18" t="s">
        <v>86</v>
      </c>
      <c r="N45" s="205" t="s">
        <v>1739</v>
      </c>
      <c r="O45" s="19">
        <v>800141335</v>
      </c>
      <c r="P45" s="9" t="s">
        <v>77</v>
      </c>
      <c r="Q45" s="10">
        <v>42087</v>
      </c>
      <c r="R45" s="11" t="s">
        <v>1740</v>
      </c>
      <c r="S45" s="10" t="s">
        <v>184</v>
      </c>
      <c r="T45" s="13">
        <v>62715</v>
      </c>
      <c r="U45" s="10">
        <v>42088</v>
      </c>
      <c r="V45" s="13"/>
      <c r="W45" s="13">
        <v>75394800</v>
      </c>
      <c r="X45" s="14">
        <f t="shared" si="0"/>
        <v>75394800</v>
      </c>
      <c r="Y45" s="10">
        <v>42093</v>
      </c>
      <c r="Z45" s="10">
        <f>+Y45+92</f>
        <v>42185</v>
      </c>
    </row>
    <row r="46" spans="1:26" s="42" customFormat="1" ht="99.95" customHeight="1" x14ac:dyDescent="0.25">
      <c r="A46" s="209" t="s">
        <v>8</v>
      </c>
      <c r="B46" s="20">
        <v>42089</v>
      </c>
      <c r="C46" s="60" t="s">
        <v>118</v>
      </c>
      <c r="D46" s="15" t="s">
        <v>135</v>
      </c>
      <c r="E46" s="61" t="s">
        <v>1705</v>
      </c>
      <c r="F46" s="13">
        <v>86332718</v>
      </c>
      <c r="G46" s="204" t="s">
        <v>1796</v>
      </c>
      <c r="H46" s="10"/>
      <c r="I46" s="207"/>
      <c r="J46" s="18"/>
      <c r="K46" s="18"/>
      <c r="L46" s="18"/>
      <c r="M46" s="18"/>
      <c r="N46" s="205"/>
      <c r="O46" s="19"/>
      <c r="P46" s="9"/>
      <c r="Q46" s="10"/>
      <c r="R46" s="11" t="s">
        <v>1706</v>
      </c>
      <c r="S46" s="10" t="s">
        <v>186</v>
      </c>
      <c r="T46" s="13"/>
      <c r="U46" s="10"/>
      <c r="V46" s="13"/>
      <c r="W46" s="13"/>
      <c r="X46" s="14">
        <f t="shared" si="0"/>
        <v>0</v>
      </c>
      <c r="Y46" s="10"/>
      <c r="Z46" s="10"/>
    </row>
    <row r="47" spans="1:26" s="42" customFormat="1" ht="99.95" customHeight="1" x14ac:dyDescent="0.25">
      <c r="A47" s="209" t="s">
        <v>1703</v>
      </c>
      <c r="B47" s="20">
        <v>42089</v>
      </c>
      <c r="C47" s="60" t="s">
        <v>118</v>
      </c>
      <c r="D47" s="15" t="s">
        <v>135</v>
      </c>
      <c r="E47" s="61" t="s">
        <v>1709</v>
      </c>
      <c r="F47" s="13">
        <v>54664036</v>
      </c>
      <c r="G47" s="204" t="s">
        <v>1796</v>
      </c>
      <c r="H47" s="10"/>
      <c r="I47" s="207"/>
      <c r="J47" s="18"/>
      <c r="K47" s="18"/>
      <c r="L47" s="18"/>
      <c r="M47" s="18"/>
      <c r="N47" s="205"/>
      <c r="O47" s="19"/>
      <c r="P47" s="9"/>
      <c r="Q47" s="10"/>
      <c r="R47" s="11" t="s">
        <v>1710</v>
      </c>
      <c r="S47" s="10" t="s">
        <v>186</v>
      </c>
      <c r="T47" s="13"/>
      <c r="U47" s="10"/>
      <c r="V47" s="13"/>
      <c r="W47" s="13"/>
      <c r="X47" s="14">
        <f t="shared" si="0"/>
        <v>0</v>
      </c>
      <c r="Y47" s="10"/>
      <c r="Z47" s="10"/>
    </row>
    <row r="48" spans="1:26" s="42" customFormat="1" ht="99.95" customHeight="1" x14ac:dyDescent="0.25">
      <c r="A48" s="115"/>
      <c r="B48" s="20">
        <v>42089</v>
      </c>
      <c r="C48" s="60" t="s">
        <v>116</v>
      </c>
      <c r="D48" s="15" t="s">
        <v>1735</v>
      </c>
      <c r="E48" s="61" t="s">
        <v>1734</v>
      </c>
      <c r="F48" s="13">
        <v>6728000</v>
      </c>
      <c r="G48" s="204" t="s">
        <v>17</v>
      </c>
      <c r="H48" s="10" t="s">
        <v>14</v>
      </c>
      <c r="I48" s="208">
        <v>56</v>
      </c>
      <c r="J48" s="18" t="s">
        <v>62</v>
      </c>
      <c r="K48" s="18" t="s">
        <v>19</v>
      </c>
      <c r="L48" s="18" t="s">
        <v>86</v>
      </c>
      <c r="M48" s="18" t="s">
        <v>86</v>
      </c>
      <c r="N48" s="205" t="s">
        <v>1736</v>
      </c>
      <c r="O48" s="19">
        <v>900426006</v>
      </c>
      <c r="P48" s="9" t="s">
        <v>83</v>
      </c>
      <c r="Q48" s="10">
        <v>42087</v>
      </c>
      <c r="R48" s="11" t="s">
        <v>1737</v>
      </c>
      <c r="S48" s="10" t="s">
        <v>189</v>
      </c>
      <c r="T48" s="13">
        <v>62215</v>
      </c>
      <c r="U48" s="10">
        <v>42087</v>
      </c>
      <c r="V48" s="13"/>
      <c r="W48" s="13">
        <v>6728000</v>
      </c>
      <c r="X48" s="14">
        <f t="shared" si="0"/>
        <v>6728000</v>
      </c>
      <c r="Y48" s="10" t="s">
        <v>288</v>
      </c>
      <c r="Z48" s="10" t="s">
        <v>1797</v>
      </c>
    </row>
    <row r="49" spans="1:26" s="42" customFormat="1" ht="99.95" customHeight="1" x14ac:dyDescent="0.25">
      <c r="A49" s="115"/>
      <c r="B49" s="20">
        <v>42089</v>
      </c>
      <c r="C49" s="60" t="s">
        <v>235</v>
      </c>
      <c r="D49" s="15" t="s">
        <v>133</v>
      </c>
      <c r="E49" s="61" t="s">
        <v>1757</v>
      </c>
      <c r="F49" s="13">
        <v>285316230</v>
      </c>
      <c r="G49" s="204" t="s">
        <v>17</v>
      </c>
      <c r="H49" s="10" t="s">
        <v>14</v>
      </c>
      <c r="I49" s="13">
        <v>1987</v>
      </c>
      <c r="J49" s="18" t="s">
        <v>18</v>
      </c>
      <c r="K49" s="18" t="s">
        <v>18</v>
      </c>
      <c r="L49" s="18" t="s">
        <v>86</v>
      </c>
      <c r="M49" s="18" t="s">
        <v>86</v>
      </c>
      <c r="N49" s="205" t="s">
        <v>237</v>
      </c>
      <c r="O49" s="19">
        <v>860001307</v>
      </c>
      <c r="P49" s="9" t="s">
        <v>80</v>
      </c>
      <c r="Q49" s="12">
        <v>42089</v>
      </c>
      <c r="R49" s="11" t="s">
        <v>1780</v>
      </c>
      <c r="S49" s="10" t="s">
        <v>1782</v>
      </c>
      <c r="T49" s="13" t="s">
        <v>1781</v>
      </c>
      <c r="U49" s="10">
        <v>42090</v>
      </c>
      <c r="V49" s="13"/>
      <c r="W49" s="13">
        <v>285316230</v>
      </c>
      <c r="X49" s="14">
        <f t="shared" si="0"/>
        <v>285316230</v>
      </c>
      <c r="Y49" s="12">
        <v>42089</v>
      </c>
      <c r="Z49" s="45"/>
    </row>
    <row r="50" spans="1:26" s="42" customFormat="1" ht="99.95" customHeight="1" x14ac:dyDescent="0.25">
      <c r="A50" s="209" t="s">
        <v>9</v>
      </c>
      <c r="B50" s="20">
        <v>42090</v>
      </c>
      <c r="C50" s="60" t="s">
        <v>118</v>
      </c>
      <c r="D50" s="15" t="s">
        <v>135</v>
      </c>
      <c r="E50" s="61" t="s">
        <v>1707</v>
      </c>
      <c r="F50" s="13">
        <v>346191540</v>
      </c>
      <c r="G50" s="204" t="s">
        <v>1796</v>
      </c>
      <c r="H50" s="10"/>
      <c r="I50" s="207"/>
      <c r="J50" s="18"/>
      <c r="K50" s="18"/>
      <c r="L50" s="18"/>
      <c r="M50" s="18"/>
      <c r="N50" s="205"/>
      <c r="O50" s="19"/>
      <c r="P50" s="9"/>
      <c r="Q50" s="10"/>
      <c r="R50" s="11" t="s">
        <v>1708</v>
      </c>
      <c r="S50" s="10" t="s">
        <v>186</v>
      </c>
      <c r="T50" s="13"/>
      <c r="U50" s="10"/>
      <c r="V50" s="13"/>
      <c r="W50" s="13"/>
      <c r="X50" s="14">
        <f t="shared" si="0"/>
        <v>0</v>
      </c>
      <c r="Y50" s="10"/>
      <c r="Z50" s="10"/>
    </row>
    <row r="51" spans="1:26" s="42" customFormat="1" ht="99.95" customHeight="1" x14ac:dyDescent="0.25">
      <c r="A51" s="209" t="s">
        <v>10</v>
      </c>
      <c r="B51" s="20">
        <v>42090</v>
      </c>
      <c r="C51" s="60" t="s">
        <v>118</v>
      </c>
      <c r="D51" s="15" t="s">
        <v>135</v>
      </c>
      <c r="E51" s="61" t="s">
        <v>1711</v>
      </c>
      <c r="F51" s="13">
        <v>1346232156</v>
      </c>
      <c r="G51" s="204" t="s">
        <v>1796</v>
      </c>
      <c r="H51" s="10"/>
      <c r="I51" s="207"/>
      <c r="J51" s="18"/>
      <c r="K51" s="18"/>
      <c r="L51" s="18"/>
      <c r="M51" s="18"/>
      <c r="N51" s="205"/>
      <c r="O51" s="19"/>
      <c r="P51" s="9"/>
      <c r="Q51" s="10"/>
      <c r="R51" s="11" t="s">
        <v>1712</v>
      </c>
      <c r="S51" s="10" t="s">
        <v>186</v>
      </c>
      <c r="T51" s="13"/>
      <c r="U51" s="10"/>
      <c r="V51" s="13"/>
      <c r="W51" s="13"/>
      <c r="X51" s="14">
        <f t="shared" si="0"/>
        <v>0</v>
      </c>
      <c r="Y51" s="10"/>
      <c r="Z51" s="10"/>
    </row>
    <row r="52" spans="1:26" s="42" customFormat="1" ht="99.95" customHeight="1" x14ac:dyDescent="0.25">
      <c r="A52" s="209" t="s">
        <v>1684</v>
      </c>
      <c r="B52" s="20">
        <v>42090</v>
      </c>
      <c r="C52" s="60" t="s">
        <v>65</v>
      </c>
      <c r="D52" s="15" t="s">
        <v>136</v>
      </c>
      <c r="E52" s="61" t="s">
        <v>1701</v>
      </c>
      <c r="F52" s="13">
        <v>22000000</v>
      </c>
      <c r="G52" s="204" t="s">
        <v>1796</v>
      </c>
      <c r="H52" s="10"/>
      <c r="I52" s="207"/>
      <c r="J52" s="18" t="s">
        <v>18</v>
      </c>
      <c r="K52" s="18" t="s">
        <v>18</v>
      </c>
      <c r="L52" s="18"/>
      <c r="M52" s="18"/>
      <c r="N52" s="205"/>
      <c r="O52" s="19"/>
      <c r="P52" s="9"/>
      <c r="Q52" s="10"/>
      <c r="R52" s="11" t="s">
        <v>1702</v>
      </c>
      <c r="S52" s="10" t="s">
        <v>1694</v>
      </c>
      <c r="T52" s="13"/>
      <c r="U52" s="10"/>
      <c r="V52" s="13"/>
      <c r="W52" s="13"/>
      <c r="X52" s="14">
        <f t="shared" si="0"/>
        <v>0</v>
      </c>
      <c r="Y52" s="10"/>
      <c r="Z52" s="10"/>
    </row>
    <row r="53" spans="1:26" s="42" customFormat="1" ht="99.95" customHeight="1" x14ac:dyDescent="0.25">
      <c r="A53" s="115"/>
      <c r="B53" s="20">
        <v>42090</v>
      </c>
      <c r="C53" s="60" t="s">
        <v>116</v>
      </c>
      <c r="D53" s="15" t="s">
        <v>136</v>
      </c>
      <c r="E53" s="61" t="s">
        <v>1741</v>
      </c>
      <c r="F53" s="13">
        <v>2400000</v>
      </c>
      <c r="G53" s="204" t="s">
        <v>17</v>
      </c>
      <c r="H53" s="10" t="s">
        <v>14</v>
      </c>
      <c r="I53" s="208">
        <v>58</v>
      </c>
      <c r="J53" s="18" t="s">
        <v>62</v>
      </c>
      <c r="K53" s="18" t="s">
        <v>1719</v>
      </c>
      <c r="L53" s="18" t="s">
        <v>289</v>
      </c>
      <c r="M53" s="18" t="s">
        <v>290</v>
      </c>
      <c r="N53" s="205" t="s">
        <v>1742</v>
      </c>
      <c r="O53" s="19">
        <v>892399989</v>
      </c>
      <c r="P53" s="9" t="s">
        <v>83</v>
      </c>
      <c r="Q53" s="10">
        <v>42089</v>
      </c>
      <c r="R53" s="11" t="s">
        <v>1743</v>
      </c>
      <c r="S53" s="10" t="s">
        <v>184</v>
      </c>
      <c r="T53" s="13">
        <v>68215</v>
      </c>
      <c r="U53" s="10">
        <v>42089</v>
      </c>
      <c r="V53" s="13"/>
      <c r="W53" s="13">
        <v>2400000</v>
      </c>
      <c r="X53" s="14">
        <f t="shared" si="0"/>
        <v>2400000</v>
      </c>
      <c r="Y53" s="10" t="s">
        <v>288</v>
      </c>
      <c r="Z53" s="10">
        <v>42338</v>
      </c>
    </row>
    <row r="54" spans="1:26" s="42" customFormat="1" ht="99.95" customHeight="1" x14ac:dyDescent="0.25">
      <c r="A54" s="115"/>
      <c r="B54" s="20">
        <v>42090</v>
      </c>
      <c r="C54" s="60" t="s">
        <v>235</v>
      </c>
      <c r="D54" s="15" t="s">
        <v>133</v>
      </c>
      <c r="E54" s="61" t="s">
        <v>1766</v>
      </c>
      <c r="F54" s="13">
        <v>291810645.62</v>
      </c>
      <c r="G54" s="204" t="s">
        <v>17</v>
      </c>
      <c r="H54" s="10" t="s">
        <v>14</v>
      </c>
      <c r="I54" s="13">
        <v>2008</v>
      </c>
      <c r="J54" s="18" t="s">
        <v>1760</v>
      </c>
      <c r="K54" s="18" t="s">
        <v>1761</v>
      </c>
      <c r="L54" s="18" t="s">
        <v>86</v>
      </c>
      <c r="M54" s="18" t="s">
        <v>86</v>
      </c>
      <c r="N54" s="205" t="s">
        <v>1763</v>
      </c>
      <c r="O54" s="19">
        <v>823004316</v>
      </c>
      <c r="P54" s="9" t="s">
        <v>79</v>
      </c>
      <c r="Q54" s="10">
        <v>42090</v>
      </c>
      <c r="R54" s="11" t="s">
        <v>1783</v>
      </c>
      <c r="S54" s="10" t="s">
        <v>1785</v>
      </c>
      <c r="T54" s="13" t="s">
        <v>1788</v>
      </c>
      <c r="U54" s="10">
        <v>42094</v>
      </c>
      <c r="V54" s="13"/>
      <c r="W54" s="13">
        <v>291810645.62</v>
      </c>
      <c r="X54" s="14">
        <f t="shared" si="0"/>
        <v>291810645.62</v>
      </c>
      <c r="Y54" s="12">
        <v>42090</v>
      </c>
      <c r="Z54" s="45"/>
    </row>
    <row r="55" spans="1:26" s="42" customFormat="1" ht="99.95" customHeight="1" x14ac:dyDescent="0.25">
      <c r="A55" s="115"/>
      <c r="B55" s="20">
        <v>42090</v>
      </c>
      <c r="C55" s="60" t="s">
        <v>235</v>
      </c>
      <c r="D55" s="15" t="s">
        <v>133</v>
      </c>
      <c r="E55" s="61" t="s">
        <v>1765</v>
      </c>
      <c r="F55" s="13">
        <v>17747857.190000001</v>
      </c>
      <c r="G55" s="204" t="s">
        <v>17</v>
      </c>
      <c r="H55" s="10" t="s">
        <v>14</v>
      </c>
      <c r="I55" s="13">
        <v>2009</v>
      </c>
      <c r="J55" s="18" t="s">
        <v>1760</v>
      </c>
      <c r="K55" s="18" t="s">
        <v>1761</v>
      </c>
      <c r="L55" s="18" t="s">
        <v>86</v>
      </c>
      <c r="M55" s="18" t="s">
        <v>86</v>
      </c>
      <c r="N55" s="205" t="s">
        <v>1763</v>
      </c>
      <c r="O55" s="19">
        <v>823004316</v>
      </c>
      <c r="P55" s="9" t="s">
        <v>79</v>
      </c>
      <c r="Q55" s="10">
        <v>42090</v>
      </c>
      <c r="R55" s="11" t="s">
        <v>1783</v>
      </c>
      <c r="S55" s="10" t="s">
        <v>1785</v>
      </c>
      <c r="T55" s="13" t="s">
        <v>1787</v>
      </c>
      <c r="U55" s="10">
        <v>42093</v>
      </c>
      <c r="V55" s="13"/>
      <c r="W55" s="13">
        <v>17747857.190000001</v>
      </c>
      <c r="X55" s="14">
        <f t="shared" si="0"/>
        <v>17747857.190000001</v>
      </c>
      <c r="Y55" s="12">
        <v>42090</v>
      </c>
      <c r="Z55" s="45"/>
    </row>
    <row r="56" spans="1:26" s="42" customFormat="1" ht="99.95" customHeight="1" x14ac:dyDescent="0.25">
      <c r="A56" s="115"/>
      <c r="B56" s="20">
        <v>42090</v>
      </c>
      <c r="C56" s="60" t="s">
        <v>235</v>
      </c>
      <c r="D56" s="15" t="s">
        <v>133</v>
      </c>
      <c r="E56" s="61" t="s">
        <v>1764</v>
      </c>
      <c r="F56" s="13">
        <v>7736600</v>
      </c>
      <c r="G56" s="204" t="s">
        <v>17</v>
      </c>
      <c r="H56" s="10" t="s">
        <v>14</v>
      </c>
      <c r="I56" s="13">
        <v>2014</v>
      </c>
      <c r="J56" s="18" t="s">
        <v>18</v>
      </c>
      <c r="K56" s="18" t="s">
        <v>18</v>
      </c>
      <c r="L56" s="18" t="s">
        <v>86</v>
      </c>
      <c r="M56" s="18" t="s">
        <v>86</v>
      </c>
      <c r="N56" s="205" t="s">
        <v>1606</v>
      </c>
      <c r="O56" s="19">
        <v>890900943</v>
      </c>
      <c r="P56" s="9" t="s">
        <v>32</v>
      </c>
      <c r="Q56" s="12">
        <v>42090</v>
      </c>
      <c r="R56" s="11" t="s">
        <v>1789</v>
      </c>
      <c r="S56" s="10" t="s">
        <v>1790</v>
      </c>
      <c r="T56" s="13" t="s">
        <v>1791</v>
      </c>
      <c r="U56" s="10">
        <v>42093</v>
      </c>
      <c r="V56" s="13"/>
      <c r="W56" s="13">
        <v>7736600</v>
      </c>
      <c r="X56" s="14">
        <f t="shared" si="0"/>
        <v>7736600</v>
      </c>
      <c r="Y56" s="12">
        <v>42090</v>
      </c>
      <c r="Z56" s="45"/>
    </row>
    <row r="57" spans="1:26" s="42" customFormat="1" ht="99.95" customHeight="1" x14ac:dyDescent="0.25">
      <c r="A57" s="115"/>
      <c r="B57" s="20">
        <v>42090</v>
      </c>
      <c r="C57" s="60" t="s">
        <v>235</v>
      </c>
      <c r="D57" s="15" t="s">
        <v>133</v>
      </c>
      <c r="E57" s="61" t="s">
        <v>1762</v>
      </c>
      <c r="F57" s="13">
        <v>57658294.100000001</v>
      </c>
      <c r="G57" s="204" t="s">
        <v>17</v>
      </c>
      <c r="H57" s="10" t="s">
        <v>14</v>
      </c>
      <c r="I57" s="13">
        <v>2016</v>
      </c>
      <c r="J57" s="18" t="s">
        <v>1760</v>
      </c>
      <c r="K57" s="18" t="s">
        <v>1761</v>
      </c>
      <c r="L57" s="18" t="s">
        <v>86</v>
      </c>
      <c r="M57" s="18" t="s">
        <v>86</v>
      </c>
      <c r="N57" s="205" t="s">
        <v>1763</v>
      </c>
      <c r="O57" s="19">
        <v>823004316</v>
      </c>
      <c r="P57" s="9" t="s">
        <v>79</v>
      </c>
      <c r="Q57" s="12">
        <v>42090</v>
      </c>
      <c r="R57" s="11" t="s">
        <v>1783</v>
      </c>
      <c r="S57" s="10" t="s">
        <v>1785</v>
      </c>
      <c r="T57" s="13" t="s">
        <v>1786</v>
      </c>
      <c r="U57" s="10">
        <v>42093</v>
      </c>
      <c r="V57" s="13"/>
      <c r="W57" s="13">
        <v>57658294.100000001</v>
      </c>
      <c r="X57" s="14">
        <f t="shared" si="0"/>
        <v>57658294.100000001</v>
      </c>
      <c r="Y57" s="12">
        <v>42090</v>
      </c>
      <c r="Z57" s="45"/>
    </row>
    <row r="58" spans="1:26" s="42" customFormat="1" ht="99.95" customHeight="1" x14ac:dyDescent="0.25">
      <c r="A58" s="209" t="s">
        <v>1685</v>
      </c>
      <c r="B58" s="20">
        <v>42093</v>
      </c>
      <c r="C58" s="60" t="s">
        <v>65</v>
      </c>
      <c r="D58" s="15" t="s">
        <v>266</v>
      </c>
      <c r="E58" s="61" t="s">
        <v>1695</v>
      </c>
      <c r="F58" s="13">
        <v>20000000</v>
      </c>
      <c r="G58" s="204" t="s">
        <v>1796</v>
      </c>
      <c r="H58" s="10"/>
      <c r="I58" s="207"/>
      <c r="J58" s="18" t="s">
        <v>21</v>
      </c>
      <c r="K58" s="18" t="s">
        <v>21</v>
      </c>
      <c r="L58" s="18"/>
      <c r="M58" s="18"/>
      <c r="N58" s="205"/>
      <c r="O58" s="19"/>
      <c r="P58" s="9"/>
      <c r="Q58" s="10"/>
      <c r="R58" s="11" t="s">
        <v>1696</v>
      </c>
      <c r="S58" s="10" t="s">
        <v>185</v>
      </c>
      <c r="T58" s="13"/>
      <c r="U58" s="10"/>
      <c r="V58" s="13"/>
      <c r="W58" s="13"/>
      <c r="X58" s="14">
        <f t="shared" si="0"/>
        <v>0</v>
      </c>
      <c r="Y58" s="10"/>
      <c r="Z58" s="10"/>
    </row>
    <row r="59" spans="1:26" s="42" customFormat="1" ht="99.95" customHeight="1" x14ac:dyDescent="0.25">
      <c r="A59" s="115"/>
      <c r="B59" s="20">
        <v>42093</v>
      </c>
      <c r="C59" s="60" t="s">
        <v>116</v>
      </c>
      <c r="D59" s="15" t="s">
        <v>136</v>
      </c>
      <c r="E59" s="61" t="s">
        <v>1744</v>
      </c>
      <c r="F59" s="13">
        <v>14292000</v>
      </c>
      <c r="G59" s="204" t="s">
        <v>17</v>
      </c>
      <c r="H59" s="10" t="s">
        <v>14</v>
      </c>
      <c r="I59" s="208">
        <v>59</v>
      </c>
      <c r="J59" s="18" t="s">
        <v>62</v>
      </c>
      <c r="K59" s="18" t="s">
        <v>1719</v>
      </c>
      <c r="L59" s="18" t="s">
        <v>286</v>
      </c>
      <c r="M59" s="18" t="s">
        <v>287</v>
      </c>
      <c r="N59" s="205" t="s">
        <v>1745</v>
      </c>
      <c r="O59" s="19">
        <v>890480040</v>
      </c>
      <c r="P59" s="9" t="s">
        <v>71</v>
      </c>
      <c r="Q59" s="10">
        <v>42093</v>
      </c>
      <c r="R59" s="11" t="s">
        <v>1746</v>
      </c>
      <c r="S59" s="10" t="s">
        <v>184</v>
      </c>
      <c r="T59" s="13">
        <v>68515</v>
      </c>
      <c r="U59" s="10">
        <v>42090</v>
      </c>
      <c r="V59" s="13"/>
      <c r="W59" s="13">
        <v>14292000</v>
      </c>
      <c r="X59" s="14">
        <f t="shared" si="0"/>
        <v>14292000</v>
      </c>
      <c r="Y59" s="10">
        <v>42090</v>
      </c>
      <c r="Z59" s="10">
        <f>+Y59+(30*8)</f>
        <v>42330</v>
      </c>
    </row>
    <row r="60" spans="1:26" s="42" customFormat="1" ht="99.95" customHeight="1" x14ac:dyDescent="0.25">
      <c r="A60" s="115"/>
      <c r="B60" s="20">
        <v>42093</v>
      </c>
      <c r="C60" s="60" t="s">
        <v>116</v>
      </c>
      <c r="D60" s="15" t="s">
        <v>136</v>
      </c>
      <c r="E60" s="61" t="s">
        <v>1747</v>
      </c>
      <c r="F60" s="13">
        <v>258000000</v>
      </c>
      <c r="G60" s="204" t="s">
        <v>17</v>
      </c>
      <c r="H60" s="10" t="s">
        <v>14</v>
      </c>
      <c r="I60" s="208">
        <v>60</v>
      </c>
      <c r="J60" s="18" t="s">
        <v>62</v>
      </c>
      <c r="K60" s="18" t="s">
        <v>1719</v>
      </c>
      <c r="L60" s="18" t="s">
        <v>86</v>
      </c>
      <c r="M60" s="18" t="s">
        <v>86</v>
      </c>
      <c r="N60" s="205" t="s">
        <v>1748</v>
      </c>
      <c r="O60" s="19">
        <v>860511232</v>
      </c>
      <c r="P60" s="9" t="s">
        <v>81</v>
      </c>
      <c r="Q60" s="10">
        <v>42090</v>
      </c>
      <c r="R60" s="11" t="s">
        <v>1749</v>
      </c>
      <c r="S60" s="10" t="s">
        <v>184</v>
      </c>
      <c r="T60" s="13">
        <v>69115</v>
      </c>
      <c r="U60" s="10">
        <v>42090</v>
      </c>
      <c r="V60" s="13"/>
      <c r="W60" s="13">
        <v>258000000</v>
      </c>
      <c r="X60" s="14">
        <f t="shared" si="0"/>
        <v>258000000</v>
      </c>
      <c r="Y60" s="10">
        <v>42090</v>
      </c>
      <c r="Z60" s="10">
        <f>+Y60+274</f>
        <v>42364</v>
      </c>
    </row>
    <row r="61" spans="1:26" s="42" customFormat="1" ht="99.95" customHeight="1" x14ac:dyDescent="0.25">
      <c r="A61" s="115"/>
      <c r="B61" s="20">
        <v>42093</v>
      </c>
      <c r="C61" s="60" t="s">
        <v>235</v>
      </c>
      <c r="D61" s="15" t="s">
        <v>133</v>
      </c>
      <c r="E61" s="61" t="s">
        <v>1759</v>
      </c>
      <c r="F61" s="13">
        <v>73619541.409999996</v>
      </c>
      <c r="G61" s="204" t="s">
        <v>17</v>
      </c>
      <c r="H61" s="10" t="s">
        <v>14</v>
      </c>
      <c r="I61" s="13">
        <v>2042</v>
      </c>
      <c r="J61" s="18" t="s">
        <v>1760</v>
      </c>
      <c r="K61" s="18" t="s">
        <v>1761</v>
      </c>
      <c r="L61" s="18" t="s">
        <v>86</v>
      </c>
      <c r="M61" s="18" t="s">
        <v>86</v>
      </c>
      <c r="N61" s="205" t="s">
        <v>1763</v>
      </c>
      <c r="O61" s="19">
        <v>823004316</v>
      </c>
      <c r="P61" s="9" t="s">
        <v>79</v>
      </c>
      <c r="Q61" s="12">
        <v>42093</v>
      </c>
      <c r="R61" s="11" t="s">
        <v>1783</v>
      </c>
      <c r="S61" s="10" t="s">
        <v>1785</v>
      </c>
      <c r="T61" s="13" t="s">
        <v>1784</v>
      </c>
      <c r="U61" s="10">
        <v>42093</v>
      </c>
      <c r="V61" s="13"/>
      <c r="W61" s="13">
        <v>73619541.409999996</v>
      </c>
      <c r="X61" s="14">
        <f t="shared" si="0"/>
        <v>73619541.409999996</v>
      </c>
      <c r="Y61" s="12">
        <v>42093</v>
      </c>
      <c r="Z61" s="45"/>
    </row>
    <row r="62" spans="1:26" s="42" customFormat="1" ht="99.95" customHeight="1" x14ac:dyDescent="0.25">
      <c r="A62" s="115"/>
      <c r="B62" s="20">
        <v>42093</v>
      </c>
      <c r="C62" s="60" t="s">
        <v>235</v>
      </c>
      <c r="D62" s="15" t="s">
        <v>133</v>
      </c>
      <c r="E62" s="61" t="s">
        <v>1767</v>
      </c>
      <c r="F62" s="13">
        <v>83941823.129999995</v>
      </c>
      <c r="G62" s="204" t="s">
        <v>17</v>
      </c>
      <c r="H62" s="10" t="s">
        <v>14</v>
      </c>
      <c r="I62" s="13">
        <v>2043</v>
      </c>
      <c r="J62" s="18" t="s">
        <v>1760</v>
      </c>
      <c r="K62" s="18" t="s">
        <v>1761</v>
      </c>
      <c r="L62" s="18" t="s">
        <v>86</v>
      </c>
      <c r="M62" s="18" t="s">
        <v>86</v>
      </c>
      <c r="N62" s="205" t="s">
        <v>1768</v>
      </c>
      <c r="O62" s="19">
        <v>800041433</v>
      </c>
      <c r="P62" s="9" t="s">
        <v>78</v>
      </c>
      <c r="Q62" s="10">
        <v>42093</v>
      </c>
      <c r="R62" s="11" t="s">
        <v>1783</v>
      </c>
      <c r="S62" s="10" t="s">
        <v>1785</v>
      </c>
      <c r="T62" s="13" t="s">
        <v>1792</v>
      </c>
      <c r="U62" s="10">
        <v>42094</v>
      </c>
      <c r="V62" s="13"/>
      <c r="W62" s="13">
        <v>83941823.129999995</v>
      </c>
      <c r="X62" s="14">
        <f t="shared" si="0"/>
        <v>83941823.129999995</v>
      </c>
      <c r="Y62" s="10">
        <v>42093</v>
      </c>
      <c r="Z62" s="45"/>
    </row>
    <row r="63" spans="1:26" s="42" customFormat="1" ht="99.95" customHeight="1" x14ac:dyDescent="0.25">
      <c r="A63" s="115"/>
      <c r="B63" s="20">
        <v>42094</v>
      </c>
      <c r="C63" s="60" t="s">
        <v>235</v>
      </c>
      <c r="D63" s="15" t="s">
        <v>133</v>
      </c>
      <c r="E63" s="61" t="s">
        <v>1769</v>
      </c>
      <c r="F63" s="13">
        <v>3801621.6</v>
      </c>
      <c r="G63" s="204" t="s">
        <v>17</v>
      </c>
      <c r="H63" s="10" t="s">
        <v>14</v>
      </c>
      <c r="I63" s="13">
        <v>2069</v>
      </c>
      <c r="J63" s="18" t="s">
        <v>18</v>
      </c>
      <c r="K63" s="18" t="s">
        <v>1770</v>
      </c>
      <c r="L63" s="18" t="s">
        <v>86</v>
      </c>
      <c r="M63" s="18" t="s">
        <v>86</v>
      </c>
      <c r="N63" s="205" t="s">
        <v>1771</v>
      </c>
      <c r="O63" s="19">
        <v>830122566</v>
      </c>
      <c r="P63" s="9" t="s">
        <v>79</v>
      </c>
      <c r="Q63" s="10">
        <v>42094</v>
      </c>
      <c r="R63" s="11" t="s">
        <v>1793</v>
      </c>
      <c r="S63" s="10" t="s">
        <v>186</v>
      </c>
      <c r="T63" s="13" t="s">
        <v>1794</v>
      </c>
      <c r="U63" s="10">
        <v>42100</v>
      </c>
      <c r="V63" s="13"/>
      <c r="W63" s="13">
        <v>3801621.6</v>
      </c>
      <c r="X63" s="14">
        <f t="shared" si="0"/>
        <v>3801621.6</v>
      </c>
      <c r="Y63" s="10">
        <v>42094</v>
      </c>
      <c r="Z63" s="45"/>
    </row>
    <row r="64" spans="1:26" s="42" customFormat="1" ht="99.95" customHeight="1" x14ac:dyDescent="0.25">
      <c r="A64" s="209" t="s">
        <v>1704</v>
      </c>
      <c r="B64" s="20">
        <v>42090</v>
      </c>
      <c r="C64" s="60" t="s">
        <v>118</v>
      </c>
      <c r="D64" s="15" t="s">
        <v>133</v>
      </c>
      <c r="E64" s="61" t="s">
        <v>1713</v>
      </c>
      <c r="F64" s="13">
        <v>41300000</v>
      </c>
      <c r="G64" s="204" t="s">
        <v>1796</v>
      </c>
      <c r="H64" s="10"/>
      <c r="I64" s="207"/>
      <c r="J64" s="18"/>
      <c r="K64" s="18"/>
      <c r="L64" s="18"/>
      <c r="M64" s="18"/>
      <c r="N64" s="205"/>
      <c r="O64" s="19"/>
      <c r="P64" s="9"/>
      <c r="Q64" s="10"/>
      <c r="R64" s="11" t="s">
        <v>1714</v>
      </c>
      <c r="S64" s="10" t="s">
        <v>213</v>
      </c>
      <c r="T64" s="13"/>
      <c r="U64" s="10"/>
      <c r="V64" s="13"/>
      <c r="W64" s="13"/>
      <c r="X64" s="14">
        <f t="shared" si="0"/>
        <v>0</v>
      </c>
      <c r="Y64" s="10"/>
      <c r="Z64" s="10"/>
    </row>
  </sheetData>
  <autoFilter ref="A1:Z64"/>
  <sortState ref="A68:DA131">
    <sortCondition ref="B68:B131"/>
    <sortCondition ref="A68:A131"/>
  </sortState>
  <dataConsolidate/>
  <conditionalFormatting sqref="G58:G60 G64 G45:G48 G50:G53">
    <cfRule type="containsText" dxfId="75" priority="1062" operator="containsText" text="TERMINADO">
      <formula>NOT(ISERROR(SEARCH("TERMINADO",G45)))</formula>
    </cfRule>
  </conditionalFormatting>
  <conditionalFormatting sqref="G58:G60 G64 G45:G48 G50:G53">
    <cfRule type="cellIs" dxfId="74" priority="1033" operator="equal">
      <formula>"DESIERTA"</formula>
    </cfRule>
  </conditionalFormatting>
  <conditionalFormatting sqref="H43:H48 H50:H53 H58:H60 H64">
    <cfRule type="containsText" dxfId="73" priority="1028" operator="containsText" text="LIQUIDADO">
      <formula>NOT(ISERROR(SEARCH("LIQUIDADO",H43)))</formula>
    </cfRule>
  </conditionalFormatting>
  <conditionalFormatting sqref="G7 G11 G15:G18 G13 G2:G5 G23:G32">
    <cfRule type="containsText" dxfId="72" priority="246" operator="containsText" text="TERMINADO">
      <formula>NOT(ISERROR(SEARCH("TERMINADO",G2)))</formula>
    </cfRule>
  </conditionalFormatting>
  <conditionalFormatting sqref="G7 G11 G15:G18 G13 G2:G5 G23:G32">
    <cfRule type="cellIs" dxfId="71" priority="245" operator="equal">
      <formula>"DESIERTA"</formula>
    </cfRule>
  </conditionalFormatting>
  <conditionalFormatting sqref="H7 H11 H15:H18 H13 H23:H32 H2:H5">
    <cfRule type="containsText" dxfId="70" priority="244" operator="containsText" text="LIQUIDADO">
      <formula>NOT(ISERROR(SEARCH("LIQUIDADO",H2)))</formula>
    </cfRule>
  </conditionalFormatting>
  <conditionalFormatting sqref="G6">
    <cfRule type="containsText" dxfId="69" priority="163" operator="containsText" text="TERMINADO">
      <formula>NOT(ISERROR(SEARCH("TERMINADO",G6)))</formula>
    </cfRule>
  </conditionalFormatting>
  <conditionalFormatting sqref="G6">
    <cfRule type="cellIs" dxfId="68" priority="162" operator="equal">
      <formula>"DESIERTA"</formula>
    </cfRule>
  </conditionalFormatting>
  <conditionalFormatting sqref="H6">
    <cfRule type="containsText" dxfId="67" priority="161" operator="containsText" text="LIQUIDADO">
      <formula>NOT(ISERROR(SEARCH("LIQUIDADO",H6)))</formula>
    </cfRule>
  </conditionalFormatting>
  <conditionalFormatting sqref="G10">
    <cfRule type="containsText" dxfId="66" priority="156" operator="containsText" text="TERMINADO">
      <formula>NOT(ISERROR(SEARCH("TERMINADO",G10)))</formula>
    </cfRule>
  </conditionalFormatting>
  <conditionalFormatting sqref="G10">
    <cfRule type="cellIs" dxfId="65" priority="155" operator="equal">
      <formula>"DESIERTA"</formula>
    </cfRule>
  </conditionalFormatting>
  <conditionalFormatting sqref="H10">
    <cfRule type="containsText" dxfId="64" priority="154" operator="containsText" text="LIQUIDADO">
      <formula>NOT(ISERROR(SEARCH("LIQUIDADO",H10)))</formula>
    </cfRule>
  </conditionalFormatting>
  <conditionalFormatting sqref="G9">
    <cfRule type="containsText" dxfId="63" priority="153" operator="containsText" text="TERMINADO">
      <formula>NOT(ISERROR(SEARCH("TERMINADO",G9)))</formula>
    </cfRule>
  </conditionalFormatting>
  <conditionalFormatting sqref="G9">
    <cfRule type="cellIs" dxfId="62" priority="152" operator="equal">
      <formula>"DESIERTA"</formula>
    </cfRule>
  </conditionalFormatting>
  <conditionalFormatting sqref="H9">
    <cfRule type="containsText" dxfId="61" priority="151" operator="containsText" text="LIQUIDADO">
      <formula>NOT(ISERROR(SEARCH("LIQUIDADO",H9)))</formula>
    </cfRule>
  </conditionalFormatting>
  <conditionalFormatting sqref="G8">
    <cfRule type="containsText" dxfId="60" priority="150" operator="containsText" text="TERMINADO">
      <formula>NOT(ISERROR(SEARCH("TERMINADO",G8)))</formula>
    </cfRule>
  </conditionalFormatting>
  <conditionalFormatting sqref="G8">
    <cfRule type="cellIs" dxfId="59" priority="149" operator="equal">
      <formula>"DESIERTA"</formula>
    </cfRule>
  </conditionalFormatting>
  <conditionalFormatting sqref="H8">
    <cfRule type="containsText" dxfId="58" priority="148" operator="containsText" text="LIQUIDADO">
      <formula>NOT(ISERROR(SEARCH("LIQUIDADO",H8)))</formula>
    </cfRule>
  </conditionalFormatting>
  <conditionalFormatting sqref="G14">
    <cfRule type="containsText" dxfId="57" priority="146" operator="containsText" text="TERMINADO">
      <formula>NOT(ISERROR(SEARCH("TERMINADO",G14)))</formula>
    </cfRule>
  </conditionalFormatting>
  <conditionalFormatting sqref="G14">
    <cfRule type="cellIs" dxfId="56" priority="145" operator="equal">
      <formula>"DESIERTA"</formula>
    </cfRule>
  </conditionalFormatting>
  <conditionalFormatting sqref="H14">
    <cfRule type="containsText" dxfId="55" priority="144" operator="containsText" text="LIQUIDADO">
      <formula>NOT(ISERROR(SEARCH("LIQUIDADO",H14)))</formula>
    </cfRule>
  </conditionalFormatting>
  <conditionalFormatting sqref="G19">
    <cfRule type="containsText" dxfId="54" priority="139" operator="containsText" text="TERMINADO">
      <formula>NOT(ISERROR(SEARCH("TERMINADO",G19)))</formula>
    </cfRule>
  </conditionalFormatting>
  <conditionalFormatting sqref="G19">
    <cfRule type="cellIs" dxfId="53" priority="138" operator="equal">
      <formula>"DESIERTA"</formula>
    </cfRule>
  </conditionalFormatting>
  <conditionalFormatting sqref="H19">
    <cfRule type="containsText" dxfId="52" priority="137" operator="containsText" text="LIQUIDADO">
      <formula>NOT(ISERROR(SEARCH("LIQUIDADO",H19)))</formula>
    </cfRule>
  </conditionalFormatting>
  <conditionalFormatting sqref="G33:G35 G37:G40">
    <cfRule type="containsText" dxfId="51" priority="133" operator="containsText" text="TERMINADO">
      <formula>NOT(ISERROR(SEARCH("TERMINADO",G33)))</formula>
    </cfRule>
  </conditionalFormatting>
  <conditionalFormatting sqref="G33:G35 G37:G40">
    <cfRule type="cellIs" dxfId="50" priority="132" operator="equal">
      <formula>"DESIERTA"</formula>
    </cfRule>
  </conditionalFormatting>
  <conditionalFormatting sqref="H33:H35 H37:H40">
    <cfRule type="containsText" dxfId="49" priority="131" operator="containsText" text="LIQUIDADO">
      <formula>NOT(ISERROR(SEARCH("LIQUIDADO",H33)))</formula>
    </cfRule>
  </conditionalFormatting>
  <conditionalFormatting sqref="H41">
    <cfRule type="containsText" dxfId="48" priority="122" operator="containsText" text="LIQUIDADO">
      <formula>NOT(ISERROR(SEARCH("LIQUIDADO",H41)))</formula>
    </cfRule>
  </conditionalFormatting>
  <conditionalFormatting sqref="H42">
    <cfRule type="containsText" dxfId="47" priority="117" operator="containsText" text="LIQUIDADO">
      <formula>NOT(ISERROR(SEARCH("LIQUIDADO",H42)))</formula>
    </cfRule>
  </conditionalFormatting>
  <conditionalFormatting sqref="G12">
    <cfRule type="containsText" dxfId="46" priority="47" operator="containsText" text="TERMINADO">
      <formula>NOT(ISERROR(SEARCH("TERMINADO",G12)))</formula>
    </cfRule>
  </conditionalFormatting>
  <conditionalFormatting sqref="G12">
    <cfRule type="cellIs" dxfId="45" priority="46" operator="equal">
      <formula>"DESIERTA"</formula>
    </cfRule>
  </conditionalFormatting>
  <conditionalFormatting sqref="H12">
    <cfRule type="containsText" dxfId="44" priority="45" operator="containsText" text="LIQUIDADO">
      <formula>NOT(ISERROR(SEARCH("LIQUIDADO",H12)))</formula>
    </cfRule>
  </conditionalFormatting>
  <conditionalFormatting sqref="G20">
    <cfRule type="containsText" dxfId="43" priority="44" operator="containsText" text="TERMINADO">
      <formula>NOT(ISERROR(SEARCH("TERMINADO",G20)))</formula>
    </cfRule>
  </conditionalFormatting>
  <conditionalFormatting sqref="G20">
    <cfRule type="cellIs" dxfId="42" priority="43" operator="equal">
      <formula>"DESIERTA"</formula>
    </cfRule>
  </conditionalFormatting>
  <conditionalFormatting sqref="H20">
    <cfRule type="containsText" dxfId="41" priority="42" operator="containsText" text="LIQUIDADO">
      <formula>NOT(ISERROR(SEARCH("LIQUIDADO",H20)))</formula>
    </cfRule>
  </conditionalFormatting>
  <conditionalFormatting sqref="G21">
    <cfRule type="containsText" dxfId="40" priority="41" operator="containsText" text="TERMINADO">
      <formula>NOT(ISERROR(SEARCH("TERMINADO",G21)))</formula>
    </cfRule>
  </conditionalFormatting>
  <conditionalFormatting sqref="G21">
    <cfRule type="cellIs" dxfId="39" priority="40" operator="equal">
      <formula>"DESIERTA"</formula>
    </cfRule>
  </conditionalFormatting>
  <conditionalFormatting sqref="H21">
    <cfRule type="containsText" dxfId="38" priority="39" operator="containsText" text="LIQUIDADO">
      <formula>NOT(ISERROR(SEARCH("LIQUIDADO",H21)))</formula>
    </cfRule>
  </conditionalFormatting>
  <conditionalFormatting sqref="G22">
    <cfRule type="containsText" dxfId="37" priority="38" operator="containsText" text="TERMINADO">
      <formula>NOT(ISERROR(SEARCH("TERMINADO",G22)))</formula>
    </cfRule>
  </conditionalFormatting>
  <conditionalFormatting sqref="G22">
    <cfRule type="cellIs" dxfId="36" priority="37" operator="equal">
      <formula>"DESIERTA"</formula>
    </cfRule>
  </conditionalFormatting>
  <conditionalFormatting sqref="H22">
    <cfRule type="containsText" dxfId="35" priority="36" operator="containsText" text="LIQUIDADO">
      <formula>NOT(ISERROR(SEARCH("LIQUIDADO",H22)))</formula>
    </cfRule>
  </conditionalFormatting>
  <conditionalFormatting sqref="G36">
    <cfRule type="containsText" dxfId="34" priority="35" operator="containsText" text="TERMINADO">
      <formula>NOT(ISERROR(SEARCH("TERMINADO",G36)))</formula>
    </cfRule>
  </conditionalFormatting>
  <conditionalFormatting sqref="G36">
    <cfRule type="cellIs" dxfId="33" priority="34" operator="equal">
      <formula>"DESIERTA"</formula>
    </cfRule>
  </conditionalFormatting>
  <conditionalFormatting sqref="H36">
    <cfRule type="containsText" dxfId="32" priority="33" operator="containsText" text="LIQUIDADO">
      <formula>NOT(ISERROR(SEARCH("LIQUIDADO",H36)))</formula>
    </cfRule>
  </conditionalFormatting>
  <conditionalFormatting sqref="G49">
    <cfRule type="containsText" dxfId="31" priority="32" operator="containsText" text="TERMINADO">
      <formula>NOT(ISERROR(SEARCH("TERMINADO",G49)))</formula>
    </cfRule>
  </conditionalFormatting>
  <conditionalFormatting sqref="G49">
    <cfRule type="cellIs" dxfId="30" priority="31" operator="equal">
      <formula>"DESIERTA"</formula>
    </cfRule>
  </conditionalFormatting>
  <conditionalFormatting sqref="H49">
    <cfRule type="containsText" dxfId="29" priority="30" operator="containsText" text="LIQUIDADO">
      <formula>NOT(ISERROR(SEARCH("LIQUIDADO",H49)))</formula>
    </cfRule>
  </conditionalFormatting>
  <conditionalFormatting sqref="G54">
    <cfRule type="containsText" dxfId="28" priority="29" operator="containsText" text="TERMINADO">
      <formula>NOT(ISERROR(SEARCH("TERMINADO",G54)))</formula>
    </cfRule>
  </conditionalFormatting>
  <conditionalFormatting sqref="G54">
    <cfRule type="cellIs" dxfId="27" priority="28" operator="equal">
      <formula>"DESIERTA"</formula>
    </cfRule>
  </conditionalFormatting>
  <conditionalFormatting sqref="H54">
    <cfRule type="containsText" dxfId="26" priority="27" operator="containsText" text="LIQUIDADO">
      <formula>NOT(ISERROR(SEARCH("LIQUIDADO",H54)))</formula>
    </cfRule>
  </conditionalFormatting>
  <conditionalFormatting sqref="G55">
    <cfRule type="containsText" dxfId="25" priority="26" operator="containsText" text="TERMINADO">
      <formula>NOT(ISERROR(SEARCH("TERMINADO",G55)))</formula>
    </cfRule>
  </conditionalFormatting>
  <conditionalFormatting sqref="G55">
    <cfRule type="cellIs" dxfId="24" priority="25" operator="equal">
      <formula>"DESIERTA"</formula>
    </cfRule>
  </conditionalFormatting>
  <conditionalFormatting sqref="H55">
    <cfRule type="containsText" dxfId="23" priority="24" operator="containsText" text="LIQUIDADO">
      <formula>NOT(ISERROR(SEARCH("LIQUIDADO",H55)))</formula>
    </cfRule>
  </conditionalFormatting>
  <conditionalFormatting sqref="G56">
    <cfRule type="containsText" dxfId="22" priority="23" operator="containsText" text="TERMINADO">
      <formula>NOT(ISERROR(SEARCH("TERMINADO",G56)))</formula>
    </cfRule>
  </conditionalFormatting>
  <conditionalFormatting sqref="G56">
    <cfRule type="cellIs" dxfId="21" priority="22" operator="equal">
      <formula>"DESIERTA"</formula>
    </cfRule>
  </conditionalFormatting>
  <conditionalFormatting sqref="H56">
    <cfRule type="containsText" dxfId="20" priority="21" operator="containsText" text="LIQUIDADO">
      <formula>NOT(ISERROR(SEARCH("LIQUIDADO",H56)))</formula>
    </cfRule>
  </conditionalFormatting>
  <conditionalFormatting sqref="G57">
    <cfRule type="containsText" dxfId="19" priority="20" operator="containsText" text="TERMINADO">
      <formula>NOT(ISERROR(SEARCH("TERMINADO",G57)))</formula>
    </cfRule>
  </conditionalFormatting>
  <conditionalFormatting sqref="G57">
    <cfRule type="cellIs" dxfId="18" priority="19" operator="equal">
      <formula>"DESIERTA"</formula>
    </cfRule>
  </conditionalFormatting>
  <conditionalFormatting sqref="H57">
    <cfRule type="containsText" dxfId="17" priority="18" operator="containsText" text="LIQUIDADO">
      <formula>NOT(ISERROR(SEARCH("LIQUIDADO",H57)))</formula>
    </cfRule>
  </conditionalFormatting>
  <conditionalFormatting sqref="G61">
    <cfRule type="containsText" dxfId="16" priority="17" operator="containsText" text="TERMINADO">
      <formula>NOT(ISERROR(SEARCH("TERMINADO",G61)))</formula>
    </cfRule>
  </conditionalFormatting>
  <conditionalFormatting sqref="G61">
    <cfRule type="cellIs" dxfId="15" priority="16" operator="equal">
      <formula>"DESIERTA"</formula>
    </cfRule>
  </conditionalFormatting>
  <conditionalFormatting sqref="H61">
    <cfRule type="containsText" dxfId="14" priority="15" operator="containsText" text="LIQUIDADO">
      <formula>NOT(ISERROR(SEARCH("LIQUIDADO",H61)))</formula>
    </cfRule>
  </conditionalFormatting>
  <conditionalFormatting sqref="G62">
    <cfRule type="containsText" dxfId="13" priority="14" operator="containsText" text="TERMINADO">
      <formula>NOT(ISERROR(SEARCH("TERMINADO",G62)))</formula>
    </cfRule>
  </conditionalFormatting>
  <conditionalFormatting sqref="G62">
    <cfRule type="cellIs" dxfId="12" priority="13" operator="equal">
      <formula>"DESIERTA"</formula>
    </cfRule>
  </conditionalFormatting>
  <conditionalFormatting sqref="H62">
    <cfRule type="containsText" dxfId="11" priority="12" operator="containsText" text="LIQUIDADO">
      <formula>NOT(ISERROR(SEARCH("LIQUIDADO",H62)))</formula>
    </cfRule>
  </conditionalFormatting>
  <conditionalFormatting sqref="G63">
    <cfRule type="containsText" dxfId="10" priority="11" operator="containsText" text="TERMINADO">
      <formula>NOT(ISERROR(SEARCH("TERMINADO",G63)))</formula>
    </cfRule>
  </conditionalFormatting>
  <conditionalFormatting sqref="G63">
    <cfRule type="cellIs" dxfId="9" priority="10" operator="equal">
      <formula>"DESIERTA"</formula>
    </cfRule>
  </conditionalFormatting>
  <conditionalFormatting sqref="H63">
    <cfRule type="containsText" dxfId="8" priority="9" operator="containsText" text="LIQUIDADO">
      <formula>NOT(ISERROR(SEARCH("LIQUIDADO",H63)))</formula>
    </cfRule>
  </conditionalFormatting>
  <conditionalFormatting sqref="G41">
    <cfRule type="containsText" dxfId="7" priority="8" operator="containsText" text="TERMINADO">
      <formula>NOT(ISERROR(SEARCH("TERMINADO",G41)))</formula>
    </cfRule>
  </conditionalFormatting>
  <conditionalFormatting sqref="G41">
    <cfRule type="cellIs" dxfId="6" priority="7" operator="equal">
      <formula>"DESIERTA"</formula>
    </cfRule>
  </conditionalFormatting>
  <conditionalFormatting sqref="G42">
    <cfRule type="containsText" dxfId="5" priority="6" operator="containsText" text="TERMINADO">
      <formula>NOT(ISERROR(SEARCH("TERMINADO",G42)))</formula>
    </cfRule>
  </conditionalFormatting>
  <conditionalFormatting sqref="G42">
    <cfRule type="cellIs" dxfId="4" priority="5" operator="equal">
      <formula>"DESIERTA"</formula>
    </cfRule>
  </conditionalFormatting>
  <conditionalFormatting sqref="G43">
    <cfRule type="containsText" dxfId="3" priority="4" operator="containsText" text="TERMINADO">
      <formula>NOT(ISERROR(SEARCH("TERMINADO",G43)))</formula>
    </cfRule>
  </conditionalFormatting>
  <conditionalFormatting sqref="G43">
    <cfRule type="cellIs" dxfId="2" priority="3" operator="equal">
      <formula>"DESIERTA"</formula>
    </cfRule>
  </conditionalFormatting>
  <conditionalFormatting sqref="G44">
    <cfRule type="containsText" dxfId="1" priority="2" operator="containsText" text="TERMINADO">
      <formula>NOT(ISERROR(SEARCH("TERMINADO",G44)))</formula>
    </cfRule>
  </conditionalFormatting>
  <conditionalFormatting sqref="G44">
    <cfRule type="cellIs" dxfId="0" priority="1" operator="equal">
      <formula>"DESIERTA"</formula>
    </cfRule>
  </conditionalFormatting>
  <hyperlinks>
    <hyperlink ref="I2" r:id="rId1" display="https://www.contratos.gov.co/consultas/detalleProceso.do?numConstancia=15-12-3539445"/>
    <hyperlink ref="G2" r:id="rId2"/>
    <hyperlink ref="I5" r:id="rId3" display="https://www.contratos.gov.co/consultas/detalleProceso.do?numConstancia=15-12-3568774"/>
    <hyperlink ref="I6" r:id="rId4" display="https://www.contratos.gov.co/consultas/detalleProceso.do?numConstancia=15-12-3568869"/>
    <hyperlink ref="I7" r:id="rId5" display="https://www.contratos.gov.co/consultas/detalleProceso.do?numConstancia=15-12-3568220"/>
    <hyperlink ref="I11" r:id="rId6" display="https://www.contratos.gov.co/consultas/detalleProceso.do?numConstancia=15-12-3596093"/>
    <hyperlink ref="I10" r:id="rId7" display="https://www.contratos.gov.co/consultas/detalleProceso.do?numConstancia=15-12-3595136"/>
    <hyperlink ref="I9" r:id="rId8" display="https://www.contratos.gov.co/consultas/detalleProceso.do?numConstancia=15-12-3593642"/>
    <hyperlink ref="I8" r:id="rId9" display="https://www.contratos.gov.co/consultas/detalleProceso.do?numConstancia=15-12-3592639"/>
    <hyperlink ref="I17" r:id="rId10" display="https://www.contratos.gov.co/consultas/detalleProceso.do?numConstancia=15-12-3615489"/>
    <hyperlink ref="A19" r:id="rId11"/>
    <hyperlink ref="I13" r:id="rId12" display="https://www.contratos.gov.co/consultas/detalleProceso.do?numConstancia=15-12-3604723"/>
    <hyperlink ref="I23" r:id="rId13" display="https://www.contratos.gov.co/consultas/detalleProceso.do?numConstancia=15-12-3624667"/>
    <hyperlink ref="I18" r:id="rId14" display="https://www.contratos.gov.co/consultas/detalleProceso.do?numConstancia=15-12-3615690"/>
    <hyperlink ref="I24" r:id="rId15" display="https://www.contratos.gov.co/consultas/detalleProceso.do?numConstancia=15-12-3627223"/>
    <hyperlink ref="A28" r:id="rId16"/>
    <hyperlink ref="A33" r:id="rId17"/>
    <hyperlink ref="A29" r:id="rId18"/>
    <hyperlink ref="A34" r:id="rId19"/>
    <hyperlink ref="A35" r:id="rId20"/>
    <hyperlink ref="A40" r:id="rId21"/>
    <hyperlink ref="A41" r:id="rId22"/>
    <hyperlink ref="A42" r:id="rId23"/>
    <hyperlink ref="A37" r:id="rId24"/>
    <hyperlink ref="A38" r:id="rId25"/>
    <hyperlink ref="A39" r:id="rId26"/>
    <hyperlink ref="A58" r:id="rId27"/>
    <hyperlink ref="A43" r:id="rId28"/>
    <hyperlink ref="A44" r:id="rId29"/>
    <hyperlink ref="A52" r:id="rId30"/>
    <hyperlink ref="A46" r:id="rId31"/>
    <hyperlink ref="A50" r:id="rId32"/>
    <hyperlink ref="A47" r:id="rId33"/>
    <hyperlink ref="A51" r:id="rId34"/>
    <hyperlink ref="A64" r:id="rId35"/>
    <hyperlink ref="I14" r:id="rId36" display="https://www.contratos.gov.co/consultas/detalleProceso.do?numConstancia=15-12-3605743"/>
    <hyperlink ref="I15" r:id="rId37" display="https://www.contratos.gov.co/consultas/detalleProceso.do?numConstancia=15-12-3606089"/>
    <hyperlink ref="I30" r:id="rId38" display="https://www.contratos.gov.co/consultas/detalleProceso.do?numConstancia=15-12-3633428"/>
    <hyperlink ref="I31" r:id="rId39" display="https://www.contratos.gov.co/consultas/detalleProceso.do?numConstancia=15-12-3632154"/>
    <hyperlink ref="I25" r:id="rId40" display="https://www.contratos.gov.co/consultas/detalleProceso.do?numConstancia=15-12-3626485"/>
    <hyperlink ref="I26" r:id="rId41" display="https://www.contratos.gov.co/consultas/detalleProceso.do?numConstancia=15-12-3626597"/>
    <hyperlink ref="I27" r:id="rId42" display="https://www.contratos.gov.co/consultas/detalleProceso.do?numConstancia=15-12-3625006"/>
    <hyperlink ref="I32" r:id="rId43" display="https://www.contratos.gov.co/consultas/detalleProceso.do?numConstancia=15-12-3627624"/>
    <hyperlink ref="I48" r:id="rId44" display="https://www.contratos.gov.co/consultas/detalleProceso.do?numConstancia=15-12-3651579"/>
    <hyperlink ref="I45" r:id="rId45" display="https://www.contratos.gov.co/consultas/detalleProceso.do?numConstancia=15-12-3648514"/>
    <hyperlink ref="I53" r:id="rId46" display="https://www.contratos.gov.co/consultas/detalleProceso.do?numConstancia=15-12-3661121"/>
    <hyperlink ref="I59" r:id="rId47" display="https://www.contratos.gov.co/consultas/detalleProceso.do?numConstancia=15-12-3663421."/>
    <hyperlink ref="I60" r:id="rId48" display="https://www.contratos.gov.co/consultas/detalleProceso.do?numConstancia=15-12-3663612"/>
  </hyperlinks>
  <pageMargins left="0.70866141732283472" right="0.70866141732283472" top="0.74803149606299213" bottom="0.78740157480314965" header="0.31496062992125984" footer="0.31496062992125984"/>
  <pageSetup paperSize="14" scale="47" fitToWidth="5" fitToHeight="20" orientation="landscape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5"/>
  <sheetViews>
    <sheetView zoomScale="80" zoomScaleNormal="80" workbookViewId="0">
      <selection activeCell="B15" sqref="B15:C15"/>
    </sheetView>
  </sheetViews>
  <sheetFormatPr baseColWidth="10" defaultRowHeight="15.75" x14ac:dyDescent="0.25"/>
  <cols>
    <col min="1" max="1" width="71" style="24" bestFit="1" customWidth="1"/>
    <col min="2" max="2" width="25.7109375" style="24" customWidth="1"/>
    <col min="3" max="7" width="25.7109375" style="25" customWidth="1"/>
    <col min="8" max="13" width="25.7109375" style="24" customWidth="1"/>
    <col min="14" max="14" width="30.28515625" style="24" bestFit="1" customWidth="1"/>
    <col min="15" max="23" width="25.7109375" style="24" customWidth="1"/>
    <col min="24" max="24" width="37" style="24" customWidth="1"/>
    <col min="25" max="25" width="11.42578125" style="24"/>
    <col min="26" max="26" width="30.7109375" style="24" bestFit="1" customWidth="1"/>
    <col min="27" max="16384" width="11.42578125" style="24"/>
  </cols>
  <sheetData>
    <row r="1" spans="1:25" ht="16.5" thickBot="1" x14ac:dyDescent="0.3">
      <c r="C1" s="25" t="s">
        <v>209</v>
      </c>
      <c r="D1" s="25">
        <v>22060646721.400002</v>
      </c>
    </row>
    <row r="2" spans="1:25" x14ac:dyDescent="0.25">
      <c r="A2" s="72" t="s">
        <v>194</v>
      </c>
      <c r="B2" s="34">
        <v>100885955000</v>
      </c>
      <c r="C2" s="25" t="s">
        <v>210</v>
      </c>
      <c r="D2" s="25">
        <v>22156346721.400002</v>
      </c>
    </row>
    <row r="3" spans="1:25" x14ac:dyDescent="0.25">
      <c r="A3" s="73" t="s">
        <v>195</v>
      </c>
      <c r="B3" s="35">
        <v>644350</v>
      </c>
      <c r="C3" s="25" t="s">
        <v>211</v>
      </c>
      <c r="D3" s="25">
        <v>22714111561.400002</v>
      </c>
    </row>
    <row r="4" spans="1:25" x14ac:dyDescent="0.25">
      <c r="A4" s="73" t="s">
        <v>196</v>
      </c>
      <c r="B4" s="35">
        <f>+B2/B3</f>
        <v>156570.11717234421</v>
      </c>
      <c r="C4" s="25" t="s">
        <v>212</v>
      </c>
      <c r="I4" s="30"/>
    </row>
    <row r="5" spans="1:25" x14ac:dyDescent="0.25">
      <c r="A5" s="73" t="s">
        <v>197</v>
      </c>
      <c r="B5" s="35">
        <f>+B3*450</f>
        <v>289957500</v>
      </c>
      <c r="C5" s="25" t="s">
        <v>218</v>
      </c>
    </row>
    <row r="6" spans="1:25" ht="16.5" thickBot="1" x14ac:dyDescent="0.3">
      <c r="A6" s="74" t="s">
        <v>65</v>
      </c>
      <c r="B6" s="36">
        <f>+B5*10%</f>
        <v>28995750</v>
      </c>
      <c r="C6" s="25" t="s">
        <v>238</v>
      </c>
    </row>
    <row r="7" spans="1:25" x14ac:dyDescent="0.25">
      <c r="A7" s="37"/>
      <c r="B7" s="38"/>
      <c r="C7" s="25" t="s">
        <v>239</v>
      </c>
    </row>
    <row r="8" spans="1:25" x14ac:dyDescent="0.25">
      <c r="A8" s="39" t="s">
        <v>198</v>
      </c>
      <c r="B8" s="38"/>
      <c r="C8" s="25" t="s">
        <v>240</v>
      </c>
    </row>
    <row r="9" spans="1:25" x14ac:dyDescent="0.25">
      <c r="A9" s="37" t="s">
        <v>199</v>
      </c>
      <c r="B9" s="38" t="s">
        <v>200</v>
      </c>
      <c r="C9" s="25" t="s">
        <v>241</v>
      </c>
    </row>
    <row r="10" spans="1:25" x14ac:dyDescent="0.25">
      <c r="A10" s="37" t="s">
        <v>201</v>
      </c>
      <c r="B10" s="38" t="s">
        <v>202</v>
      </c>
      <c r="C10" s="25" t="s">
        <v>242</v>
      </c>
    </row>
    <row r="11" spans="1:25" x14ac:dyDescent="0.25">
      <c r="A11" s="37" t="s">
        <v>203</v>
      </c>
      <c r="B11" s="38" t="s">
        <v>204</v>
      </c>
      <c r="C11" s="25" t="s">
        <v>243</v>
      </c>
    </row>
    <row r="12" spans="1:25" x14ac:dyDescent="0.25">
      <c r="A12" s="40" t="s">
        <v>205</v>
      </c>
      <c r="B12" s="41" t="s">
        <v>206</v>
      </c>
      <c r="C12" s="25" t="s">
        <v>244</v>
      </c>
    </row>
    <row r="13" spans="1:25" x14ac:dyDescent="0.25">
      <c r="A13" s="37" t="s">
        <v>207</v>
      </c>
      <c r="B13" s="38" t="s">
        <v>208</v>
      </c>
    </row>
    <row r="14" spans="1:25" ht="16.5" thickBot="1" x14ac:dyDescent="0.3">
      <c r="A14" s="28"/>
    </row>
    <row r="15" spans="1:25" s="153" customFormat="1" ht="18.75" thickBot="1" x14ac:dyDescent="0.3">
      <c r="A15" s="162" t="s">
        <v>163</v>
      </c>
      <c r="B15" s="217" t="s">
        <v>37</v>
      </c>
      <c r="C15" s="218"/>
      <c r="D15" s="219" t="s">
        <v>251</v>
      </c>
      <c r="E15" s="219"/>
      <c r="F15" s="219" t="s">
        <v>30</v>
      </c>
      <c r="G15" s="219"/>
      <c r="H15" s="218" t="s">
        <v>31</v>
      </c>
      <c r="I15" s="218"/>
      <c r="J15" s="211" t="s">
        <v>234</v>
      </c>
      <c r="K15" s="212"/>
      <c r="L15" s="140" t="s">
        <v>169</v>
      </c>
      <c r="M15" s="163" t="s">
        <v>170</v>
      </c>
      <c r="P15" s="154"/>
    </row>
    <row r="16" spans="1:25" x14ac:dyDescent="0.25">
      <c r="A16" s="147" t="s">
        <v>116</v>
      </c>
      <c r="B16" s="24" t="e">
        <f>+COUNTIFS('CONTRATOS 2015'!$C$2:$C$64,$A16,'CONTRATOS 2015'!#REF!,B$15)</f>
        <v>#REF!</v>
      </c>
      <c r="C16" s="26" t="e">
        <f>+SUMIFS('CONTRATOS 2015'!$F$2:$F$64,'CONTRATOS 2015'!$C$2:$C$64,$A16,'CONTRATOS 2015'!#REF!,B$15)</f>
        <v>#REF!</v>
      </c>
      <c r="D16" s="29" t="e">
        <f>+COUNTIFS('CONTRATOS 2015'!$C$2:$C$64,$A16,'CONTRATOS 2015'!#REF!,D$15)</f>
        <v>#REF!</v>
      </c>
      <c r="E16" s="26" t="e">
        <f>+SUMIFS('CONTRATOS 2015'!$F$2:$F$64,'CONTRATOS 2015'!$C$2:$C$64,$A16,'CONTRATOS 2015'!#REF!,D$15)</f>
        <v>#REF!</v>
      </c>
      <c r="F16" s="29" t="e">
        <f>+COUNTIFS('CONTRATOS 2015'!$C$2:$C$64,$A16,'CONTRATOS 2015'!#REF!,F$15)</f>
        <v>#REF!</v>
      </c>
      <c r="G16" s="26" t="e">
        <f>+SUMIFS('CONTRATOS 2015'!$F$2:$F$64,'CONTRATOS 2015'!$C$2:$C$64,$A16,'CONTRATOS 2015'!#REF!,F$15)</f>
        <v>#REF!</v>
      </c>
      <c r="H16" s="29" t="e">
        <f>+COUNTIFS('CONTRATOS 2015'!$C$2:$C$64,$A16,'CONTRATOS 2015'!#REF!,H$15)</f>
        <v>#REF!</v>
      </c>
      <c r="I16" s="26" t="e">
        <f>+SUMIFS('CONTRATOS 2015'!$F$2:$F$64,'CONTRATOS 2015'!$C$2:$C$64,$A16,'CONTRATOS 2015'!#REF!,H$15)</f>
        <v>#REF!</v>
      </c>
      <c r="J16" s="29" t="e">
        <f>+COUNTIFS('CONTRATOS 2015'!$C$2:$C$64,$A16,'CONTRATOS 2015'!#REF!,J$15)</f>
        <v>#REF!</v>
      </c>
      <c r="K16" s="25" t="e">
        <f>+SUMIFS('CONTRATOS 2015'!$F$2:$F$64,'CONTRATOS 2015'!$C$2:$C$64,$A16,'CONTRATOS 2015'!#REF!,J$15)</f>
        <v>#REF!</v>
      </c>
      <c r="L16" s="174" t="e">
        <f>+B16+D16+F16+H16+J16</f>
        <v>#REF!</v>
      </c>
      <c r="M16" s="175" t="e">
        <f>+C16+E16+G16+I16+K16</f>
        <v>#REF!</v>
      </c>
      <c r="N16" s="169" t="s">
        <v>116</v>
      </c>
      <c r="P16" s="89"/>
      <c r="R16" s="97"/>
      <c r="S16" s="97"/>
      <c r="T16" s="97"/>
      <c r="U16" s="97"/>
      <c r="V16" s="97"/>
      <c r="W16" s="97"/>
      <c r="X16" s="97"/>
      <c r="Y16" s="98"/>
    </row>
    <row r="17" spans="1:25" x14ac:dyDescent="0.25">
      <c r="A17" s="158" t="s">
        <v>117</v>
      </c>
      <c r="B17" s="24" t="e">
        <f>+COUNTIFS('CONTRATOS 2015'!$C$2:$C$64,$A17,'CONTRATOS 2015'!#REF!,B$15)</f>
        <v>#REF!</v>
      </c>
      <c r="C17" s="26" t="e">
        <f>+SUMIFS('CONTRATOS 2015'!$F$2:$F$64,'CONTRATOS 2015'!$C$2:$C$64,$A17,'CONTRATOS 2015'!#REF!,B$15)</f>
        <v>#REF!</v>
      </c>
      <c r="D17" s="29" t="e">
        <f>+COUNTIFS('CONTRATOS 2015'!$C$2:$C$64,$A17,'CONTRATOS 2015'!#REF!,D$15)</f>
        <v>#REF!</v>
      </c>
      <c r="E17" s="26" t="e">
        <f>+SUMIFS('CONTRATOS 2015'!$F$2:$F$64,'CONTRATOS 2015'!$C$2:$C$64,$A17,'CONTRATOS 2015'!#REF!,D$15)</f>
        <v>#REF!</v>
      </c>
      <c r="F17" s="29" t="e">
        <f>+COUNTIFS('CONTRATOS 2015'!$C$2:$C$64,$A17,'CONTRATOS 2015'!#REF!,F$15)</f>
        <v>#REF!</v>
      </c>
      <c r="G17" s="26" t="e">
        <f>+SUMIFS('CONTRATOS 2015'!$F$2:$F$64,'CONTRATOS 2015'!$C$2:$C$64,$A17,'CONTRATOS 2015'!#REF!,F$15)</f>
        <v>#REF!</v>
      </c>
      <c r="H17" s="29" t="e">
        <f>+COUNTIFS('CONTRATOS 2015'!$C$2:$C$64,$A17,'CONTRATOS 2015'!#REF!,H$15)</f>
        <v>#REF!</v>
      </c>
      <c r="I17" s="26" t="e">
        <f>+SUMIFS('CONTRATOS 2015'!$F$2:$F$64,'CONTRATOS 2015'!$C$2:$C$64,$A17,'CONTRATOS 2015'!#REF!,H$15)</f>
        <v>#REF!</v>
      </c>
      <c r="J17" s="29" t="e">
        <f>+COUNTIFS('CONTRATOS 2015'!$C$2:$C$64,$A17,'CONTRATOS 2015'!#REF!,J$15)</f>
        <v>#REF!</v>
      </c>
      <c r="K17" s="25" t="e">
        <f>+SUMIFS('CONTRATOS 2015'!$F$2:$F$64,'CONTRATOS 2015'!$C$2:$C$64,$A17,'CONTRATOS 2015'!#REF!,J$15)</f>
        <v>#REF!</v>
      </c>
      <c r="L17" s="174" t="e">
        <f t="shared" ref="L17:L23" si="0">+B17+D17+F17+H17+J17</f>
        <v>#REF!</v>
      </c>
      <c r="M17" s="175" t="e">
        <f t="shared" ref="M17:M23" si="1">+C17+E17+G17+I17+K17</f>
        <v>#REF!</v>
      </c>
      <c r="N17" s="170" t="s">
        <v>117</v>
      </c>
      <c r="P17" s="132"/>
      <c r="R17" s="97"/>
      <c r="S17" s="97"/>
      <c r="T17" s="97"/>
      <c r="U17" s="98"/>
      <c r="V17" s="97"/>
      <c r="W17" s="97"/>
      <c r="X17" s="97"/>
      <c r="Y17" s="98"/>
    </row>
    <row r="18" spans="1:25" x14ac:dyDescent="0.25">
      <c r="A18" s="159" t="s">
        <v>65</v>
      </c>
      <c r="B18" s="24" t="e">
        <f>+COUNTIFS('CONTRATOS 2015'!$C$2:$C$64,$A18,'CONTRATOS 2015'!#REF!,B$15)</f>
        <v>#REF!</v>
      </c>
      <c r="C18" s="26" t="e">
        <f>+SUMIFS('CONTRATOS 2015'!$F$2:$F$64,'CONTRATOS 2015'!$C$2:$C$64,$A18,'CONTRATOS 2015'!#REF!,B$15)</f>
        <v>#REF!</v>
      </c>
      <c r="D18" s="29" t="e">
        <f>+COUNTIFS('CONTRATOS 2015'!$C$2:$C$64,$A18,'CONTRATOS 2015'!#REF!,D$15)</f>
        <v>#REF!</v>
      </c>
      <c r="E18" s="26" t="e">
        <f>+SUMIFS('CONTRATOS 2015'!$F$2:$F$64,'CONTRATOS 2015'!$C$2:$C$64,$A18,'CONTRATOS 2015'!#REF!,D$15)</f>
        <v>#REF!</v>
      </c>
      <c r="F18" s="29" t="e">
        <f>+COUNTIFS('CONTRATOS 2015'!$C$2:$C$64,$A18,'CONTRATOS 2015'!#REF!,F$15)</f>
        <v>#REF!</v>
      </c>
      <c r="G18" s="26" t="e">
        <f>+SUMIFS('CONTRATOS 2015'!$F$2:$F$64,'CONTRATOS 2015'!$C$2:$C$64,$A18,'CONTRATOS 2015'!#REF!,F$15)</f>
        <v>#REF!</v>
      </c>
      <c r="H18" s="29" t="e">
        <f>+COUNTIFS('CONTRATOS 2015'!$C$2:$C$64,$A18,'CONTRATOS 2015'!#REF!,H$15)</f>
        <v>#REF!</v>
      </c>
      <c r="I18" s="26" t="e">
        <f>+SUMIFS('CONTRATOS 2015'!$F$2:$F$64,'CONTRATOS 2015'!$C$2:$C$64,$A18,'CONTRATOS 2015'!#REF!,H$15)</f>
        <v>#REF!</v>
      </c>
      <c r="J18" s="29" t="e">
        <f>+COUNTIFS('CONTRATOS 2015'!$C$2:$C$64,$A18,'CONTRATOS 2015'!#REF!,J$15)</f>
        <v>#REF!</v>
      </c>
      <c r="K18" s="25" t="e">
        <f>+SUMIFS('CONTRATOS 2015'!$F$2:$F$64,'CONTRATOS 2015'!$C$2:$C$64,$A18,'CONTRATOS 2015'!#REF!,J$15)</f>
        <v>#REF!</v>
      </c>
      <c r="L18" s="174" t="e">
        <f t="shared" si="0"/>
        <v>#REF!</v>
      </c>
      <c r="M18" s="175" t="e">
        <f t="shared" si="1"/>
        <v>#REF!</v>
      </c>
      <c r="N18" s="171" t="s">
        <v>65</v>
      </c>
      <c r="P18" s="133"/>
      <c r="R18" s="97"/>
      <c r="S18" s="97"/>
      <c r="T18" s="98"/>
      <c r="U18" s="97"/>
      <c r="V18" s="97"/>
      <c r="W18" s="97"/>
      <c r="X18" s="97"/>
      <c r="Y18" s="98"/>
    </row>
    <row r="19" spans="1:25" x14ac:dyDescent="0.25">
      <c r="A19" s="160" t="s">
        <v>118</v>
      </c>
      <c r="B19" s="24" t="e">
        <f>+COUNTIFS('CONTRATOS 2015'!$C$2:$C$64,$A19,'CONTRATOS 2015'!#REF!,B$15)</f>
        <v>#REF!</v>
      </c>
      <c r="C19" s="26" t="e">
        <f>+SUMIFS('CONTRATOS 2015'!$F$2:$F$64,'CONTRATOS 2015'!$C$2:$C$64,$A19,'CONTRATOS 2015'!#REF!,B$15)</f>
        <v>#REF!</v>
      </c>
      <c r="D19" s="29" t="e">
        <f>+COUNTIFS('CONTRATOS 2015'!$C$2:$C$64,$A19,'CONTRATOS 2015'!#REF!,D$15)</f>
        <v>#REF!</v>
      </c>
      <c r="E19" s="26" t="e">
        <f>+SUMIFS('CONTRATOS 2015'!$F$2:$F$64,'CONTRATOS 2015'!$C$2:$C$64,$A19,'CONTRATOS 2015'!#REF!,D$15)</f>
        <v>#REF!</v>
      </c>
      <c r="F19" s="29" t="e">
        <f>+COUNTIFS('CONTRATOS 2015'!$C$2:$C$64,$A19,'CONTRATOS 2015'!#REF!,F$15)</f>
        <v>#REF!</v>
      </c>
      <c r="G19" s="26" t="e">
        <f>+SUMIFS('CONTRATOS 2015'!$F$2:$F$64,'CONTRATOS 2015'!$C$2:$C$64,$A19,'CONTRATOS 2015'!#REF!,F$15)</f>
        <v>#REF!</v>
      </c>
      <c r="H19" s="29" t="e">
        <f>+COUNTIFS('CONTRATOS 2015'!$C$2:$C$64,$A19,'CONTRATOS 2015'!#REF!,H$15)</f>
        <v>#REF!</v>
      </c>
      <c r="I19" s="26" t="e">
        <f>+SUMIFS('CONTRATOS 2015'!$F$2:$F$64,'CONTRATOS 2015'!$C$2:$C$64,$A19,'CONTRATOS 2015'!#REF!,H$15)</f>
        <v>#REF!</v>
      </c>
      <c r="J19" s="29" t="e">
        <f>+COUNTIFS('CONTRATOS 2015'!$C$2:$C$64,$A19,'CONTRATOS 2015'!#REF!,J$15)</f>
        <v>#REF!</v>
      </c>
      <c r="K19" s="25" t="e">
        <f>+SUMIFS('CONTRATOS 2015'!$F$2:$F$64,'CONTRATOS 2015'!$C$2:$C$64,$A19,'CONTRATOS 2015'!#REF!,J$15)</f>
        <v>#REF!</v>
      </c>
      <c r="L19" s="174" t="e">
        <f t="shared" si="0"/>
        <v>#REF!</v>
      </c>
      <c r="M19" s="175" t="e">
        <f t="shared" si="1"/>
        <v>#REF!</v>
      </c>
      <c r="N19" s="172" t="s">
        <v>118</v>
      </c>
      <c r="P19" s="134"/>
      <c r="R19" s="97"/>
      <c r="S19" s="98"/>
      <c r="T19" s="97"/>
      <c r="U19" s="97"/>
      <c r="V19" s="97"/>
      <c r="W19" s="97"/>
      <c r="X19" s="97"/>
      <c r="Y19" s="98"/>
    </row>
    <row r="20" spans="1:25" x14ac:dyDescent="0.25">
      <c r="A20" s="160" t="s">
        <v>119</v>
      </c>
      <c r="B20" s="24" t="e">
        <f>+COUNTIFS('CONTRATOS 2015'!$C$2:$C$64,$A20,'CONTRATOS 2015'!#REF!,B$15)</f>
        <v>#REF!</v>
      </c>
      <c r="C20" s="26" t="e">
        <f>+SUMIFS('CONTRATOS 2015'!$F$2:$F$64,'CONTRATOS 2015'!$C$2:$C$64,$A20,'CONTRATOS 2015'!#REF!,B$15)</f>
        <v>#REF!</v>
      </c>
      <c r="D20" s="29" t="e">
        <f>+COUNTIFS('CONTRATOS 2015'!$C$2:$C$64,$A20,'CONTRATOS 2015'!#REF!,D$15)</f>
        <v>#REF!</v>
      </c>
      <c r="E20" s="26" t="e">
        <f>+SUMIFS('CONTRATOS 2015'!$F$2:$F$64,'CONTRATOS 2015'!$C$2:$C$64,$A20,'CONTRATOS 2015'!#REF!,D$15)</f>
        <v>#REF!</v>
      </c>
      <c r="F20" s="29" t="e">
        <f>+COUNTIFS('CONTRATOS 2015'!$C$2:$C$64,$A20,'CONTRATOS 2015'!#REF!,F$15)</f>
        <v>#REF!</v>
      </c>
      <c r="G20" s="26" t="e">
        <f>+SUMIFS('CONTRATOS 2015'!$F$2:$F$64,'CONTRATOS 2015'!$C$2:$C$64,$A20,'CONTRATOS 2015'!#REF!,F$15)</f>
        <v>#REF!</v>
      </c>
      <c r="H20" s="29" t="e">
        <f>+COUNTIFS('CONTRATOS 2015'!$C$2:$C$64,$A20,'CONTRATOS 2015'!#REF!,H$15)</f>
        <v>#REF!</v>
      </c>
      <c r="I20" s="26" t="e">
        <f>+SUMIFS('CONTRATOS 2015'!$F$2:$F$64,'CONTRATOS 2015'!$C$2:$C$64,$A20,'CONTRATOS 2015'!#REF!,H$15)</f>
        <v>#REF!</v>
      </c>
      <c r="J20" s="29" t="e">
        <f>+COUNTIFS('CONTRATOS 2015'!$C$2:$C$64,$A20,'CONTRATOS 2015'!#REF!,J$15)</f>
        <v>#REF!</v>
      </c>
      <c r="K20" s="25" t="e">
        <f>+SUMIFS('CONTRATOS 2015'!$F$2:$F$64,'CONTRATOS 2015'!$C$2:$C$64,$A20,'CONTRATOS 2015'!#REF!,J$15)</f>
        <v>#REF!</v>
      </c>
      <c r="L20" s="174" t="e">
        <f t="shared" si="0"/>
        <v>#REF!</v>
      </c>
      <c r="M20" s="175" t="e">
        <f t="shared" si="1"/>
        <v>#REF!</v>
      </c>
      <c r="N20" s="172" t="s">
        <v>119</v>
      </c>
      <c r="P20" s="134"/>
      <c r="R20" s="97"/>
      <c r="S20" s="97"/>
      <c r="T20" s="97"/>
      <c r="U20" s="97"/>
      <c r="V20" s="97"/>
      <c r="W20" s="97"/>
      <c r="X20" s="97"/>
      <c r="Y20" s="98"/>
    </row>
    <row r="21" spans="1:25" x14ac:dyDescent="0.25">
      <c r="A21" s="161" t="s">
        <v>120</v>
      </c>
      <c r="B21" s="24" t="e">
        <f>+COUNTIFS('CONTRATOS 2015'!$C$2:$C$64,$A21,'CONTRATOS 2015'!#REF!,B$15)</f>
        <v>#REF!</v>
      </c>
      <c r="C21" s="26" t="e">
        <f>+SUMIFS('CONTRATOS 2015'!$F$2:$F$64,'CONTRATOS 2015'!$C$2:$C$64,$A21,'CONTRATOS 2015'!#REF!,B$15)</f>
        <v>#REF!</v>
      </c>
      <c r="D21" s="29" t="e">
        <f>+COUNTIFS('CONTRATOS 2015'!$C$2:$C$64,$A21,'CONTRATOS 2015'!#REF!,D$15)</f>
        <v>#REF!</v>
      </c>
      <c r="E21" s="26" t="e">
        <f>+SUMIFS('CONTRATOS 2015'!$F$2:$F$64,'CONTRATOS 2015'!$C$2:$C$64,$A21,'CONTRATOS 2015'!#REF!,D$15)</f>
        <v>#REF!</v>
      </c>
      <c r="F21" s="29" t="e">
        <f>+COUNTIFS('CONTRATOS 2015'!$C$2:$C$64,$A21,'CONTRATOS 2015'!#REF!,F$15)</f>
        <v>#REF!</v>
      </c>
      <c r="G21" s="26" t="e">
        <f>+SUMIFS('CONTRATOS 2015'!$F$2:$F$64,'CONTRATOS 2015'!$C$2:$C$64,$A21,'CONTRATOS 2015'!#REF!,F$15)</f>
        <v>#REF!</v>
      </c>
      <c r="H21" s="29" t="e">
        <f>+COUNTIFS('CONTRATOS 2015'!$C$2:$C$64,$A21,'CONTRATOS 2015'!#REF!,H$15)</f>
        <v>#REF!</v>
      </c>
      <c r="I21" s="26" t="e">
        <f>+SUMIFS('CONTRATOS 2015'!$F$2:$F$64,'CONTRATOS 2015'!$C$2:$C$64,$A21,'CONTRATOS 2015'!#REF!,H$15)</f>
        <v>#REF!</v>
      </c>
      <c r="J21" s="29" t="e">
        <f>+COUNTIFS('CONTRATOS 2015'!$C$2:$C$64,$A21,'CONTRATOS 2015'!#REF!,J$15)</f>
        <v>#REF!</v>
      </c>
      <c r="K21" s="25" t="e">
        <f>+SUMIFS('CONTRATOS 2015'!$F$2:$F$64,'CONTRATOS 2015'!$C$2:$C$64,$A21,'CONTRATOS 2015'!#REF!,J$15)</f>
        <v>#REF!</v>
      </c>
      <c r="L21" s="174" t="e">
        <f t="shared" si="0"/>
        <v>#REF!</v>
      </c>
      <c r="M21" s="175" t="e">
        <f t="shared" si="1"/>
        <v>#REF!</v>
      </c>
      <c r="N21" s="173" t="s">
        <v>120</v>
      </c>
      <c r="P21" s="89"/>
      <c r="R21" s="97"/>
      <c r="S21" s="97"/>
      <c r="T21" s="97"/>
      <c r="U21" s="97"/>
      <c r="V21" s="97"/>
      <c r="W21" s="97"/>
      <c r="X21" s="97"/>
      <c r="Y21" s="98"/>
    </row>
    <row r="22" spans="1:25" x14ac:dyDescent="0.25">
      <c r="A22" s="161" t="s">
        <v>72</v>
      </c>
      <c r="B22" s="24" t="e">
        <f>+COUNTIFS('CONTRATOS 2015'!$C$2:$C$64,$A22,'CONTRATOS 2015'!#REF!,B$15)</f>
        <v>#REF!</v>
      </c>
      <c r="C22" s="26" t="e">
        <f>+SUMIFS('CONTRATOS 2015'!$F$2:$F$64,'CONTRATOS 2015'!$C$2:$C$64,$A22,'CONTRATOS 2015'!#REF!,B$15)</f>
        <v>#REF!</v>
      </c>
      <c r="D22" s="29" t="e">
        <f>+COUNTIFS('CONTRATOS 2015'!$C$2:$C$64,$A22,'CONTRATOS 2015'!#REF!,D$15)</f>
        <v>#REF!</v>
      </c>
      <c r="E22" s="26" t="e">
        <f>+SUMIFS('CONTRATOS 2015'!$F$2:$F$64,'CONTRATOS 2015'!$C$2:$C$64,$A22,'CONTRATOS 2015'!#REF!,D$15)</f>
        <v>#REF!</v>
      </c>
      <c r="F22" s="29" t="e">
        <f>+COUNTIFS('CONTRATOS 2015'!$C$2:$C$64,$A22,'CONTRATOS 2015'!#REF!,F$15)</f>
        <v>#REF!</v>
      </c>
      <c r="G22" s="26" t="e">
        <f>+SUMIFS('CONTRATOS 2015'!$F$2:$F$64,'CONTRATOS 2015'!$C$2:$C$64,$A22,'CONTRATOS 2015'!#REF!,F$15)</f>
        <v>#REF!</v>
      </c>
      <c r="H22" s="29" t="e">
        <f>+COUNTIFS('CONTRATOS 2015'!$C$2:$C$64,$A22,'CONTRATOS 2015'!#REF!,H$15)</f>
        <v>#REF!</v>
      </c>
      <c r="I22" s="26" t="e">
        <f>+SUMIFS('CONTRATOS 2015'!$F$2:$F$64,'CONTRATOS 2015'!$C$2:$C$64,$A22,'CONTRATOS 2015'!#REF!,H$15)</f>
        <v>#REF!</v>
      </c>
      <c r="J22" s="29" t="e">
        <f>+COUNTIFS('CONTRATOS 2015'!$C$2:$C$64,$A22,'CONTRATOS 2015'!#REF!,J$15)</f>
        <v>#REF!</v>
      </c>
      <c r="K22" s="25" t="e">
        <f>+SUMIFS('CONTRATOS 2015'!$F$2:$F$64,'CONTRATOS 2015'!$C$2:$C$64,$A22,'CONTRATOS 2015'!#REF!,J$15)</f>
        <v>#REF!</v>
      </c>
      <c r="L22" s="174" t="e">
        <f t="shared" si="0"/>
        <v>#REF!</v>
      </c>
      <c r="M22" s="175" t="e">
        <f t="shared" si="1"/>
        <v>#REF!</v>
      </c>
      <c r="N22" s="173" t="s">
        <v>72</v>
      </c>
      <c r="P22" s="89"/>
      <c r="R22" s="97"/>
      <c r="S22" s="97"/>
      <c r="T22" s="97"/>
      <c r="U22" s="97"/>
      <c r="V22" s="97"/>
      <c r="W22" s="97"/>
      <c r="X22" s="97"/>
      <c r="Y22" s="97"/>
    </row>
    <row r="23" spans="1:25" ht="16.5" thickBot="1" x14ac:dyDescent="0.3">
      <c r="A23" s="161" t="s">
        <v>235</v>
      </c>
      <c r="B23" s="24" t="e">
        <f>+COUNTIFS('CONTRATOS 2015'!$C$2:$C$64,$A23,'CONTRATOS 2015'!#REF!,B$15)</f>
        <v>#REF!</v>
      </c>
      <c r="C23" s="26" t="e">
        <f>+SUMIFS('CONTRATOS 2015'!$F$2:$F$64,'CONTRATOS 2015'!$C$2:$C$64,$A23,'CONTRATOS 2015'!#REF!,B$15)</f>
        <v>#REF!</v>
      </c>
      <c r="D23" s="29" t="e">
        <f>+COUNTIFS('CONTRATOS 2015'!$C$2:$C$64,$A23,'CONTRATOS 2015'!#REF!,D$15)</f>
        <v>#REF!</v>
      </c>
      <c r="E23" s="26" t="e">
        <f>+SUMIFS('CONTRATOS 2015'!$F$2:$F$64,'CONTRATOS 2015'!$C$2:$C$64,$A23,'CONTRATOS 2015'!#REF!,D$15)</f>
        <v>#REF!</v>
      </c>
      <c r="F23" s="29" t="e">
        <f>+COUNTIFS('CONTRATOS 2015'!$C$2:$C$64,$A23,'CONTRATOS 2015'!#REF!,F$15)</f>
        <v>#REF!</v>
      </c>
      <c r="G23" s="26" t="e">
        <f>+SUMIFS('CONTRATOS 2015'!$F$2:$F$64,'CONTRATOS 2015'!$C$2:$C$64,$A23,'CONTRATOS 2015'!#REF!,F$15)</f>
        <v>#REF!</v>
      </c>
      <c r="H23" s="29" t="e">
        <f>+COUNTIFS('CONTRATOS 2015'!$C$2:$C$64,$A23,'CONTRATOS 2015'!#REF!,H$15)</f>
        <v>#REF!</v>
      </c>
      <c r="I23" s="26" t="e">
        <f>+SUMIFS('CONTRATOS 2015'!$F$2:$F$64,'CONTRATOS 2015'!$C$2:$C$64,$A23,'CONTRATOS 2015'!#REF!,H$15)</f>
        <v>#REF!</v>
      </c>
      <c r="J23" s="29" t="e">
        <f>+COUNTIFS('CONTRATOS 2015'!$C$2:$C$64,$A23,'CONTRATOS 2015'!#REF!,J$15)</f>
        <v>#REF!</v>
      </c>
      <c r="K23" s="25" t="e">
        <f>+SUMIFS('CONTRATOS 2015'!$F$2:$F$64,'CONTRATOS 2015'!$C$2:$C$64,$A23,'CONTRATOS 2015'!#REF!,J$15)</f>
        <v>#REF!</v>
      </c>
      <c r="L23" s="174" t="e">
        <f t="shared" si="0"/>
        <v>#REF!</v>
      </c>
      <c r="M23" s="175" t="e">
        <f t="shared" si="1"/>
        <v>#REF!</v>
      </c>
      <c r="N23" s="173" t="s">
        <v>236</v>
      </c>
      <c r="P23" s="89"/>
      <c r="R23" s="97"/>
      <c r="S23" s="97"/>
      <c r="T23" s="97"/>
      <c r="U23" s="97"/>
      <c r="V23" s="97"/>
      <c r="W23" s="97"/>
      <c r="X23" s="97"/>
      <c r="Y23" s="98"/>
    </row>
    <row r="24" spans="1:25" s="156" customFormat="1" ht="18.75" thickBot="1" x14ac:dyDescent="0.3">
      <c r="A24" s="164" t="s">
        <v>164</v>
      </c>
      <c r="B24" s="165" t="e">
        <f>SUM(B16:B23)</f>
        <v>#REF!</v>
      </c>
      <c r="C24" s="166" t="e">
        <f>SUM(C16:C23)</f>
        <v>#REF!</v>
      </c>
      <c r="D24" s="166" t="e">
        <f t="shared" ref="D24:M24" si="2">SUM(D16:D23)</f>
        <v>#REF!</v>
      </c>
      <c r="E24" s="166" t="e">
        <f t="shared" si="2"/>
        <v>#REF!</v>
      </c>
      <c r="F24" s="166" t="e">
        <f t="shared" si="2"/>
        <v>#REF!</v>
      </c>
      <c r="G24" s="166" t="e">
        <f t="shared" si="2"/>
        <v>#REF!</v>
      </c>
      <c r="H24" s="167" t="e">
        <f t="shared" si="2"/>
        <v>#REF!</v>
      </c>
      <c r="I24" s="166" t="e">
        <f t="shared" si="2"/>
        <v>#REF!</v>
      </c>
      <c r="J24" s="167" t="e">
        <f t="shared" si="2"/>
        <v>#REF!</v>
      </c>
      <c r="K24" s="168" t="e">
        <f t="shared" si="2"/>
        <v>#REF!</v>
      </c>
      <c r="L24" s="176" t="e">
        <f t="shared" si="2"/>
        <v>#REF!</v>
      </c>
      <c r="M24" s="155" t="e">
        <f t="shared" si="2"/>
        <v>#REF!</v>
      </c>
      <c r="P24" s="157"/>
    </row>
    <row r="25" spans="1:25" s="25" customFormat="1" x14ac:dyDescent="0.25"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25" s="25" customFormat="1" ht="16.5" thickBot="1" x14ac:dyDescent="0.3"/>
    <row r="27" spans="1:25" x14ac:dyDescent="0.25">
      <c r="A27" s="177"/>
      <c r="B27" s="213" t="s">
        <v>25</v>
      </c>
      <c r="C27" s="213"/>
      <c r="D27" s="214" t="s">
        <v>65</v>
      </c>
      <c r="E27" s="215"/>
      <c r="F27" s="216" t="s">
        <v>168</v>
      </c>
      <c r="G27" s="215"/>
      <c r="H27" s="25"/>
    </row>
    <row r="28" spans="1:25" ht="32.25" thickBot="1" x14ac:dyDescent="0.3">
      <c r="A28" s="178" t="s">
        <v>4</v>
      </c>
      <c r="B28" s="196" t="s">
        <v>165</v>
      </c>
      <c r="C28" s="197" t="s">
        <v>166</v>
      </c>
      <c r="D28" s="179" t="s">
        <v>165</v>
      </c>
      <c r="E28" s="180" t="s">
        <v>166</v>
      </c>
      <c r="F28" s="181" t="s">
        <v>165</v>
      </c>
      <c r="G28" s="180" t="s">
        <v>166</v>
      </c>
    </row>
    <row r="29" spans="1:25" x14ac:dyDescent="0.25">
      <c r="A29" s="189" t="s">
        <v>134</v>
      </c>
      <c r="B29" s="200">
        <f>+COUNTIFS('CONTRATOS 2015'!$X$2:$X$64,"&gt;=1",'CONTRATOS 2015'!$K$2:$K$64,A29)-D29</f>
        <v>1</v>
      </c>
      <c r="C29" s="78">
        <f>+SUMIFS('CONTRATOS 2015'!$X$2:$X$64,'CONTRATOS 2015'!$K$2:$K$64,A29)-E29</f>
        <v>22500000</v>
      </c>
      <c r="D29" s="182">
        <f>+COUNTIFS('CONTRATOS 2015'!$X$2:$X$64,"&gt;=1",'CONTRATOS 2015'!$K$2:$K$64,A29,'CONTRATOS 2015'!$C$2:$C$64,"MINIMA CUANTIA")</f>
        <v>0</v>
      </c>
      <c r="E29" s="128">
        <f>+SUMIFS('CONTRATOS 2015'!$X$2:$X$64,'CONTRATOS 2015'!$K$2:$K$64,A29,'CONTRATOS 2015'!$C$2:$C$64,"MINIMA CUANTIA")</f>
        <v>0</v>
      </c>
      <c r="F29" s="75">
        <f t="shared" ref="F29" si="3">+B29+D29</f>
        <v>1</v>
      </c>
      <c r="G29" s="76">
        <f t="shared" ref="G29" si="4">+C29+E29</f>
        <v>22500000</v>
      </c>
      <c r="H29" s="27"/>
    </row>
    <row r="30" spans="1:25" x14ac:dyDescent="0.25">
      <c r="A30" s="190" t="s">
        <v>7</v>
      </c>
      <c r="B30" s="77">
        <f>+COUNTIFS('CONTRATOS 2015'!$X$2:$X$64,"&gt;=1",'CONTRATOS 2015'!$K$2:$K$64,A30)-D30</f>
        <v>5</v>
      </c>
      <c r="C30" s="78">
        <f>+SUMIFS('CONTRATOS 2015'!$X$2:$X$64,'CONTRATOS 2015'!$K$2:$K$64,A30)-E30</f>
        <v>174107687</v>
      </c>
      <c r="D30" s="183">
        <f>+COUNTIFS('CONTRATOS 2015'!$X$2:$X$64,"&gt;=1",'CONTRATOS 2015'!$K$2:$K$64,A30,'CONTRATOS 2015'!$C$2:$C$64,"MINIMA CUANTIA")</f>
        <v>0</v>
      </c>
      <c r="E30" s="78">
        <f>+SUMIFS('CONTRATOS 2015'!$X$2:$X$64,'CONTRATOS 2015'!$K$2:$K$64,A30,'CONTRATOS 2015'!$C$2:$C$64,"MINIMA CUANTIA")</f>
        <v>0</v>
      </c>
      <c r="F30" s="77">
        <f t="shared" ref="F30:F51" si="5">+B30+D30</f>
        <v>5</v>
      </c>
      <c r="G30" s="78">
        <f t="shared" ref="G30:G51" si="6">+C30+E30</f>
        <v>174107687</v>
      </c>
      <c r="H30" s="27"/>
    </row>
    <row r="31" spans="1:25" x14ac:dyDescent="0.25">
      <c r="A31" s="190" t="s">
        <v>177</v>
      </c>
      <c r="B31" s="77">
        <f>+COUNTIFS('CONTRATOS 2015'!$X$2:$X$64,"&gt;=1",'CONTRATOS 2015'!$K$2:$K$64,A31)-D31</f>
        <v>0</v>
      </c>
      <c r="C31" s="78">
        <f>+SUMIFS('CONTRATOS 2015'!$X$2:$X$64,'CONTRATOS 2015'!$K$2:$K$64,A31)-E31</f>
        <v>0</v>
      </c>
      <c r="D31" s="183">
        <f>+COUNTIFS('CONTRATOS 2015'!$X$2:$X$64,"&gt;=1",'CONTRATOS 2015'!$K$2:$K$64,A31,'CONTRATOS 2015'!$C$2:$C$64,"MINIMA CUANTIA")</f>
        <v>0</v>
      </c>
      <c r="E31" s="78">
        <f>+SUMIFS('CONTRATOS 2015'!$X$2:$X$64,'CONTRATOS 2015'!$K$2:$K$64,A31,'CONTRATOS 2015'!$C$2:$C$64,"MINIMA CUANTIA")</f>
        <v>0</v>
      </c>
      <c r="F31" s="77">
        <f t="shared" si="5"/>
        <v>0</v>
      </c>
      <c r="G31" s="78">
        <f t="shared" si="6"/>
        <v>0</v>
      </c>
      <c r="H31" s="100"/>
    </row>
    <row r="32" spans="1:25" x14ac:dyDescent="0.25">
      <c r="A32" s="190" t="s">
        <v>18</v>
      </c>
      <c r="B32" s="77">
        <f>+COUNTIFS('CONTRATOS 2015'!$X$2:$X$64,"&gt;=1",'CONTRATOS 2015'!$K$2:$K$64,A32)-D32</f>
        <v>5</v>
      </c>
      <c r="C32" s="78">
        <f>+SUMIFS('CONTRATOS 2015'!$X$2:$X$64,'CONTRATOS 2015'!$K$2:$K$64,A32)-E32</f>
        <v>323165865.85000002</v>
      </c>
      <c r="D32" s="183">
        <f>+COUNTIFS('CONTRATOS 2015'!$X$2:$X$64,"&gt;=1",'CONTRATOS 2015'!$K$2:$K$64,A32,'CONTRATOS 2015'!$C$2:$C$64,"MINIMA CUANTIA")</f>
        <v>0</v>
      </c>
      <c r="E32" s="78">
        <f>+SUMIFS('CONTRATOS 2015'!$X$2:$X$64,'CONTRATOS 2015'!$K$2:$K$64,A32,'CONTRATOS 2015'!$C$2:$C$64,"MINIMA CUANTIA")</f>
        <v>0</v>
      </c>
      <c r="F32" s="77">
        <f t="shared" si="5"/>
        <v>5</v>
      </c>
      <c r="G32" s="78">
        <f t="shared" si="6"/>
        <v>323165865.85000002</v>
      </c>
      <c r="H32" s="27"/>
    </row>
    <row r="33" spans="1:20" x14ac:dyDescent="0.25">
      <c r="A33" s="190" t="s">
        <v>179</v>
      </c>
      <c r="B33" s="77">
        <f>+COUNTIFS('CONTRATOS 2015'!$X$2:$X$64,"&gt;=1",'CONTRATOS 2015'!$K$2:$K$64,A33)-D33</f>
        <v>0</v>
      </c>
      <c r="C33" s="78">
        <f>+SUMIFS('CONTRATOS 2015'!$X$2:$X$64,'CONTRATOS 2015'!$K$2:$K$64,A33)-E33</f>
        <v>0</v>
      </c>
      <c r="D33" s="183">
        <f>+COUNTIFS('CONTRATOS 2015'!$X$2:$X$64,"&gt;=1",'CONTRATOS 2015'!$K$2:$K$64,A33,'CONTRATOS 2015'!$C$2:$C$64,"MINIMA CUANTIA")</f>
        <v>0</v>
      </c>
      <c r="E33" s="78">
        <f>+SUMIFS('CONTRATOS 2015'!$X$2:$X$64,'CONTRATOS 2015'!$K$2:$K$64,A33,'CONTRATOS 2015'!$C$2:$C$64,"MINIMA CUANTIA")</f>
        <v>0</v>
      </c>
      <c r="F33" s="77">
        <f t="shared" si="5"/>
        <v>0</v>
      </c>
      <c r="G33" s="78">
        <f t="shared" si="6"/>
        <v>0</v>
      </c>
      <c r="H33" s="27"/>
    </row>
    <row r="34" spans="1:20" x14ac:dyDescent="0.25">
      <c r="A34" s="191" t="s">
        <v>72</v>
      </c>
      <c r="B34" s="77">
        <f>+COUNTIFS('CONTRATOS 2015'!$X$2:$X$64,"&gt;=1",'CONTRATOS 2015'!$K$2:$K$64,A34)-D34</f>
        <v>0</v>
      </c>
      <c r="C34" s="78">
        <f>+SUMIFS('CONTRATOS 2015'!$X$2:$X$64,'CONTRATOS 2015'!$K$2:$K$64,A34)-E34</f>
        <v>0</v>
      </c>
      <c r="D34" s="183">
        <f>+COUNTIFS('CONTRATOS 2015'!$X$2:$X$64,"&gt;=1",'CONTRATOS 2015'!$K$2:$K$64,A34,'CONTRATOS 2015'!$C$2:$C$64,"MINIMA CUANTIA")</f>
        <v>0</v>
      </c>
      <c r="E34" s="78">
        <f>+SUMIFS('CONTRATOS 2015'!$X$2:$X$64,'CONTRATOS 2015'!$K$2:$K$64,A34,'CONTRATOS 2015'!$C$2:$C$64,"MINIMA CUANTIA")</f>
        <v>0</v>
      </c>
      <c r="F34" s="77">
        <f t="shared" si="5"/>
        <v>0</v>
      </c>
      <c r="G34" s="78">
        <f t="shared" si="6"/>
        <v>0</v>
      </c>
      <c r="H34" s="27"/>
    </row>
    <row r="35" spans="1:20" x14ac:dyDescent="0.25">
      <c r="A35" s="190" t="s">
        <v>232</v>
      </c>
      <c r="B35" s="77">
        <f>+COUNTIFS('CONTRATOS 2015'!$X$2:$X$64,"&gt;=1",'CONTRATOS 2015'!$K$2:$K$64,A35)-D35</f>
        <v>0</v>
      </c>
      <c r="C35" s="78">
        <f>+SUMIFS('CONTRATOS 2015'!$X$2:$X$64,'CONTRATOS 2015'!$K$2:$K$64,A35)-E35</f>
        <v>0</v>
      </c>
      <c r="D35" s="183">
        <f>+COUNTIFS('CONTRATOS 2015'!$X$2:$X$64,"&gt;=1",'CONTRATOS 2015'!$K$2:$K$64,A35,'CONTRATOS 2015'!$C$2:$C$64,"MINIMA CUANTIA")</f>
        <v>0</v>
      </c>
      <c r="E35" s="78">
        <f>+SUMIFS('CONTRATOS 2015'!$X$2:$X$64,'CONTRATOS 2015'!$K$2:$K$64,A35,'CONTRATOS 2015'!$C$2:$C$64,"MINIMA CUANTIA")</f>
        <v>0</v>
      </c>
      <c r="F35" s="77">
        <f t="shared" si="5"/>
        <v>0</v>
      </c>
      <c r="G35" s="78">
        <f t="shared" si="6"/>
        <v>0</v>
      </c>
      <c r="H35" s="27"/>
    </row>
    <row r="36" spans="1:20" x14ac:dyDescent="0.25">
      <c r="A36" s="190" t="s">
        <v>294</v>
      </c>
      <c r="B36" s="77">
        <f>+COUNTIFS('CONTRATOS 2015'!$X$2:$X$64,"&gt;=1",'CONTRATOS 2015'!$K$2:$K$64,A36)-D36</f>
        <v>1</v>
      </c>
      <c r="C36" s="78">
        <f>+SUMIFS('CONTRATOS 2015'!$X$2:$X$64,'CONTRATOS 2015'!$K$2:$K$64,A36)-E36</f>
        <v>79924000</v>
      </c>
      <c r="D36" s="183">
        <f>+COUNTIFS('CONTRATOS 2015'!$X$2:$X$64,"&gt;=1",'CONTRATOS 2015'!$K$2:$K$64,A36,'CONTRATOS 2015'!$C$2:$C$64,"MINIMA CUANTIA")</f>
        <v>0</v>
      </c>
      <c r="E36" s="78">
        <f>+SUMIFS('CONTRATOS 2015'!$X$2:$X$64,'CONTRATOS 2015'!$K$2:$K$64,A36,'CONTRATOS 2015'!$C$2:$C$64,"MINIMA CUANTIA")</f>
        <v>0</v>
      </c>
      <c r="F36" s="77">
        <f t="shared" si="5"/>
        <v>1</v>
      </c>
      <c r="G36" s="78">
        <f t="shared" si="6"/>
        <v>79924000</v>
      </c>
      <c r="H36" s="27"/>
    </row>
    <row r="37" spans="1:20" x14ac:dyDescent="0.25">
      <c r="A37" s="190" t="s">
        <v>293</v>
      </c>
      <c r="B37" s="77">
        <f>+COUNTIFS('CONTRATOS 2015'!$X$2:$X$64,"&gt;=1",'CONTRATOS 2015'!$K$2:$K$64,A37)-D37</f>
        <v>0</v>
      </c>
      <c r="C37" s="78">
        <f>+SUMIFS('CONTRATOS 2015'!$X$2:$X$64,'CONTRATOS 2015'!$K$2:$K$64,A37)-E37</f>
        <v>0</v>
      </c>
      <c r="D37" s="183">
        <f>+COUNTIFS('CONTRATOS 2015'!$X$2:$X$64,"&gt;=1",'CONTRATOS 2015'!$K$2:$K$64,A37,'CONTRATOS 2015'!$C$2:$C$64,"MINIMA CUANTIA")</f>
        <v>0</v>
      </c>
      <c r="E37" s="78">
        <f>+SUMIFS('CONTRATOS 2015'!$X$2:$X$64,'CONTRATOS 2015'!$K$2:$K$64,A37,'CONTRATOS 2015'!$C$2:$C$64,"MINIMA CUANTIA")</f>
        <v>0</v>
      </c>
      <c r="F37" s="77">
        <f t="shared" si="5"/>
        <v>0</v>
      </c>
      <c r="G37" s="78">
        <f t="shared" si="6"/>
        <v>0</v>
      </c>
      <c r="H37" s="27"/>
    </row>
    <row r="38" spans="1:20" x14ac:dyDescent="0.25">
      <c r="A38" s="190" t="s">
        <v>74</v>
      </c>
      <c r="B38" s="77">
        <f>+COUNTIFS('CONTRATOS 2015'!$X$2:$X$64,"&gt;=1",'CONTRATOS 2015'!$K$2:$K$64,A38)-D38</f>
        <v>0</v>
      </c>
      <c r="C38" s="78">
        <f>+SUMIFS('CONTRATOS 2015'!$X$2:$X$64,'CONTRATOS 2015'!$K$2:$K$64,A38)-E38</f>
        <v>0</v>
      </c>
      <c r="D38" s="183">
        <f>+COUNTIFS('CONTRATOS 2015'!$X$2:$X$64,"&gt;=1",'CONTRATOS 2015'!$K$2:$K$64,A38,'CONTRATOS 2015'!$C$2:$C$64,"MINIMA CUANTIA")</f>
        <v>0</v>
      </c>
      <c r="E38" s="78">
        <f>+SUMIFS('CONTRATOS 2015'!$X$2:$X$64,'CONTRATOS 2015'!$K$2:$K$64,A38,'CONTRATOS 2015'!$C$2:$C$64,"MINIMA CUANTIA")</f>
        <v>0</v>
      </c>
      <c r="F38" s="77">
        <f t="shared" si="5"/>
        <v>0</v>
      </c>
      <c r="G38" s="78">
        <f t="shared" si="6"/>
        <v>0</v>
      </c>
      <c r="H38" s="27"/>
    </row>
    <row r="39" spans="1:20" x14ac:dyDescent="0.25">
      <c r="A39" s="190" t="s">
        <v>296</v>
      </c>
      <c r="B39" s="77">
        <f>+COUNTIFS('CONTRATOS 2015'!$X$2:$X$64,"&gt;=1",'CONTRATOS 2015'!$K$2:$K$64,A39)-D39</f>
        <v>0</v>
      </c>
      <c r="C39" s="78">
        <f>+SUMIFS('CONTRATOS 2015'!$X$2:$X$64,'CONTRATOS 2015'!$K$2:$K$64,A39)-E39</f>
        <v>0</v>
      </c>
      <c r="D39" s="183">
        <f>+COUNTIFS('CONTRATOS 2015'!$X$2:$X$64,"&gt;=1",'CONTRATOS 2015'!$K$2:$K$64,A39,'CONTRATOS 2015'!$C$2:$C$64,"MINIMA CUANTIA")</f>
        <v>0</v>
      </c>
      <c r="E39" s="78">
        <f>+SUMIFS('CONTRATOS 2015'!$X$2:$X$64,'CONTRATOS 2015'!$K$2:$K$64,A39,'CONTRATOS 2015'!$C$2:$C$64,"MINIMA CUANTIA")</f>
        <v>0</v>
      </c>
      <c r="F39" s="77">
        <f t="shared" si="5"/>
        <v>0</v>
      </c>
      <c r="G39" s="78">
        <f t="shared" si="6"/>
        <v>0</v>
      </c>
      <c r="H39" s="27"/>
    </row>
    <row r="40" spans="1:20" x14ac:dyDescent="0.25">
      <c r="A40" s="190" t="s">
        <v>13</v>
      </c>
      <c r="B40" s="77">
        <f>+COUNTIFS('CONTRATOS 2015'!$X$2:$X$64,"&gt;=1",'CONTRATOS 2015'!$K$2:$K$64,A40)-D40</f>
        <v>0</v>
      </c>
      <c r="C40" s="78">
        <f>+SUMIFS('CONTRATOS 2015'!$X$2:$X$64,'CONTRATOS 2015'!$K$2:$K$64,A40)-E40</f>
        <v>0</v>
      </c>
      <c r="D40" s="183">
        <f>+COUNTIFS('CONTRATOS 2015'!$X$2:$X$64,"&gt;=1",'CONTRATOS 2015'!$K$2:$K$64,A40,'CONTRATOS 2015'!$C$2:$C$64,"MINIMA CUANTIA")</f>
        <v>0</v>
      </c>
      <c r="E40" s="78">
        <f>+SUMIFS('CONTRATOS 2015'!$X$2:$X$64,'CONTRATOS 2015'!$K$2:$K$64,A40,'CONTRATOS 2015'!$C$2:$C$64,"MINIMA CUANTIA")</f>
        <v>0</v>
      </c>
      <c r="F40" s="77">
        <f t="shared" si="5"/>
        <v>0</v>
      </c>
      <c r="G40" s="78">
        <f t="shared" si="6"/>
        <v>0</v>
      </c>
      <c r="H40" s="27"/>
    </row>
    <row r="41" spans="1:20" x14ac:dyDescent="0.25">
      <c r="A41" s="191" t="s">
        <v>140</v>
      </c>
      <c r="B41" s="77">
        <f>+COUNTIFS('CONTRATOS 2015'!$X$2:$X$64,"&gt;=1",'CONTRATOS 2015'!$K$2:$K$64,A41)-D41</f>
        <v>0</v>
      </c>
      <c r="C41" s="78">
        <f>+SUMIFS('CONTRATOS 2015'!$X$2:$X$64,'CONTRATOS 2015'!$K$2:$K$64,A41)-E41</f>
        <v>0</v>
      </c>
      <c r="D41" s="183">
        <f>+COUNTIFS('CONTRATOS 2015'!$X$2:$X$64,"&gt;=1",'CONTRATOS 2015'!$K$2:$K$64,A41,'CONTRATOS 2015'!$C$2:$C$64,"MINIMA CUANTIA")</f>
        <v>0</v>
      </c>
      <c r="E41" s="78">
        <f>+SUMIFS('CONTRATOS 2015'!$X$2:$X$64,'CONTRATOS 2015'!$K$2:$K$64,A41,'CONTRATOS 2015'!$C$2:$C$64,"MINIMA CUANTIA")</f>
        <v>0</v>
      </c>
      <c r="F41" s="77">
        <f t="shared" si="5"/>
        <v>0</v>
      </c>
      <c r="G41" s="78">
        <f t="shared" si="6"/>
        <v>0</v>
      </c>
      <c r="H41" s="100"/>
    </row>
    <row r="42" spans="1:20" x14ac:dyDescent="0.25">
      <c r="A42" s="190" t="s">
        <v>19</v>
      </c>
      <c r="B42" s="77">
        <f>+COUNTIFS('CONTRATOS 2015'!$X$2:$X$64,"&gt;=1",'CONTRATOS 2015'!$K$2:$K$64,A42)-D42</f>
        <v>1</v>
      </c>
      <c r="C42" s="78">
        <f>+SUMIFS('CONTRATOS 2015'!$X$2:$X$64,'CONTRATOS 2015'!$K$2:$K$64,A42)-E42</f>
        <v>6728000</v>
      </c>
      <c r="D42" s="183">
        <f>+COUNTIFS('CONTRATOS 2015'!$X$2:$X$64,"&gt;=1",'CONTRATOS 2015'!$K$2:$K$64,A42,'CONTRATOS 2015'!$C$2:$C$64,"MINIMA CUANTIA")</f>
        <v>0</v>
      </c>
      <c r="E42" s="78">
        <f>+SUMIFS('CONTRATOS 2015'!$X$2:$X$64,'CONTRATOS 2015'!$K$2:$K$64,A42,'CONTRATOS 2015'!$C$2:$C$64,"MINIMA CUANTIA")</f>
        <v>0</v>
      </c>
      <c r="F42" s="77">
        <f t="shared" si="5"/>
        <v>1</v>
      </c>
      <c r="G42" s="78">
        <f t="shared" si="6"/>
        <v>6728000</v>
      </c>
      <c r="H42" s="27"/>
    </row>
    <row r="43" spans="1:20" x14ac:dyDescent="0.25">
      <c r="A43" s="192" t="s">
        <v>21</v>
      </c>
      <c r="B43" s="77">
        <f>+COUNTIFS('CONTRATOS 2015'!$X$2:$X$64,"&gt;=1",'CONTRATOS 2015'!$K$2:$K$64,A43)-D43</f>
        <v>0</v>
      </c>
      <c r="C43" s="78">
        <f>+SUMIFS('CONTRATOS 2015'!$X$2:$X$64,'CONTRATOS 2015'!$K$2:$K$64,A43)-E43</f>
        <v>0</v>
      </c>
      <c r="D43" s="183">
        <f>+COUNTIFS('CONTRATOS 2015'!$X$2:$X$64,"&gt;=1",'CONTRATOS 2015'!$K$2:$K$64,A43,'CONTRATOS 2015'!$C$2:$C$64,"MINIMA CUANTIA")</f>
        <v>0</v>
      </c>
      <c r="E43" s="78">
        <f>+SUMIFS('CONTRATOS 2015'!$X$2:$X$64,'CONTRATOS 2015'!$K$2:$K$64,A43,'CONTRATOS 2015'!$C$2:$C$64,"MINIMA CUANTIA")</f>
        <v>0</v>
      </c>
      <c r="F43" s="77">
        <f t="shared" si="5"/>
        <v>0</v>
      </c>
      <c r="G43" s="78">
        <f t="shared" si="6"/>
        <v>0</v>
      </c>
      <c r="H43" s="27"/>
    </row>
    <row r="44" spans="1:20" x14ac:dyDescent="0.25">
      <c r="A44" s="193" t="s">
        <v>235</v>
      </c>
      <c r="B44" s="77">
        <f>+COUNTIFS('CONTRATOS 2015'!$X$2:$X$64,"&gt;=1",'CONTRATOS 2015'!$K$2:$K$64,A44)-D44</f>
        <v>0</v>
      </c>
      <c r="C44" s="78">
        <f>+SUMIFS('CONTRATOS 2015'!$X$2:$X$64,'CONTRATOS 2015'!$K$2:$K$64,A44)-E44</f>
        <v>0</v>
      </c>
      <c r="D44" s="183">
        <f>+COUNTIFS('CONTRATOS 2015'!$X$2:$X$64,"&gt;=1",'CONTRATOS 2015'!$K$2:$K$64,A44,'CONTRATOS 2015'!$C$2:$C$64,"MINIMA CUANTIA")</f>
        <v>0</v>
      </c>
      <c r="E44" s="78">
        <f>+SUMIFS('CONTRATOS 2015'!$X$2:$X$64,'CONTRATOS 2015'!$K$2:$K$64,A44,'CONTRATOS 2015'!$C$2:$C$64,"MINIMA CUANTIA")</f>
        <v>0</v>
      </c>
      <c r="F44" s="77">
        <f t="shared" si="5"/>
        <v>0</v>
      </c>
      <c r="G44" s="78">
        <f t="shared" si="6"/>
        <v>0</v>
      </c>
      <c r="H44" s="27"/>
    </row>
    <row r="45" spans="1:20" x14ac:dyDescent="0.25">
      <c r="A45" s="190" t="s">
        <v>62</v>
      </c>
      <c r="B45" s="77">
        <f>+COUNTIFS('CONTRATOS 2015'!$X$2:$X$64,"&gt;=1",'CONTRATOS 2015'!$K$2:$K$64,A45)-D45</f>
        <v>0</v>
      </c>
      <c r="C45" s="78">
        <f>+SUMIFS('CONTRATOS 2015'!$X$2:$X$64,'CONTRATOS 2015'!$K$2:$K$64,A45)-E45</f>
        <v>0</v>
      </c>
      <c r="D45" s="183">
        <f>+COUNTIFS('CONTRATOS 2015'!$X$2:$X$64,"&gt;=1",'CONTRATOS 2015'!$K$2:$K$64,A45,'CONTRATOS 2015'!$C$2:$C$64,"MINIMA CUANTIA")</f>
        <v>0</v>
      </c>
      <c r="E45" s="78">
        <f>+SUMIFS('CONTRATOS 2015'!$X$2:$X$64,'CONTRATOS 2015'!$K$2:$K$64,A45,'CONTRATOS 2015'!$C$2:$C$64,"MINIMA CUANTIA")</f>
        <v>0</v>
      </c>
      <c r="F45" s="77">
        <f t="shared" si="5"/>
        <v>0</v>
      </c>
      <c r="G45" s="78">
        <f t="shared" si="6"/>
        <v>0</v>
      </c>
      <c r="H45" s="27"/>
    </row>
    <row r="46" spans="1:20" x14ac:dyDescent="0.25">
      <c r="A46" s="190" t="s">
        <v>167</v>
      </c>
      <c r="B46" s="77">
        <f>+COUNTIFS('CONTRATOS 2015'!$X$2:$X$64,"&gt;=1",'CONTRATOS 2015'!$K$2:$K$64,A46)-D46</f>
        <v>12</v>
      </c>
      <c r="C46" s="78">
        <f>+SUMIFS('CONTRATOS 2015'!$X$2:$X$64,'CONTRATOS 2015'!$K$2:$K$64,A46)-E46</f>
        <v>180530000</v>
      </c>
      <c r="D46" s="183">
        <f>+COUNTIFS('CONTRATOS 2015'!$X$2:$X$64,"&gt;=1",'CONTRATOS 2015'!$K$2:$K$64,A46,'CONTRATOS 2015'!$C$2:$C$64,"MINIMA CUANTIA")</f>
        <v>0</v>
      </c>
      <c r="E46" s="78">
        <f>+SUMIFS('CONTRATOS 2015'!$X$2:$X$64,'CONTRATOS 2015'!$K$2:$K$64,A46,'CONTRATOS 2015'!$C$2:$C$64,"MINIMA CUANTIA")</f>
        <v>0</v>
      </c>
      <c r="F46" s="77">
        <f t="shared" si="5"/>
        <v>12</v>
      </c>
      <c r="G46" s="78">
        <f t="shared" si="6"/>
        <v>180530000</v>
      </c>
    </row>
    <row r="47" spans="1:20" x14ac:dyDescent="0.25">
      <c r="A47" s="191" t="s">
        <v>142</v>
      </c>
      <c r="B47" s="77">
        <f>+COUNTIFS('CONTRATOS 2015'!$X$2:$X$64,"&gt;=1",'CONTRATOS 2015'!$K$2:$K$64,A47)-D47</f>
        <v>0</v>
      </c>
      <c r="C47" s="78">
        <f>+SUMIFS('CONTRATOS 2015'!$X$2:$X$64,'CONTRATOS 2015'!$K$2:$K$64,A47)-E47</f>
        <v>0</v>
      </c>
      <c r="D47" s="183">
        <f>+COUNTIFS('CONTRATOS 2015'!$X$2:$X$64,"&gt;=1",'CONTRATOS 2015'!$K$2:$K$64,A47,'CONTRATOS 2015'!$C$2:$C$64,"MINIMA CUANTIA")</f>
        <v>0</v>
      </c>
      <c r="E47" s="78">
        <f>+SUMIFS('CONTRATOS 2015'!$X$2:$X$64,'CONTRATOS 2015'!$K$2:$K$64,A47,'CONTRATOS 2015'!$C$2:$C$64,"MINIMA CUANTIA")</f>
        <v>0</v>
      </c>
      <c r="F47" s="77">
        <f t="shared" si="5"/>
        <v>0</v>
      </c>
      <c r="G47" s="78">
        <f t="shared" si="6"/>
        <v>0</v>
      </c>
      <c r="H47" s="27"/>
      <c r="S47" s="25"/>
      <c r="T47" s="25"/>
    </row>
    <row r="48" spans="1:20" x14ac:dyDescent="0.25">
      <c r="A48" s="191" t="s">
        <v>139</v>
      </c>
      <c r="B48" s="77">
        <f>+COUNTIFS('CONTRATOS 2015'!$X$2:$X$64,"&gt;=1",'CONTRATOS 2015'!$K$2:$K$64,A48)-D48</f>
        <v>0</v>
      </c>
      <c r="C48" s="78">
        <f>+SUMIFS('CONTRATOS 2015'!$X$2:$X$64,'CONTRATOS 2015'!$K$2:$K$64,A48)-E48</f>
        <v>0</v>
      </c>
      <c r="D48" s="183">
        <f>+COUNTIFS('CONTRATOS 2015'!$X$2:$X$64,"&gt;=1",'CONTRATOS 2015'!$K$2:$K$64,A48,'CONTRATOS 2015'!$C$2:$C$64,"MINIMA CUANTIA")</f>
        <v>0</v>
      </c>
      <c r="E48" s="78">
        <f>+SUMIFS('CONTRATOS 2015'!$X$2:$X$64,'CONTRATOS 2015'!$K$2:$K$64,A48,'CONTRATOS 2015'!$C$2:$C$64,"MINIMA CUANTIA")</f>
        <v>0</v>
      </c>
      <c r="F48" s="77">
        <f t="shared" si="5"/>
        <v>0</v>
      </c>
      <c r="G48" s="78">
        <f t="shared" si="6"/>
        <v>0</v>
      </c>
      <c r="H48" s="27"/>
      <c r="S48" s="25"/>
      <c r="T48" s="25"/>
    </row>
    <row r="49" spans="1:21" x14ac:dyDescent="0.25">
      <c r="A49" s="194" t="s">
        <v>20</v>
      </c>
      <c r="B49" s="77">
        <f>+COUNTIFS('CONTRATOS 2015'!$X$2:$X$64,"&gt;=1",'CONTRATOS 2015'!$K$2:$K$64,A49)-D49</f>
        <v>0</v>
      </c>
      <c r="C49" s="78">
        <f>+SUMIFS('CONTRATOS 2015'!$X$2:$X$64,'CONTRATOS 2015'!$K$2:$K$64,A49)-E49</f>
        <v>0</v>
      </c>
      <c r="D49" s="183">
        <f>+COUNTIFS('CONTRATOS 2015'!$X$2:$X$64,"&gt;=1",'CONTRATOS 2015'!$K$2:$K$64,A49,'CONTRATOS 2015'!$C$2:$C$64,"MINIMA CUANTIA")</f>
        <v>0</v>
      </c>
      <c r="E49" s="78">
        <f>+SUMIFS('CONTRATOS 2015'!$X$2:$X$64,'CONTRATOS 2015'!$K$2:$K$64,A49,'CONTRATOS 2015'!$C$2:$C$64,"MINIMA CUANTIA")</f>
        <v>0</v>
      </c>
      <c r="F49" s="77">
        <f t="shared" si="5"/>
        <v>0</v>
      </c>
      <c r="G49" s="78">
        <f t="shared" si="6"/>
        <v>0</v>
      </c>
      <c r="H49" s="27"/>
      <c r="S49" s="25"/>
      <c r="T49" s="25"/>
    </row>
    <row r="50" spans="1:21" x14ac:dyDescent="0.25">
      <c r="A50" s="191" t="s">
        <v>141</v>
      </c>
      <c r="B50" s="77">
        <f>+COUNTIFS('CONTRATOS 2015'!$X$2:$X$64,"&gt;=1",'CONTRATOS 2015'!$K$2:$K$64,A50)-D50</f>
        <v>1</v>
      </c>
      <c r="C50" s="78">
        <f>+SUMIFS('CONTRATOS 2015'!$X$2:$X$64,'CONTRATOS 2015'!$K$2:$K$64,A50)-E50</f>
        <v>926998</v>
      </c>
      <c r="D50" s="183">
        <f>+COUNTIFS('CONTRATOS 2015'!$X$2:$X$64,"&gt;=1",'CONTRATOS 2015'!$K$2:$K$64,A50,'CONTRATOS 2015'!$C$2:$C$64,"MINIMA CUANTIA")</f>
        <v>0</v>
      </c>
      <c r="E50" s="78">
        <f>+SUMIFS('CONTRATOS 2015'!$X$2:$X$64,'CONTRATOS 2015'!$K$2:$K$64,A50,'CONTRATOS 2015'!$C$2:$C$64,"MINIMA CUANTIA")</f>
        <v>0</v>
      </c>
      <c r="F50" s="77">
        <f t="shared" si="5"/>
        <v>1</v>
      </c>
      <c r="G50" s="78">
        <f t="shared" si="6"/>
        <v>926998</v>
      </c>
      <c r="H50" s="101"/>
      <c r="S50" s="25"/>
      <c r="T50" s="25"/>
    </row>
    <row r="51" spans="1:21" ht="16.5" thickBot="1" x14ac:dyDescent="0.3">
      <c r="A51" s="195" t="s">
        <v>215</v>
      </c>
      <c r="B51" s="201">
        <f>+COUNTIFS('CONTRATOS 2015'!$X$2:$X$64,"&gt;=1",'CONTRATOS 2015'!$K$2:$K$64,A51)-D51</f>
        <v>0</v>
      </c>
      <c r="C51" s="129">
        <f>+SUMIFS('CONTRATOS 2015'!$X$2:$X$64,'CONTRATOS 2015'!$K$2:$K$64,A51)-E51</f>
        <v>0</v>
      </c>
      <c r="D51" s="184">
        <f>+COUNTIFS('CONTRATOS 2015'!$X$2:$X$64,"&gt;=1",'CONTRATOS 2015'!$K$2:$K$64,A51,'CONTRATOS 2015'!$C$2:$C$64,"MINIMA CUANTIA")</f>
        <v>0</v>
      </c>
      <c r="E51" s="129">
        <f>+SUMIFS('CONTRATOS 2015'!$X$2:$X$64,'CONTRATOS 2015'!$K$2:$K$64,A51,'CONTRATOS 2015'!$C$2:$C$64,"MINIMA CUANTIA")</f>
        <v>0</v>
      </c>
      <c r="F51" s="79">
        <f t="shared" si="5"/>
        <v>0</v>
      </c>
      <c r="G51" s="80">
        <f t="shared" si="6"/>
        <v>0</v>
      </c>
      <c r="H51" s="37"/>
      <c r="S51" s="25"/>
      <c r="T51" s="25"/>
    </row>
    <row r="52" spans="1:21" ht="16.5" thickBot="1" x14ac:dyDescent="0.3">
      <c r="A52" s="185" t="s">
        <v>126</v>
      </c>
      <c r="B52" s="198">
        <f>SUM(B29:B51)</f>
        <v>26</v>
      </c>
      <c r="C52" s="199">
        <f>SUM(C29:C51)</f>
        <v>787882550.85000002</v>
      </c>
      <c r="D52" s="186">
        <f t="shared" ref="D52:F52" si="7">SUM(D29:D51)</f>
        <v>0</v>
      </c>
      <c r="E52" s="187">
        <f t="shared" si="7"/>
        <v>0</v>
      </c>
      <c r="F52" s="135">
        <f t="shared" si="7"/>
        <v>26</v>
      </c>
      <c r="G52" s="188">
        <f>SUM(G29:G51)</f>
        <v>787882550.85000002</v>
      </c>
      <c r="H52" s="37"/>
      <c r="S52" s="25"/>
      <c r="T52" s="25"/>
    </row>
    <row r="53" spans="1:21" x14ac:dyDescent="0.25">
      <c r="A53" s="25"/>
      <c r="B53" s="25"/>
      <c r="H53" s="37"/>
      <c r="S53" s="25"/>
      <c r="T53" s="25"/>
    </row>
    <row r="54" spans="1:21" x14ac:dyDescent="0.25">
      <c r="A54" s="64" t="s">
        <v>1</v>
      </c>
      <c r="B54" s="64" t="s">
        <v>169</v>
      </c>
      <c r="C54" s="65" t="s">
        <v>255</v>
      </c>
      <c r="D54" s="65" t="s">
        <v>279</v>
      </c>
      <c r="E54" s="66" t="s">
        <v>256</v>
      </c>
      <c r="F54" s="66" t="s">
        <v>1613</v>
      </c>
      <c r="G54" s="66" t="s">
        <v>258</v>
      </c>
      <c r="H54" s="66" t="s">
        <v>259</v>
      </c>
      <c r="I54" s="66" t="s">
        <v>260</v>
      </c>
      <c r="J54" s="37"/>
      <c r="T54" s="25"/>
      <c r="U54" s="25"/>
    </row>
    <row r="55" spans="1:21" x14ac:dyDescent="0.25">
      <c r="A55" s="64" t="s">
        <v>117</v>
      </c>
      <c r="B55" s="59">
        <f>+COUNTIFS('CONTRATOS 2015'!$C$2:$C$64,A55,'CONTRATOS 2015'!$F$2:$F$64,"&gt;=1")</f>
        <v>0</v>
      </c>
      <c r="C55" s="59">
        <f>+COUNTIFS('CONTRATOS 2015'!$C$2:$C$64,A55,'CONTRATOS 2015'!$X$2:$X$64,"&gt;=1")</f>
        <v>0</v>
      </c>
      <c r="D55" s="106">
        <f>+C55/$C$62</f>
        <v>0</v>
      </c>
      <c r="E55" s="59">
        <f>+SUMIFS('CONTRATOS 2015'!$F$2:$F$64,'CONTRATOS 2015'!$C$2:$C$64,'Informe 2015'!A55)</f>
        <v>0</v>
      </c>
      <c r="F55" s="59">
        <f>+SUMIFS('CONTRATOS 2015'!$W$2:$W$64,'CONTRATOS 2015'!$C$2:$C$64,'Informe 2015'!A55)</f>
        <v>0</v>
      </c>
      <c r="G55" s="59" t="e">
        <f>+SUMIFS('CONTRATOS 2015'!#REF!,'CONTRATOS 2015'!$C$2:$C$64,'Informe 2015'!A55)</f>
        <v>#REF!</v>
      </c>
      <c r="H55" s="59" t="e">
        <f>+SUMIFS('CONTRATOS 2015'!#REF!,'CONTRATOS 2015'!$C$2:$C$64,'Informe 2015'!A55)</f>
        <v>#REF!</v>
      </c>
      <c r="I55" s="59" t="e">
        <f>+F55+G55+H55</f>
        <v>#REF!</v>
      </c>
      <c r="J55" s="37"/>
    </row>
    <row r="56" spans="1:21" x14ac:dyDescent="0.25">
      <c r="A56" s="64" t="s">
        <v>119</v>
      </c>
      <c r="B56" s="59">
        <f>+COUNTIFS('CONTRATOS 2015'!$C$2:$C$64,A56,'CONTRATOS 2015'!$F$2:$F$64,"&gt;=1")</f>
        <v>0</v>
      </c>
      <c r="C56" s="59">
        <f>+COUNTIFS('CONTRATOS 2015'!$C$2:$C$64,A56,'CONTRATOS 2015'!$X$2:$X$64,"&gt;=1")</f>
        <v>0</v>
      </c>
      <c r="D56" s="106">
        <f t="shared" ref="D56:D61" si="8">+C56/$C$62</f>
        <v>0</v>
      </c>
      <c r="E56" s="59">
        <f>+SUMIFS('CONTRATOS 2015'!$F$2:$F$64,'CONTRATOS 2015'!$C$2:$C$64,'Informe 2015'!A56)</f>
        <v>0</v>
      </c>
      <c r="F56" s="59">
        <f>+SUMIFS('CONTRATOS 2015'!$W$2:$W$64,'CONTRATOS 2015'!$C$2:$C$64,'Informe 2015'!A56)</f>
        <v>0</v>
      </c>
      <c r="G56" s="59" t="e">
        <f>+SUMIFS('CONTRATOS 2015'!#REF!,'CONTRATOS 2015'!$C$2:$C$64,'Informe 2015'!A56)</f>
        <v>#REF!</v>
      </c>
      <c r="H56" s="59" t="e">
        <f>+SUMIFS('CONTRATOS 2015'!#REF!,'CONTRATOS 2015'!$C$2:$C$64,'Informe 2015'!A56)</f>
        <v>#REF!</v>
      </c>
      <c r="I56" s="59" t="e">
        <f t="shared" ref="I56:I61" si="9">+F56+G56+H56</f>
        <v>#REF!</v>
      </c>
      <c r="J56" s="37"/>
    </row>
    <row r="57" spans="1:21" x14ac:dyDescent="0.25">
      <c r="A57" s="64" t="s">
        <v>120</v>
      </c>
      <c r="B57" s="59">
        <f>+COUNTIFS('CONTRATOS 2015'!$C$2:$C$64,A57,'CONTRATOS 2015'!$F$2:$F$64,"&gt;=1")</f>
        <v>0</v>
      </c>
      <c r="C57" s="59">
        <f>+COUNTIFS('CONTRATOS 2015'!$C$2:$C$64,A57,'CONTRATOS 2015'!$X$2:$X$64,"&gt;=1")</f>
        <v>0</v>
      </c>
      <c r="D57" s="106">
        <f t="shared" si="8"/>
        <v>0</v>
      </c>
      <c r="E57" s="59">
        <f>+SUMIFS('CONTRATOS 2015'!$F$2:$F$64,'CONTRATOS 2015'!$C$2:$C$64,'Informe 2015'!A57)</f>
        <v>0</v>
      </c>
      <c r="F57" s="59">
        <f>+SUMIFS('CONTRATOS 2015'!$W$2:$W$64,'CONTRATOS 2015'!$C$2:$C$64,'Informe 2015'!A57)</f>
        <v>0</v>
      </c>
      <c r="G57" s="59" t="e">
        <f>+SUMIFS('CONTRATOS 2015'!#REF!,'CONTRATOS 2015'!$C$2:$C$64,'Informe 2015'!A57)</f>
        <v>#REF!</v>
      </c>
      <c r="H57" s="59" t="e">
        <f>+SUMIFS('CONTRATOS 2015'!#REF!,'CONTRATOS 2015'!$C$2:$C$64,'Informe 2015'!A57)</f>
        <v>#REF!</v>
      </c>
      <c r="I57" s="59" t="e">
        <f t="shared" si="9"/>
        <v>#REF!</v>
      </c>
      <c r="J57" s="37"/>
    </row>
    <row r="58" spans="1:21" x14ac:dyDescent="0.25">
      <c r="A58" s="64" t="s">
        <v>118</v>
      </c>
      <c r="B58" s="59">
        <f>+COUNTIFS('CONTRATOS 2015'!$C$2:$C$64,A58,'CONTRATOS 2015'!$F$2:$F$64,"&gt;=1")</f>
        <v>5</v>
      </c>
      <c r="C58" s="59">
        <f>+COUNTIFS('CONTRATOS 2015'!$C$2:$C$64,A58,'CONTRATOS 2015'!$X$2:$X$64,"&gt;=1")</f>
        <v>0</v>
      </c>
      <c r="D58" s="106">
        <f t="shared" si="8"/>
        <v>0</v>
      </c>
      <c r="E58" s="59">
        <f>+SUMIFS('CONTRATOS 2015'!$F$2:$F$64,'CONTRATOS 2015'!$C$2:$C$64,'Informe 2015'!A58)</f>
        <v>1874720450</v>
      </c>
      <c r="F58" s="59">
        <f>+SUMIFS('CONTRATOS 2015'!$W$2:$W$64,'CONTRATOS 2015'!$C$2:$C$64,'Informe 2015'!A58)</f>
        <v>0</v>
      </c>
      <c r="G58" s="59" t="e">
        <f>+SUMIFS('CONTRATOS 2015'!#REF!,'CONTRATOS 2015'!$C$2:$C$64,'Informe 2015'!A58)</f>
        <v>#REF!</v>
      </c>
      <c r="H58" s="59" t="e">
        <f>+SUMIFS('CONTRATOS 2015'!#REF!,'CONTRATOS 2015'!$C$2:$C$64,'Informe 2015'!A58)</f>
        <v>#REF!</v>
      </c>
      <c r="I58" s="59" t="e">
        <f t="shared" si="9"/>
        <v>#REF!</v>
      </c>
      <c r="J58" s="37"/>
    </row>
    <row r="59" spans="1:21" x14ac:dyDescent="0.25">
      <c r="A59" s="64" t="s">
        <v>65</v>
      </c>
      <c r="B59" s="59">
        <f>+COUNTIFS('CONTRATOS 2015'!$C$2:$C$64,A59,'CONTRATOS 2015'!$F$2:$F$64,"&gt;=1")</f>
        <v>16</v>
      </c>
      <c r="C59" s="59">
        <f>+COUNTIFS('CONTRATOS 2015'!$C$2:$C$64,A59,'CONTRATOS 2015'!$X$2:$X$64,"&gt;=1")</f>
        <v>0</v>
      </c>
      <c r="D59" s="106">
        <f t="shared" si="8"/>
        <v>0</v>
      </c>
      <c r="E59" s="59">
        <f>+SUMIFS('CONTRATOS 2015'!$F$2:$F$64,'CONTRATOS 2015'!$C$2:$C$64,'Informe 2015'!A59)</f>
        <v>193355945</v>
      </c>
      <c r="F59" s="59">
        <f>+SUMIFS('CONTRATOS 2015'!$W$2:$W$64,'CONTRATOS 2015'!$C$2:$C$64,'Informe 2015'!A59)</f>
        <v>0</v>
      </c>
      <c r="G59" s="59" t="e">
        <f>+SUMIFS('CONTRATOS 2015'!#REF!,'CONTRATOS 2015'!$C$2:$C$64,'Informe 2015'!A59)</f>
        <v>#REF!</v>
      </c>
      <c r="H59" s="59" t="e">
        <f>+SUMIFS('CONTRATOS 2015'!#REF!,'CONTRATOS 2015'!$C$2:$C$64,'Informe 2015'!A59)</f>
        <v>#REF!</v>
      </c>
      <c r="I59" s="59" t="e">
        <f t="shared" si="9"/>
        <v>#REF!</v>
      </c>
      <c r="J59" s="37"/>
    </row>
    <row r="60" spans="1:21" x14ac:dyDescent="0.25">
      <c r="A60" s="64" t="s">
        <v>116</v>
      </c>
      <c r="B60" s="59">
        <f>+COUNTIFS('CONTRATOS 2015'!$C$2:$C$64,A60,'CONTRATOS 2015'!$F$2:$F$64,"&gt;=1")</f>
        <v>27</v>
      </c>
      <c r="C60" s="59">
        <f>+COUNTIFS('CONTRATOS 2015'!$C$2:$C$64,A60,'CONTRATOS 2015'!$X$2:$X$64,"&gt;=1")</f>
        <v>27</v>
      </c>
      <c r="D60" s="106">
        <f t="shared" si="8"/>
        <v>0.6428571428571429</v>
      </c>
      <c r="E60" s="59">
        <f>+SUMIFS('CONTRATOS 2015'!$F$2:$F$64,'CONTRATOS 2015'!$C$2:$C$64,'Informe 2015'!A60)</f>
        <v>1070087236</v>
      </c>
      <c r="F60" s="59">
        <f>+SUMIFS('CONTRATOS 2015'!$W$2:$W$64,'CONTRATOS 2015'!$C$2:$C$64,'Informe 2015'!A60)</f>
        <v>1070087236</v>
      </c>
      <c r="G60" s="59" t="e">
        <f>+SUMIFS('CONTRATOS 2015'!#REF!,'CONTRATOS 2015'!$C$2:$C$64,'Informe 2015'!A60)</f>
        <v>#REF!</v>
      </c>
      <c r="H60" s="59" t="e">
        <f>+SUMIFS('CONTRATOS 2015'!#REF!,'CONTRATOS 2015'!$C$2:$C$64,'Informe 2015'!A60)</f>
        <v>#REF!</v>
      </c>
      <c r="I60" s="59" t="e">
        <f t="shared" si="9"/>
        <v>#REF!</v>
      </c>
      <c r="J60" s="37"/>
    </row>
    <row r="61" spans="1:21" x14ac:dyDescent="0.25">
      <c r="A61" s="64" t="s">
        <v>235</v>
      </c>
      <c r="B61" s="59">
        <f>+COUNTIFS('CONTRATOS 2015'!$C$2:$C$64,A61,'CONTRATOS 2015'!$F$2:$F$64,"&gt;=1")</f>
        <v>15</v>
      </c>
      <c r="C61" s="59">
        <f>+COUNTIFS('CONTRATOS 2015'!$C$2:$C$64,A61,'CONTRATOS 2015'!$X$2:$X$64,"&gt;=1")</f>
        <v>15</v>
      </c>
      <c r="D61" s="106">
        <f t="shared" si="8"/>
        <v>0.35714285714285715</v>
      </c>
      <c r="E61" s="59">
        <f>+SUMIFS('CONTRATOS 2015'!$F$2:$F$64,'CONTRATOS 2015'!$C$2:$C$64,'Informe 2015'!A61)</f>
        <v>932893348.9000001</v>
      </c>
      <c r="F61" s="59">
        <f>+SUMIFS('CONTRATOS 2015'!$W$2:$W$64,'CONTRATOS 2015'!$C$2:$C$64,'Informe 2015'!A61)</f>
        <v>903522248.9000001</v>
      </c>
      <c r="G61" s="59" t="e">
        <f>+SUMIFS('CONTRATOS 2015'!#REF!,'CONTRATOS 2015'!$C$2:$C$64,'Informe 2015'!A61)</f>
        <v>#REF!</v>
      </c>
      <c r="H61" s="59" t="e">
        <f>+SUMIFS('CONTRATOS 2015'!#REF!,'CONTRATOS 2015'!$C$2:$C$64,'Informe 2015'!A61)</f>
        <v>#REF!</v>
      </c>
      <c r="I61" s="59" t="e">
        <f t="shared" si="9"/>
        <v>#REF!</v>
      </c>
      <c r="J61" s="37"/>
    </row>
    <row r="62" spans="1:21" x14ac:dyDescent="0.25">
      <c r="A62" s="64" t="s">
        <v>126</v>
      </c>
      <c r="B62" s="86">
        <f>SUM(B55:B61)</f>
        <v>63</v>
      </c>
      <c r="C62" s="86">
        <f>SUM(C55:C61)</f>
        <v>42</v>
      </c>
      <c r="D62" s="86"/>
      <c r="E62" s="86">
        <f t="shared" ref="E62:I62" si="10">SUM(E55:E61)</f>
        <v>4071056979.9000001</v>
      </c>
      <c r="F62" s="86">
        <f t="shared" si="10"/>
        <v>1973609484.9000001</v>
      </c>
      <c r="G62" s="86" t="e">
        <f t="shared" si="10"/>
        <v>#REF!</v>
      </c>
      <c r="H62" s="86" t="e">
        <f t="shared" si="10"/>
        <v>#REF!</v>
      </c>
      <c r="I62" s="86" t="e">
        <f t="shared" si="10"/>
        <v>#REF!</v>
      </c>
      <c r="J62" s="37"/>
    </row>
    <row r="63" spans="1:21" s="84" customFormat="1" x14ac:dyDescent="0.25">
      <c r="A63" s="85"/>
      <c r="B63" s="85"/>
      <c r="C63" s="85"/>
      <c r="D63" s="85"/>
      <c r="E63" s="210" t="e">
        <f>+F62+G62</f>
        <v>#REF!</v>
      </c>
      <c r="F63" s="210"/>
      <c r="G63" s="85"/>
      <c r="H63" s="102"/>
    </row>
    <row r="64" spans="1:21" s="84" customFormat="1" x14ac:dyDescent="0.25">
      <c r="A64" s="85"/>
      <c r="B64" s="85"/>
      <c r="C64" s="85"/>
      <c r="D64" s="85"/>
      <c r="E64" s="85"/>
      <c r="F64" s="85"/>
      <c r="G64" s="85"/>
      <c r="H64" s="102"/>
    </row>
    <row r="65" spans="1:16" s="84" customFormat="1" x14ac:dyDescent="0.25">
      <c r="A65" s="85"/>
      <c r="B65" s="85"/>
      <c r="C65" s="85"/>
      <c r="D65" s="85"/>
      <c r="E65" s="85"/>
      <c r="F65" s="85"/>
      <c r="G65" s="85"/>
      <c r="H65" s="102"/>
    </row>
    <row r="66" spans="1:16" x14ac:dyDescent="0.25">
      <c r="A66" s="64" t="s">
        <v>117</v>
      </c>
      <c r="B66" s="65" t="s">
        <v>255</v>
      </c>
      <c r="C66" s="66" t="s">
        <v>256</v>
      </c>
      <c r="D66" s="66" t="s">
        <v>257</v>
      </c>
      <c r="E66" s="66" t="s">
        <v>258</v>
      </c>
      <c r="F66" s="66" t="s">
        <v>259</v>
      </c>
      <c r="G66" s="66" t="s">
        <v>260</v>
      </c>
      <c r="H66" s="100"/>
      <c r="I66" s="89"/>
      <c r="J66" s="89"/>
      <c r="K66" s="89"/>
      <c r="M66" s="89"/>
      <c r="N66" s="89"/>
      <c r="O66" s="89"/>
    </row>
    <row r="67" spans="1:16" x14ac:dyDescent="0.25">
      <c r="A67" s="130">
        <v>1</v>
      </c>
      <c r="B67" s="31"/>
      <c r="C67" s="59"/>
      <c r="D67" s="59"/>
      <c r="E67" s="59"/>
      <c r="F67" s="59"/>
      <c r="G67" s="59"/>
      <c r="H67" s="27"/>
      <c r="I67" s="30"/>
      <c r="J67" s="30"/>
      <c r="K67" s="30"/>
      <c r="M67" s="25"/>
      <c r="N67" s="25"/>
      <c r="O67" s="25"/>
      <c r="P67" s="25"/>
    </row>
    <row r="68" spans="1:16" x14ac:dyDescent="0.25">
      <c r="A68" s="130">
        <f>+A67+1</f>
        <v>2</v>
      </c>
      <c r="B68" s="31"/>
      <c r="C68" s="59"/>
      <c r="D68" s="59"/>
      <c r="E68" s="59"/>
      <c r="F68" s="59"/>
      <c r="G68" s="59"/>
      <c r="H68" s="100"/>
      <c r="I68" s="30"/>
      <c r="J68" s="30"/>
      <c r="K68" s="30"/>
      <c r="M68" s="88"/>
      <c r="N68" s="88"/>
      <c r="O68" s="88"/>
    </row>
    <row r="69" spans="1:16" x14ac:dyDescent="0.25">
      <c r="A69" s="130">
        <f t="shared" ref="A69:A71" si="11">+A68+1</f>
        <v>3</v>
      </c>
      <c r="B69" s="31"/>
      <c r="C69" s="59"/>
      <c r="D69" s="59"/>
      <c r="E69" s="59"/>
      <c r="F69" s="59"/>
      <c r="G69" s="59"/>
      <c r="H69" s="27"/>
      <c r="I69" s="30"/>
      <c r="J69" s="30"/>
      <c r="K69" s="30"/>
    </row>
    <row r="70" spans="1:16" x14ac:dyDescent="0.25">
      <c r="A70" s="130">
        <f t="shared" si="11"/>
        <v>4</v>
      </c>
      <c r="B70" s="31"/>
      <c r="C70" s="59"/>
      <c r="D70" s="59"/>
      <c r="E70" s="59"/>
      <c r="F70" s="59"/>
      <c r="G70" s="59"/>
      <c r="H70" s="100"/>
      <c r="I70" s="30"/>
      <c r="J70" s="30"/>
      <c r="K70" s="30"/>
    </row>
    <row r="71" spans="1:16" x14ac:dyDescent="0.25">
      <c r="A71" s="130">
        <f t="shared" si="11"/>
        <v>5</v>
      </c>
      <c r="B71" s="31"/>
      <c r="C71" s="59"/>
      <c r="D71" s="59"/>
      <c r="E71" s="59"/>
      <c r="F71" s="59"/>
      <c r="G71" s="59"/>
      <c r="H71" s="100"/>
      <c r="I71" s="30"/>
      <c r="J71" s="30"/>
      <c r="K71" s="30"/>
    </row>
    <row r="72" spans="1:16" x14ac:dyDescent="0.25">
      <c r="A72" s="63"/>
      <c r="B72" s="31"/>
      <c r="C72" s="59"/>
      <c r="D72" s="59"/>
      <c r="E72" s="59"/>
      <c r="F72" s="59"/>
      <c r="G72" s="59"/>
      <c r="H72" s="27"/>
      <c r="I72" s="30"/>
      <c r="J72" s="30"/>
      <c r="K72" s="30"/>
    </row>
    <row r="73" spans="1:16" x14ac:dyDescent="0.25">
      <c r="A73" s="67" t="s">
        <v>126</v>
      </c>
      <c r="B73" s="65">
        <f t="shared" ref="B73:G73" si="12">SUM(B67:B72)</f>
        <v>0</v>
      </c>
      <c r="C73" s="66">
        <f t="shared" si="12"/>
        <v>0</v>
      </c>
      <c r="D73" s="66">
        <f t="shared" si="12"/>
        <v>0</v>
      </c>
      <c r="E73" s="66">
        <f t="shared" si="12"/>
        <v>0</v>
      </c>
      <c r="F73" s="66">
        <f t="shared" si="12"/>
        <v>0</v>
      </c>
      <c r="G73" s="66">
        <f t="shared" si="12"/>
        <v>0</v>
      </c>
      <c r="H73" s="27"/>
      <c r="I73" s="87"/>
      <c r="J73" s="87"/>
      <c r="K73" s="87"/>
    </row>
    <row r="74" spans="1:16" s="84" customFormat="1" x14ac:dyDescent="0.25">
      <c r="A74" s="81"/>
      <c r="B74" s="82"/>
      <c r="C74" s="83"/>
      <c r="D74" s="83"/>
      <c r="E74" s="83"/>
      <c r="F74" s="83"/>
      <c r="G74" s="83"/>
      <c r="H74" s="103"/>
      <c r="J74" s="96"/>
      <c r="K74" s="91"/>
    </row>
    <row r="75" spans="1:16" s="84" customFormat="1" x14ac:dyDescent="0.25">
      <c r="A75" s="81"/>
      <c r="B75" s="82"/>
      <c r="C75" s="83"/>
      <c r="D75" s="83"/>
      <c r="E75" s="83"/>
      <c r="F75" s="83"/>
      <c r="G75" s="83"/>
      <c r="H75" s="103"/>
    </row>
    <row r="76" spans="1:16" s="84" customFormat="1" x14ac:dyDescent="0.25">
      <c r="A76" s="81"/>
      <c r="B76" s="82"/>
      <c r="C76" s="83"/>
      <c r="D76" s="83"/>
      <c r="E76" s="83"/>
      <c r="F76" s="83"/>
      <c r="G76" s="83"/>
      <c r="H76" s="103"/>
    </row>
    <row r="77" spans="1:16" x14ac:dyDescent="0.25">
      <c r="A77" s="64" t="s">
        <v>119</v>
      </c>
      <c r="B77" s="65" t="s">
        <v>255</v>
      </c>
      <c r="C77" s="66" t="s">
        <v>256</v>
      </c>
      <c r="D77" s="66" t="s">
        <v>257</v>
      </c>
      <c r="E77" s="66" t="s">
        <v>258</v>
      </c>
      <c r="F77" s="66" t="s">
        <v>259</v>
      </c>
      <c r="G77" s="66" t="s">
        <v>260</v>
      </c>
      <c r="H77" s="27"/>
    </row>
    <row r="78" spans="1:16" x14ac:dyDescent="0.25">
      <c r="A78" s="63">
        <v>1</v>
      </c>
      <c r="B78" s="31"/>
      <c r="C78" s="59"/>
      <c r="D78" s="59"/>
      <c r="E78" s="59"/>
      <c r="F78" s="59"/>
      <c r="G78" s="59"/>
      <c r="H78" s="27"/>
    </row>
    <row r="79" spans="1:16" x14ac:dyDescent="0.25">
      <c r="A79" s="63">
        <v>2</v>
      </c>
      <c r="B79" s="31"/>
      <c r="C79" s="59"/>
      <c r="D79" s="59"/>
      <c r="E79" s="59"/>
      <c r="F79" s="59"/>
      <c r="G79" s="59"/>
      <c r="H79" s="27"/>
    </row>
    <row r="80" spans="1:16" x14ac:dyDescent="0.25">
      <c r="A80" s="67" t="s">
        <v>126</v>
      </c>
      <c r="B80" s="65">
        <f t="shared" ref="B80:G80" si="13">SUM(B78:B79)</f>
        <v>0</v>
      </c>
      <c r="C80" s="66">
        <f t="shared" si="13"/>
        <v>0</v>
      </c>
      <c r="D80" s="66">
        <f t="shared" si="13"/>
        <v>0</v>
      </c>
      <c r="E80" s="66">
        <f t="shared" si="13"/>
        <v>0</v>
      </c>
      <c r="F80" s="66">
        <f t="shared" si="13"/>
        <v>0</v>
      </c>
      <c r="G80" s="66">
        <f t="shared" si="13"/>
        <v>0</v>
      </c>
      <c r="H80" s="27"/>
    </row>
    <row r="81" spans="1:11" s="84" customFormat="1" x14ac:dyDescent="0.25">
      <c r="A81" s="81"/>
      <c r="B81" s="82"/>
      <c r="C81" s="83"/>
      <c r="D81" s="83"/>
      <c r="E81" s="83"/>
      <c r="F81" s="83"/>
      <c r="G81" s="83"/>
      <c r="H81" s="103"/>
    </row>
    <row r="82" spans="1:11" s="84" customFormat="1" x14ac:dyDescent="0.25">
      <c r="A82" s="81"/>
      <c r="B82" s="82"/>
      <c r="C82" s="83"/>
      <c r="D82" s="83"/>
      <c r="E82" s="83"/>
      <c r="F82" s="83"/>
      <c r="G82" s="83"/>
      <c r="H82" s="103"/>
    </row>
    <row r="83" spans="1:11" s="84" customFormat="1" x14ac:dyDescent="0.25">
      <c r="A83" s="81"/>
      <c r="B83" s="82"/>
      <c r="C83" s="83"/>
      <c r="D83" s="83"/>
      <c r="E83" s="83"/>
      <c r="F83" s="83"/>
      <c r="G83" s="83"/>
      <c r="H83" s="103"/>
    </row>
    <row r="84" spans="1:11" x14ac:dyDescent="0.25">
      <c r="A84" s="64" t="s">
        <v>120</v>
      </c>
      <c r="B84" s="65" t="s">
        <v>255</v>
      </c>
      <c r="C84" s="66" t="s">
        <v>256</v>
      </c>
      <c r="D84" s="66" t="s">
        <v>257</v>
      </c>
      <c r="E84" s="66" t="s">
        <v>258</v>
      </c>
      <c r="F84" s="66" t="s">
        <v>259</v>
      </c>
      <c r="G84" s="66" t="s">
        <v>260</v>
      </c>
      <c r="H84" s="101"/>
      <c r="I84" s="89"/>
      <c r="J84" s="89"/>
      <c r="K84" s="89"/>
    </row>
    <row r="85" spans="1:11" x14ac:dyDescent="0.25">
      <c r="A85" s="63">
        <v>1</v>
      </c>
      <c r="B85" s="31"/>
      <c r="C85" s="59"/>
      <c r="D85" s="59"/>
      <c r="E85" s="59"/>
      <c r="F85" s="59"/>
      <c r="G85" s="59"/>
      <c r="H85" s="101"/>
      <c r="I85" s="30"/>
      <c r="J85" s="30"/>
      <c r="K85" s="30"/>
    </row>
    <row r="86" spans="1:11" x14ac:dyDescent="0.25">
      <c r="A86" s="63">
        <v>2</v>
      </c>
      <c r="B86" s="31"/>
      <c r="C86" s="59"/>
      <c r="D86" s="59"/>
      <c r="E86" s="59"/>
      <c r="F86" s="59"/>
      <c r="G86" s="59"/>
      <c r="H86" s="101"/>
      <c r="I86" s="30"/>
      <c r="J86" s="30"/>
      <c r="K86" s="30"/>
    </row>
    <row r="87" spans="1:11" x14ac:dyDescent="0.25">
      <c r="A87" s="63">
        <v>3</v>
      </c>
      <c r="B87" s="31"/>
      <c r="C87" s="59"/>
      <c r="D87" s="59"/>
      <c r="E87" s="59"/>
      <c r="F87" s="59"/>
      <c r="G87" s="59"/>
      <c r="H87" s="101"/>
      <c r="I87" s="30"/>
      <c r="J87" s="30"/>
      <c r="K87" s="30"/>
    </row>
    <row r="88" spans="1:11" x14ac:dyDescent="0.25">
      <c r="A88" s="63">
        <v>4</v>
      </c>
      <c r="B88" s="31"/>
      <c r="C88" s="59"/>
      <c r="D88" s="59"/>
      <c r="E88" s="59"/>
      <c r="F88" s="59"/>
      <c r="G88" s="59"/>
      <c r="H88" s="101"/>
      <c r="I88" s="30"/>
      <c r="J88" s="30"/>
      <c r="K88" s="30"/>
    </row>
    <row r="89" spans="1:11" x14ac:dyDescent="0.25">
      <c r="A89" s="63">
        <v>5</v>
      </c>
      <c r="B89" s="31"/>
      <c r="C89" s="59"/>
      <c r="D89" s="59"/>
      <c r="E89" s="59"/>
      <c r="F89" s="59"/>
      <c r="G89" s="59"/>
      <c r="H89" s="101"/>
      <c r="I89" s="30"/>
      <c r="J89" s="30"/>
      <c r="K89" s="30"/>
    </row>
    <row r="90" spans="1:11" x14ac:dyDescent="0.25">
      <c r="A90" s="63">
        <v>6</v>
      </c>
      <c r="B90" s="31"/>
      <c r="C90" s="59"/>
      <c r="D90" s="59"/>
      <c r="E90" s="59"/>
      <c r="F90" s="59"/>
      <c r="G90" s="59"/>
      <c r="H90" s="101"/>
      <c r="I90" s="30"/>
      <c r="J90" s="30"/>
      <c r="K90" s="30"/>
    </row>
    <row r="91" spans="1:11" x14ac:dyDescent="0.25">
      <c r="A91" s="63">
        <v>7</v>
      </c>
      <c r="B91" s="31"/>
      <c r="C91" s="59"/>
      <c r="D91" s="59"/>
      <c r="E91" s="59"/>
      <c r="F91" s="59"/>
      <c r="G91" s="59"/>
      <c r="H91" s="101"/>
      <c r="I91" s="30"/>
      <c r="J91" s="30"/>
      <c r="K91" s="30"/>
    </row>
    <row r="92" spans="1:11" x14ac:dyDescent="0.25">
      <c r="A92" s="63">
        <v>8</v>
      </c>
      <c r="B92" s="31"/>
      <c r="C92" s="59"/>
      <c r="D92" s="59"/>
      <c r="E92" s="59"/>
      <c r="F92" s="59"/>
      <c r="G92" s="59"/>
      <c r="H92" s="101"/>
      <c r="I92" s="30"/>
      <c r="J92" s="30"/>
      <c r="K92" s="30"/>
    </row>
    <row r="93" spans="1:11" x14ac:dyDescent="0.25">
      <c r="A93" s="63">
        <v>9</v>
      </c>
      <c r="B93" s="31"/>
      <c r="C93" s="59"/>
      <c r="D93" s="59"/>
      <c r="E93" s="59"/>
      <c r="F93" s="59"/>
      <c r="G93" s="59"/>
      <c r="H93" s="101"/>
      <c r="I93" s="30"/>
      <c r="J93" s="30"/>
      <c r="K93" s="30"/>
    </row>
    <row r="94" spans="1:11" x14ac:dyDescent="0.25">
      <c r="A94" s="63">
        <v>10</v>
      </c>
      <c r="B94" s="31"/>
      <c r="C94" s="59"/>
      <c r="D94" s="59"/>
      <c r="E94" s="59"/>
      <c r="F94" s="59"/>
      <c r="G94" s="59"/>
      <c r="H94" s="101"/>
      <c r="I94" s="30"/>
      <c r="J94" s="30"/>
      <c r="K94" s="30"/>
    </row>
    <row r="95" spans="1:11" x14ac:dyDescent="0.25">
      <c r="A95" s="63">
        <v>11</v>
      </c>
      <c r="B95" s="31"/>
      <c r="C95" s="59"/>
      <c r="D95" s="59"/>
      <c r="E95" s="59"/>
      <c r="F95" s="59"/>
      <c r="G95" s="59"/>
      <c r="H95" s="101"/>
      <c r="I95" s="30"/>
      <c r="J95" s="30"/>
      <c r="K95" s="30"/>
    </row>
    <row r="96" spans="1:11" x14ac:dyDescent="0.25">
      <c r="A96" s="63">
        <v>12</v>
      </c>
      <c r="B96" s="31"/>
      <c r="C96" s="59"/>
      <c r="D96" s="59"/>
      <c r="E96" s="59"/>
      <c r="F96" s="59"/>
      <c r="G96" s="59"/>
      <c r="H96" s="101"/>
      <c r="I96" s="30"/>
      <c r="J96" s="30"/>
      <c r="K96" s="30"/>
    </row>
    <row r="97" spans="1:12" x14ac:dyDescent="0.25">
      <c r="A97" s="63">
        <v>13</v>
      </c>
      <c r="B97" s="31"/>
      <c r="C97" s="59"/>
      <c r="D97" s="59"/>
      <c r="E97" s="59"/>
      <c r="F97" s="59"/>
      <c r="G97" s="59"/>
      <c r="H97" s="101"/>
      <c r="I97" s="30"/>
      <c r="J97" s="30"/>
      <c r="K97" s="30"/>
    </row>
    <row r="98" spans="1:12" x14ac:dyDescent="0.25">
      <c r="A98" s="63">
        <v>14</v>
      </c>
      <c r="B98" s="31"/>
      <c r="C98" s="59"/>
      <c r="D98" s="59"/>
      <c r="E98" s="59"/>
      <c r="F98" s="59"/>
      <c r="G98" s="59"/>
      <c r="H98" s="101"/>
      <c r="I98" s="30"/>
      <c r="J98" s="30"/>
      <c r="K98" s="30"/>
    </row>
    <row r="99" spans="1:12" x14ac:dyDescent="0.25">
      <c r="A99" s="63">
        <v>15</v>
      </c>
      <c r="B99" s="31"/>
      <c r="C99" s="59"/>
      <c r="D99" s="59"/>
      <c r="E99" s="59"/>
      <c r="F99" s="59"/>
      <c r="G99" s="59"/>
      <c r="H99" s="101"/>
      <c r="I99" s="30"/>
      <c r="J99" s="30"/>
      <c r="K99" s="30"/>
    </row>
    <row r="100" spans="1:12" x14ac:dyDescent="0.25">
      <c r="A100" s="63">
        <v>16</v>
      </c>
      <c r="B100" s="31"/>
      <c r="C100" s="59"/>
      <c r="D100" s="59"/>
      <c r="E100" s="59"/>
      <c r="F100" s="59"/>
      <c r="G100" s="59"/>
      <c r="H100" s="101"/>
      <c r="I100" s="30"/>
      <c r="J100" s="30"/>
      <c r="K100" s="30"/>
    </row>
    <row r="101" spans="1:12" x14ac:dyDescent="0.25">
      <c r="A101" s="63">
        <v>17</v>
      </c>
      <c r="B101" s="31"/>
      <c r="C101" s="59"/>
      <c r="D101" s="59"/>
      <c r="E101" s="59"/>
      <c r="F101" s="59"/>
      <c r="G101" s="59"/>
      <c r="H101" s="101"/>
      <c r="I101" s="30"/>
      <c r="J101" s="30"/>
      <c r="K101" s="30"/>
    </row>
    <row r="102" spans="1:12" x14ac:dyDescent="0.25">
      <c r="A102" s="63">
        <v>18</v>
      </c>
      <c r="B102" s="31"/>
      <c r="C102" s="59"/>
      <c r="D102" s="59"/>
      <c r="E102" s="59"/>
      <c r="F102" s="59"/>
      <c r="G102" s="59"/>
      <c r="H102" s="101"/>
      <c r="I102" s="30"/>
      <c r="J102" s="30"/>
      <c r="K102" s="30"/>
    </row>
    <row r="103" spans="1:12" x14ac:dyDescent="0.25">
      <c r="A103" s="63">
        <v>19</v>
      </c>
      <c r="B103" s="31"/>
      <c r="C103" s="59"/>
      <c r="D103" s="59"/>
      <c r="E103" s="59"/>
      <c r="F103" s="59"/>
      <c r="G103" s="59"/>
      <c r="H103" s="101"/>
      <c r="I103" s="30"/>
      <c r="J103" s="30"/>
      <c r="K103" s="30"/>
    </row>
    <row r="104" spans="1:12" x14ac:dyDescent="0.25">
      <c r="A104" s="63">
        <v>20</v>
      </c>
      <c r="B104" s="31"/>
      <c r="C104" s="59"/>
      <c r="D104" s="59"/>
      <c r="E104" s="59"/>
      <c r="F104" s="59"/>
      <c r="G104" s="59"/>
      <c r="H104" s="101"/>
      <c r="I104" s="30"/>
      <c r="J104" s="30"/>
      <c r="K104" s="30"/>
      <c r="L104" s="100"/>
    </row>
    <row r="105" spans="1:12" x14ac:dyDescent="0.25">
      <c r="A105" s="63">
        <v>21</v>
      </c>
      <c r="B105" s="31"/>
      <c r="C105" s="59"/>
      <c r="D105" s="59"/>
      <c r="E105" s="59"/>
      <c r="F105" s="59"/>
      <c r="G105" s="59"/>
      <c r="H105" s="101"/>
      <c r="I105" s="30"/>
      <c r="J105" s="30"/>
      <c r="K105" s="30"/>
    </row>
    <row r="106" spans="1:12" x14ac:dyDescent="0.25">
      <c r="A106" s="63">
        <v>22</v>
      </c>
      <c r="B106" s="31"/>
      <c r="C106" s="59"/>
      <c r="D106" s="59"/>
      <c r="E106" s="59"/>
      <c r="F106" s="59"/>
      <c r="G106" s="59"/>
      <c r="H106" s="101"/>
      <c r="I106" s="30"/>
      <c r="J106" s="30"/>
      <c r="K106" s="30"/>
    </row>
    <row r="107" spans="1:12" x14ac:dyDescent="0.25">
      <c r="A107" s="63">
        <v>23</v>
      </c>
      <c r="B107" s="31"/>
      <c r="C107" s="59"/>
      <c r="D107" s="59"/>
      <c r="E107" s="59"/>
      <c r="F107" s="59"/>
      <c r="G107" s="59"/>
      <c r="H107" s="101"/>
      <c r="I107" s="30"/>
      <c r="J107" s="30"/>
      <c r="K107" s="30"/>
    </row>
    <row r="108" spans="1:12" x14ac:dyDescent="0.25">
      <c r="A108" s="63">
        <v>24</v>
      </c>
      <c r="B108" s="31"/>
      <c r="C108" s="59"/>
      <c r="D108" s="59"/>
      <c r="E108" s="59"/>
      <c r="F108" s="59"/>
      <c r="G108" s="59"/>
      <c r="H108" s="101"/>
      <c r="I108" s="30"/>
      <c r="J108" s="30"/>
      <c r="K108" s="30"/>
      <c r="L108" s="27"/>
    </row>
    <row r="109" spans="1:12" x14ac:dyDescent="0.25">
      <c r="A109" s="63">
        <v>25</v>
      </c>
      <c r="B109" s="31"/>
      <c r="C109" s="59"/>
      <c r="D109" s="59"/>
      <c r="E109" s="59"/>
      <c r="F109" s="59"/>
      <c r="G109" s="59"/>
      <c r="H109" s="101"/>
      <c r="I109" s="30"/>
      <c r="J109" s="30"/>
      <c r="K109" s="30"/>
      <c r="L109" s="136"/>
    </row>
    <row r="110" spans="1:12" x14ac:dyDescent="0.25">
      <c r="A110" s="63">
        <v>26</v>
      </c>
      <c r="B110" s="31"/>
      <c r="C110" s="59"/>
      <c r="D110" s="59"/>
      <c r="E110" s="59"/>
      <c r="F110" s="59"/>
      <c r="G110" s="59"/>
      <c r="H110" s="101"/>
      <c r="I110" s="30"/>
      <c r="J110" s="30"/>
      <c r="K110" s="30"/>
      <c r="L110" s="136"/>
    </row>
    <row r="111" spans="1:12" x14ac:dyDescent="0.25">
      <c r="A111" s="63">
        <v>27</v>
      </c>
      <c r="B111" s="31"/>
      <c r="C111" s="59"/>
      <c r="D111" s="59"/>
      <c r="E111" s="59"/>
      <c r="F111" s="59"/>
      <c r="G111" s="59"/>
      <c r="H111" s="101"/>
      <c r="I111" s="30"/>
      <c r="J111" s="30"/>
      <c r="K111" s="30"/>
      <c r="L111" s="37"/>
    </row>
    <row r="112" spans="1:12" x14ac:dyDescent="0.25">
      <c r="A112" s="63">
        <v>28</v>
      </c>
      <c r="B112" s="31"/>
      <c r="C112" s="59"/>
      <c r="D112" s="59"/>
      <c r="E112" s="59"/>
      <c r="F112" s="59"/>
      <c r="G112" s="59"/>
      <c r="H112" s="101"/>
      <c r="I112" s="30"/>
      <c r="J112" s="30"/>
      <c r="K112" s="30"/>
      <c r="L112" s="37"/>
    </row>
    <row r="113" spans="1:12" x14ac:dyDescent="0.25">
      <c r="A113" s="67" t="s">
        <v>126</v>
      </c>
      <c r="B113" s="65">
        <f t="shared" ref="B113:G113" si="14">SUM(B85:B112)</f>
        <v>0</v>
      </c>
      <c r="C113" s="66">
        <f t="shared" si="14"/>
        <v>0</v>
      </c>
      <c r="D113" s="66">
        <f t="shared" si="14"/>
        <v>0</v>
      </c>
      <c r="E113" s="66">
        <f t="shared" si="14"/>
        <v>0</v>
      </c>
      <c r="F113" s="66">
        <f t="shared" si="14"/>
        <v>0</v>
      </c>
      <c r="G113" s="66">
        <f t="shared" si="14"/>
        <v>0</v>
      </c>
      <c r="H113" s="37"/>
      <c r="I113" s="87"/>
      <c r="J113" s="87"/>
      <c r="K113" s="87"/>
      <c r="L113" s="37"/>
    </row>
    <row r="114" spans="1:12" s="84" customFormat="1" x14ac:dyDescent="0.25">
      <c r="C114" s="85"/>
      <c r="D114" s="85"/>
      <c r="E114" s="85"/>
      <c r="F114" s="85"/>
      <c r="G114" s="85"/>
      <c r="H114" s="104"/>
      <c r="J114" s="90"/>
      <c r="K114" s="90"/>
      <c r="L114" s="104"/>
    </row>
    <row r="115" spans="1:12" s="84" customFormat="1" x14ac:dyDescent="0.25">
      <c r="C115" s="85"/>
      <c r="D115" s="85"/>
      <c r="E115" s="85"/>
      <c r="F115" s="85"/>
      <c r="G115" s="85"/>
      <c r="H115" s="104"/>
      <c r="L115" s="104"/>
    </row>
    <row r="116" spans="1:12" s="84" customFormat="1" x14ac:dyDescent="0.25">
      <c r="C116" s="85"/>
      <c r="D116" s="85"/>
      <c r="E116" s="85"/>
      <c r="F116" s="85"/>
      <c r="G116" s="85"/>
      <c r="H116" s="104"/>
      <c r="L116" s="104"/>
    </row>
    <row r="117" spans="1:12" x14ac:dyDescent="0.25">
      <c r="A117" s="64" t="s">
        <v>118</v>
      </c>
      <c r="B117" s="65" t="s">
        <v>255</v>
      </c>
      <c r="C117" s="66" t="s">
        <v>256</v>
      </c>
      <c r="D117" s="66" t="s">
        <v>257</v>
      </c>
      <c r="E117" s="66" t="s">
        <v>258</v>
      </c>
      <c r="F117" s="66" t="s">
        <v>259</v>
      </c>
      <c r="G117" s="66" t="s">
        <v>260</v>
      </c>
      <c r="H117" s="37"/>
      <c r="I117" s="89"/>
      <c r="J117" s="89"/>
      <c r="K117" s="89"/>
      <c r="L117" s="37"/>
    </row>
    <row r="118" spans="1:12" x14ac:dyDescent="0.25">
      <c r="A118" s="63">
        <v>1</v>
      </c>
      <c r="B118" s="31"/>
      <c r="C118" s="59"/>
      <c r="D118" s="59"/>
      <c r="E118" s="59"/>
      <c r="F118" s="59"/>
      <c r="G118" s="59"/>
      <c r="H118" s="37"/>
      <c r="I118" s="30"/>
      <c r="J118" s="30"/>
      <c r="K118" s="30"/>
      <c r="L118" s="37"/>
    </row>
    <row r="119" spans="1:12" x14ac:dyDescent="0.25">
      <c r="A119" s="63">
        <v>2</v>
      </c>
      <c r="B119" s="31"/>
      <c r="C119" s="59"/>
      <c r="D119" s="59"/>
      <c r="E119" s="59"/>
      <c r="F119" s="59"/>
      <c r="G119" s="59"/>
      <c r="H119" s="37"/>
      <c r="I119" s="30"/>
      <c r="J119" s="30"/>
      <c r="K119" s="30"/>
      <c r="L119" s="37"/>
    </row>
    <row r="120" spans="1:12" x14ac:dyDescent="0.25">
      <c r="A120" s="68">
        <v>3</v>
      </c>
      <c r="B120" s="31"/>
      <c r="C120" s="59"/>
      <c r="D120" s="59"/>
      <c r="E120" s="59"/>
      <c r="F120" s="59"/>
      <c r="G120" s="59"/>
      <c r="H120" s="105"/>
      <c r="I120" s="30"/>
      <c r="J120" s="30"/>
      <c r="K120" s="30"/>
      <c r="L120" s="37"/>
    </row>
    <row r="121" spans="1:12" x14ac:dyDescent="0.25">
      <c r="A121" s="63">
        <v>4</v>
      </c>
      <c r="B121" s="31"/>
      <c r="C121" s="59"/>
      <c r="D121" s="59"/>
      <c r="E121" s="59"/>
      <c r="F121" s="59"/>
      <c r="G121" s="59"/>
      <c r="H121" s="37"/>
      <c r="I121" s="30"/>
      <c r="J121" s="30"/>
      <c r="K121" s="30"/>
      <c r="L121" s="136"/>
    </row>
    <row r="122" spans="1:12" x14ac:dyDescent="0.25">
      <c r="A122" s="63">
        <v>5</v>
      </c>
      <c r="B122" s="31"/>
      <c r="C122" s="59"/>
      <c r="D122" s="59"/>
      <c r="E122" s="59"/>
      <c r="F122" s="59"/>
      <c r="G122" s="59"/>
      <c r="H122" s="37"/>
      <c r="I122" s="30"/>
      <c r="J122" s="30"/>
      <c r="K122" s="30"/>
      <c r="L122" s="136"/>
    </row>
    <row r="123" spans="1:12" x14ac:dyDescent="0.25">
      <c r="A123" s="63">
        <v>6</v>
      </c>
      <c r="B123" s="31"/>
      <c r="C123" s="59"/>
      <c r="D123" s="59"/>
      <c r="E123" s="59"/>
      <c r="F123" s="59"/>
      <c r="G123" s="59"/>
      <c r="H123" s="37"/>
      <c r="I123" s="30"/>
      <c r="J123" s="30"/>
      <c r="K123" s="30"/>
      <c r="L123" s="136"/>
    </row>
    <row r="124" spans="1:12" x14ac:dyDescent="0.25">
      <c r="A124" s="63">
        <v>7</v>
      </c>
      <c r="B124" s="31"/>
      <c r="C124" s="59"/>
      <c r="D124" s="59"/>
      <c r="E124" s="59"/>
      <c r="F124" s="59"/>
      <c r="G124" s="59"/>
      <c r="H124" s="37"/>
      <c r="I124" s="30"/>
      <c r="J124" s="30"/>
      <c r="K124" s="30"/>
      <c r="L124" s="131"/>
    </row>
    <row r="125" spans="1:12" x14ac:dyDescent="0.25">
      <c r="A125" s="63">
        <v>8</v>
      </c>
      <c r="B125" s="31"/>
      <c r="C125" s="59"/>
      <c r="D125" s="59"/>
      <c r="E125" s="59"/>
      <c r="F125" s="59"/>
      <c r="G125" s="59"/>
      <c r="H125" s="37"/>
      <c r="I125" s="30"/>
      <c r="J125" s="30"/>
      <c r="K125" s="30"/>
    </row>
    <row r="126" spans="1:12" x14ac:dyDescent="0.25">
      <c r="A126" s="63">
        <v>9</v>
      </c>
      <c r="B126" s="31"/>
      <c r="C126" s="59"/>
      <c r="D126" s="59"/>
      <c r="E126" s="59"/>
      <c r="F126" s="59"/>
      <c r="G126" s="59"/>
      <c r="H126" s="37"/>
      <c r="I126" s="30"/>
      <c r="J126" s="30"/>
      <c r="K126" s="30"/>
    </row>
    <row r="127" spans="1:12" x14ac:dyDescent="0.25">
      <c r="A127" s="63">
        <v>10</v>
      </c>
      <c r="B127" s="31"/>
      <c r="C127" s="59"/>
      <c r="D127" s="59"/>
      <c r="E127" s="59"/>
      <c r="F127" s="59"/>
      <c r="G127" s="59"/>
      <c r="H127" s="37"/>
      <c r="I127" s="30"/>
      <c r="J127" s="30"/>
      <c r="K127" s="30"/>
      <c r="L127" s="136"/>
    </row>
    <row r="128" spans="1:12" x14ac:dyDescent="0.25">
      <c r="A128" s="63">
        <v>11</v>
      </c>
      <c r="B128" s="31"/>
      <c r="C128" s="59"/>
      <c r="D128" s="59"/>
      <c r="E128" s="59"/>
      <c r="F128" s="59"/>
      <c r="G128" s="59"/>
      <c r="H128" s="37"/>
      <c r="I128" s="30"/>
      <c r="J128" s="30"/>
      <c r="K128" s="30"/>
      <c r="L128" s="37"/>
    </row>
    <row r="129" spans="1:12" x14ac:dyDescent="0.25">
      <c r="A129" s="63">
        <v>12</v>
      </c>
      <c r="B129" s="31"/>
      <c r="C129" s="59"/>
      <c r="D129" s="59"/>
      <c r="E129" s="59"/>
      <c r="F129" s="59"/>
      <c r="G129" s="59"/>
      <c r="H129" s="37"/>
      <c r="I129" s="30"/>
      <c r="J129" s="30"/>
      <c r="K129" s="30"/>
      <c r="L129" s="37"/>
    </row>
    <row r="130" spans="1:12" x14ac:dyDescent="0.25">
      <c r="A130" s="63">
        <v>13</v>
      </c>
      <c r="B130" s="31"/>
      <c r="C130" s="59"/>
      <c r="D130" s="59"/>
      <c r="E130" s="59"/>
      <c r="F130" s="59"/>
      <c r="G130" s="59"/>
      <c r="H130" s="37"/>
      <c r="I130" s="30"/>
      <c r="J130" s="30"/>
      <c r="K130" s="30"/>
      <c r="L130" s="37"/>
    </row>
    <row r="131" spans="1:12" x14ac:dyDescent="0.25">
      <c r="A131" s="68">
        <v>14</v>
      </c>
      <c r="B131" s="31"/>
      <c r="C131" s="59"/>
      <c r="D131" s="59"/>
      <c r="E131" s="59"/>
      <c r="F131" s="59"/>
      <c r="G131" s="59"/>
      <c r="H131" s="105"/>
      <c r="I131" s="30"/>
      <c r="J131" s="30"/>
      <c r="K131" s="30"/>
      <c r="L131" s="37"/>
    </row>
    <row r="132" spans="1:12" x14ac:dyDescent="0.25">
      <c r="A132" s="63">
        <v>15</v>
      </c>
      <c r="B132" s="31"/>
      <c r="C132" s="59"/>
      <c r="D132" s="59"/>
      <c r="E132" s="59"/>
      <c r="F132" s="59"/>
      <c r="G132" s="59"/>
      <c r="H132" s="37"/>
      <c r="I132" s="30"/>
      <c r="J132" s="30"/>
      <c r="K132" s="30"/>
      <c r="L132" s="37"/>
    </row>
    <row r="133" spans="1:12" x14ac:dyDescent="0.25">
      <c r="A133" s="63">
        <v>16</v>
      </c>
      <c r="B133" s="31"/>
      <c r="C133" s="59"/>
      <c r="D133" s="59"/>
      <c r="E133" s="59"/>
      <c r="F133" s="59"/>
      <c r="G133" s="59"/>
      <c r="H133" s="37"/>
      <c r="I133" s="30"/>
      <c r="J133" s="30"/>
      <c r="K133" s="30"/>
      <c r="L133" s="37"/>
    </row>
    <row r="134" spans="1:12" x14ac:dyDescent="0.25">
      <c r="A134" s="63">
        <v>17</v>
      </c>
      <c r="B134" s="31"/>
      <c r="C134" s="59"/>
      <c r="D134" s="59"/>
      <c r="E134" s="59"/>
      <c r="F134" s="59"/>
      <c r="G134" s="59"/>
      <c r="H134" s="37"/>
      <c r="I134" s="30"/>
      <c r="J134" s="30"/>
      <c r="K134" s="30"/>
      <c r="L134" s="37"/>
    </row>
    <row r="135" spans="1:12" x14ac:dyDescent="0.25">
      <c r="A135" s="63">
        <v>18</v>
      </c>
      <c r="B135" s="31"/>
      <c r="C135" s="59"/>
      <c r="D135" s="59"/>
      <c r="E135" s="59"/>
      <c r="F135" s="59"/>
      <c r="G135" s="59"/>
      <c r="H135" s="37"/>
      <c r="I135" s="30"/>
      <c r="J135" s="30"/>
      <c r="K135" s="30"/>
      <c r="L135" s="37"/>
    </row>
    <row r="136" spans="1:12" x14ac:dyDescent="0.25">
      <c r="A136" s="63">
        <v>19</v>
      </c>
      <c r="B136" s="31"/>
      <c r="C136" s="59"/>
      <c r="D136" s="59"/>
      <c r="E136" s="59"/>
      <c r="F136" s="59"/>
      <c r="G136" s="59"/>
      <c r="H136" s="37"/>
      <c r="I136" s="30"/>
      <c r="J136" s="30"/>
      <c r="K136" s="30"/>
      <c r="L136" s="37"/>
    </row>
    <row r="137" spans="1:12" x14ac:dyDescent="0.25">
      <c r="A137" s="67" t="s">
        <v>126</v>
      </c>
      <c r="B137" s="65">
        <f t="shared" ref="B137:G137" si="15">SUM(B118:B136)</f>
        <v>0</v>
      </c>
      <c r="C137" s="66">
        <f t="shared" si="15"/>
        <v>0</v>
      </c>
      <c r="D137" s="66">
        <f t="shared" si="15"/>
        <v>0</v>
      </c>
      <c r="E137" s="66">
        <f t="shared" si="15"/>
        <v>0</v>
      </c>
      <c r="F137" s="66">
        <f t="shared" si="15"/>
        <v>0</v>
      </c>
      <c r="G137" s="66">
        <f t="shared" si="15"/>
        <v>0</v>
      </c>
      <c r="H137" s="37"/>
      <c r="I137" s="87"/>
      <c r="J137" s="87"/>
      <c r="K137" s="87"/>
      <c r="L137" s="37"/>
    </row>
    <row r="138" spans="1:12" s="84" customFormat="1" x14ac:dyDescent="0.25">
      <c r="C138" s="85"/>
      <c r="D138" s="85"/>
      <c r="E138" s="85"/>
      <c r="F138" s="85"/>
      <c r="G138" s="85"/>
      <c r="H138" s="104"/>
      <c r="I138" s="92"/>
      <c r="J138" s="93"/>
      <c r="K138" s="93"/>
      <c r="L138" s="104"/>
    </row>
    <row r="139" spans="1:12" s="84" customFormat="1" x14ac:dyDescent="0.25">
      <c r="C139" s="85"/>
      <c r="D139" s="85"/>
      <c r="E139" s="85"/>
      <c r="F139" s="85"/>
      <c r="G139" s="85"/>
      <c r="H139" s="104"/>
      <c r="L139" s="104"/>
    </row>
    <row r="140" spans="1:12" s="84" customFormat="1" x14ac:dyDescent="0.25">
      <c r="C140" s="85"/>
      <c r="D140" s="85"/>
      <c r="E140" s="85"/>
      <c r="F140" s="85"/>
      <c r="G140" s="85"/>
      <c r="H140" s="104"/>
      <c r="L140" s="104"/>
    </row>
    <row r="141" spans="1:12" x14ac:dyDescent="0.25">
      <c r="A141" s="64" t="s">
        <v>65</v>
      </c>
      <c r="B141" s="65" t="s">
        <v>255</v>
      </c>
      <c r="C141" s="66" t="s">
        <v>256</v>
      </c>
      <c r="D141" s="66" t="s">
        <v>257</v>
      </c>
      <c r="E141" s="66" t="s">
        <v>258</v>
      </c>
      <c r="F141" s="66" t="s">
        <v>259</v>
      </c>
      <c r="G141" s="66" t="s">
        <v>260</v>
      </c>
      <c r="H141" s="37"/>
      <c r="I141" s="89"/>
      <c r="J141" s="89"/>
      <c r="K141" s="89"/>
      <c r="L141" s="37"/>
    </row>
    <row r="142" spans="1:12" x14ac:dyDescent="0.25">
      <c r="A142" s="63">
        <v>1</v>
      </c>
      <c r="B142" s="31"/>
      <c r="C142" s="59"/>
      <c r="D142" s="59"/>
      <c r="E142" s="59"/>
      <c r="F142" s="59"/>
      <c r="G142" s="59"/>
      <c r="H142" s="37"/>
      <c r="I142" s="30"/>
      <c r="J142" s="30"/>
      <c r="K142" s="30"/>
      <c r="L142" s="37"/>
    </row>
    <row r="143" spans="1:12" x14ac:dyDescent="0.25">
      <c r="A143" s="63">
        <v>2</v>
      </c>
      <c r="B143" s="31"/>
      <c r="C143" s="59"/>
      <c r="D143" s="59"/>
      <c r="E143" s="59"/>
      <c r="F143" s="59"/>
      <c r="G143" s="59"/>
      <c r="H143" s="37"/>
      <c r="I143" s="30"/>
      <c r="J143" s="30"/>
      <c r="K143" s="30"/>
      <c r="L143" s="37"/>
    </row>
    <row r="144" spans="1:12" x14ac:dyDescent="0.25">
      <c r="A144" s="68">
        <v>3</v>
      </c>
      <c r="B144" s="31"/>
      <c r="C144" s="59"/>
      <c r="D144" s="59"/>
      <c r="E144" s="59"/>
      <c r="F144" s="59"/>
      <c r="G144" s="59"/>
      <c r="H144" s="37"/>
      <c r="I144" s="30"/>
      <c r="J144" s="30"/>
      <c r="K144" s="30"/>
      <c r="L144" s="37"/>
    </row>
    <row r="145" spans="1:12" x14ac:dyDescent="0.25">
      <c r="A145" s="63">
        <v>4</v>
      </c>
      <c r="B145" s="31"/>
      <c r="C145" s="59"/>
      <c r="D145" s="59"/>
      <c r="E145" s="59"/>
      <c r="F145" s="59"/>
      <c r="G145" s="59"/>
      <c r="H145" s="37"/>
      <c r="I145" s="30"/>
      <c r="J145" s="30"/>
      <c r="K145" s="30"/>
      <c r="L145" s="37"/>
    </row>
    <row r="146" spans="1:12" x14ac:dyDescent="0.25">
      <c r="A146" s="63">
        <v>5</v>
      </c>
      <c r="B146" s="31"/>
      <c r="C146" s="59"/>
      <c r="D146" s="59"/>
      <c r="E146" s="59"/>
      <c r="F146" s="59"/>
      <c r="G146" s="59"/>
      <c r="H146" s="37"/>
      <c r="I146" s="30"/>
      <c r="J146" s="30"/>
      <c r="K146" s="30"/>
    </row>
    <row r="147" spans="1:12" x14ac:dyDescent="0.25">
      <c r="A147" s="63">
        <v>6</v>
      </c>
      <c r="B147" s="31"/>
      <c r="C147" s="59"/>
      <c r="D147" s="59"/>
      <c r="E147" s="59"/>
      <c r="F147" s="59"/>
      <c r="G147" s="59"/>
      <c r="H147" s="37"/>
      <c r="I147" s="30"/>
      <c r="J147" s="30"/>
      <c r="K147" s="30"/>
    </row>
    <row r="148" spans="1:12" x14ac:dyDescent="0.25">
      <c r="A148" s="63">
        <v>7</v>
      </c>
      <c r="B148" s="31"/>
      <c r="C148" s="59"/>
      <c r="D148" s="59"/>
      <c r="E148" s="59"/>
      <c r="F148" s="59"/>
      <c r="G148" s="59"/>
      <c r="H148" s="37"/>
      <c r="I148" s="30"/>
      <c r="J148" s="30"/>
      <c r="K148" s="30"/>
    </row>
    <row r="149" spans="1:12" x14ac:dyDescent="0.25">
      <c r="A149" s="63">
        <v>8</v>
      </c>
      <c r="B149" s="31"/>
      <c r="C149" s="59"/>
      <c r="D149" s="59"/>
      <c r="E149" s="59"/>
      <c r="F149" s="59"/>
      <c r="G149" s="59"/>
      <c r="H149" s="37"/>
      <c r="I149" s="30"/>
      <c r="J149" s="30"/>
      <c r="K149" s="30"/>
    </row>
    <row r="150" spans="1:12" x14ac:dyDescent="0.25">
      <c r="A150" s="63">
        <v>9</v>
      </c>
      <c r="B150" s="31"/>
      <c r="C150" s="59"/>
      <c r="D150" s="59"/>
      <c r="E150" s="59"/>
      <c r="F150" s="59"/>
      <c r="G150" s="59"/>
      <c r="H150" s="37"/>
      <c r="I150" s="30"/>
      <c r="J150" s="30"/>
      <c r="K150" s="30"/>
    </row>
    <row r="151" spans="1:12" x14ac:dyDescent="0.25">
      <c r="A151" s="63">
        <v>10</v>
      </c>
      <c r="B151" s="31"/>
      <c r="C151" s="59"/>
      <c r="D151" s="59"/>
      <c r="E151" s="59"/>
      <c r="F151" s="59"/>
      <c r="G151" s="59"/>
      <c r="H151" s="37"/>
      <c r="I151" s="30"/>
      <c r="J151" s="30"/>
      <c r="K151" s="30"/>
    </row>
    <row r="152" spans="1:12" x14ac:dyDescent="0.25">
      <c r="A152" s="63">
        <v>11</v>
      </c>
      <c r="B152" s="31"/>
      <c r="C152" s="59"/>
      <c r="D152" s="59"/>
      <c r="E152" s="59"/>
      <c r="F152" s="59"/>
      <c r="G152" s="59"/>
      <c r="H152" s="37"/>
      <c r="I152" s="30"/>
      <c r="J152" s="30"/>
      <c r="K152" s="30"/>
    </row>
    <row r="153" spans="1:12" x14ac:dyDescent="0.25">
      <c r="A153" s="63">
        <v>12</v>
      </c>
      <c r="B153" s="31"/>
      <c r="C153" s="59"/>
      <c r="D153" s="59"/>
      <c r="E153" s="59"/>
      <c r="F153" s="59"/>
      <c r="G153" s="59"/>
      <c r="H153" s="37"/>
      <c r="I153" s="30"/>
      <c r="J153" s="30"/>
      <c r="K153" s="30"/>
    </row>
    <row r="154" spans="1:12" x14ac:dyDescent="0.25">
      <c r="A154" s="63">
        <v>13</v>
      </c>
      <c r="B154" s="31"/>
      <c r="C154" s="59"/>
      <c r="D154" s="59"/>
      <c r="E154" s="59"/>
      <c r="F154" s="59"/>
      <c r="G154" s="59"/>
      <c r="H154" s="37"/>
      <c r="I154" s="30"/>
      <c r="J154" s="30"/>
      <c r="K154" s="30"/>
    </row>
    <row r="155" spans="1:12" x14ac:dyDescent="0.25">
      <c r="A155" s="63">
        <v>14</v>
      </c>
      <c r="B155" s="31"/>
      <c r="C155" s="59"/>
      <c r="D155" s="59"/>
      <c r="E155" s="59"/>
      <c r="F155" s="59"/>
      <c r="G155" s="59"/>
      <c r="H155" s="37"/>
      <c r="I155" s="30"/>
      <c r="J155" s="30"/>
      <c r="K155" s="30"/>
    </row>
    <row r="156" spans="1:12" x14ac:dyDescent="0.25">
      <c r="A156" s="63">
        <v>15</v>
      </c>
      <c r="B156" s="31"/>
      <c r="C156" s="59"/>
      <c r="D156" s="59"/>
      <c r="E156" s="59"/>
      <c r="F156" s="59"/>
      <c r="G156" s="59"/>
      <c r="H156" s="37"/>
      <c r="I156" s="30"/>
      <c r="J156" s="30"/>
      <c r="K156" s="30"/>
    </row>
    <row r="157" spans="1:12" x14ac:dyDescent="0.25">
      <c r="A157" s="63">
        <v>16</v>
      </c>
      <c r="B157" s="31"/>
      <c r="C157" s="59"/>
      <c r="D157" s="59"/>
      <c r="E157" s="59"/>
      <c r="F157" s="59"/>
      <c r="G157" s="59"/>
      <c r="H157" s="37"/>
      <c r="I157" s="30"/>
      <c r="J157" s="30"/>
      <c r="K157" s="30"/>
    </row>
    <row r="158" spans="1:12" x14ac:dyDescent="0.25">
      <c r="A158" s="63">
        <v>17</v>
      </c>
      <c r="B158" s="31"/>
      <c r="C158" s="59"/>
      <c r="D158" s="59"/>
      <c r="E158" s="59"/>
      <c r="F158" s="59"/>
      <c r="G158" s="59"/>
      <c r="H158" s="37"/>
      <c r="I158" s="30"/>
      <c r="J158" s="30"/>
      <c r="K158" s="30"/>
    </row>
    <row r="159" spans="1:12" x14ac:dyDescent="0.25">
      <c r="A159" s="63">
        <v>18</v>
      </c>
      <c r="B159" s="31"/>
      <c r="C159" s="59"/>
      <c r="D159" s="59"/>
      <c r="E159" s="59"/>
      <c r="F159" s="59"/>
      <c r="G159" s="59"/>
      <c r="H159" s="37"/>
      <c r="I159" s="30"/>
      <c r="J159" s="30"/>
      <c r="K159" s="30"/>
    </row>
    <row r="160" spans="1:12" x14ac:dyDescent="0.25">
      <c r="A160" s="63">
        <v>19</v>
      </c>
      <c r="B160" s="31"/>
      <c r="C160" s="59"/>
      <c r="D160" s="59"/>
      <c r="E160" s="59"/>
      <c r="F160" s="59"/>
      <c r="G160" s="59"/>
      <c r="H160" s="37"/>
      <c r="I160" s="30"/>
      <c r="J160" s="30"/>
      <c r="K160" s="30"/>
    </row>
    <row r="161" spans="1:11" x14ac:dyDescent="0.25">
      <c r="A161" s="63">
        <v>20</v>
      </c>
      <c r="B161" s="31"/>
      <c r="C161" s="59"/>
      <c r="D161" s="59"/>
      <c r="E161" s="59"/>
      <c r="F161" s="59"/>
      <c r="G161" s="59"/>
      <c r="H161" s="37"/>
      <c r="I161" s="30"/>
      <c r="J161" s="30"/>
      <c r="K161" s="30"/>
    </row>
    <row r="162" spans="1:11" x14ac:dyDescent="0.25">
      <c r="A162" s="63">
        <v>21</v>
      </c>
      <c r="B162" s="31"/>
      <c r="C162" s="59"/>
      <c r="D162" s="59"/>
      <c r="E162" s="59"/>
      <c r="F162" s="59"/>
      <c r="G162" s="59"/>
      <c r="H162" s="37"/>
      <c r="I162" s="30"/>
      <c r="J162" s="30"/>
      <c r="K162" s="30"/>
    </row>
    <row r="163" spans="1:11" x14ac:dyDescent="0.25">
      <c r="A163" s="63">
        <v>22</v>
      </c>
      <c r="B163" s="31"/>
      <c r="C163" s="59"/>
      <c r="D163" s="59"/>
      <c r="E163" s="59"/>
      <c r="F163" s="59"/>
      <c r="G163" s="59"/>
      <c r="H163" s="37"/>
      <c r="I163" s="30"/>
      <c r="J163" s="30"/>
      <c r="K163" s="30"/>
    </row>
    <row r="164" spans="1:11" x14ac:dyDescent="0.25">
      <c r="A164" s="63">
        <v>23</v>
      </c>
      <c r="B164" s="31"/>
      <c r="C164" s="59"/>
      <c r="D164" s="59"/>
      <c r="E164" s="59"/>
      <c r="F164" s="59"/>
      <c r="G164" s="59"/>
      <c r="H164" s="37"/>
      <c r="I164" s="30"/>
      <c r="J164" s="30"/>
      <c r="K164" s="30"/>
    </row>
    <row r="165" spans="1:11" x14ac:dyDescent="0.25">
      <c r="A165" s="63">
        <v>24</v>
      </c>
      <c r="B165" s="31"/>
      <c r="C165" s="59"/>
      <c r="D165" s="59"/>
      <c r="E165" s="59"/>
      <c r="F165" s="59"/>
      <c r="G165" s="59"/>
      <c r="H165" s="37"/>
      <c r="I165" s="30"/>
      <c r="J165" s="30"/>
      <c r="K165" s="30"/>
    </row>
    <row r="166" spans="1:11" x14ac:dyDescent="0.25">
      <c r="A166" s="63">
        <v>25</v>
      </c>
      <c r="B166" s="31"/>
      <c r="C166" s="59"/>
      <c r="D166" s="59"/>
      <c r="E166" s="59"/>
      <c r="F166" s="59"/>
      <c r="G166" s="59"/>
      <c r="H166" s="37"/>
      <c r="I166" s="30"/>
      <c r="J166" s="30"/>
      <c r="K166" s="30"/>
    </row>
    <row r="167" spans="1:11" x14ac:dyDescent="0.25">
      <c r="A167" s="63">
        <v>26</v>
      </c>
      <c r="B167" s="31"/>
      <c r="C167" s="59"/>
      <c r="D167" s="59"/>
      <c r="E167" s="59"/>
      <c r="F167" s="59"/>
      <c r="G167" s="59"/>
      <c r="H167" s="37"/>
      <c r="I167" s="30"/>
      <c r="J167" s="30"/>
      <c r="K167" s="30"/>
    </row>
    <row r="168" spans="1:11" x14ac:dyDescent="0.25">
      <c r="A168" s="63">
        <v>27</v>
      </c>
      <c r="B168" s="31"/>
      <c r="C168" s="59"/>
      <c r="D168" s="59"/>
      <c r="E168" s="59"/>
      <c r="F168" s="59"/>
      <c r="G168" s="59"/>
      <c r="H168" s="37"/>
      <c r="I168" s="30"/>
      <c r="J168" s="30"/>
      <c r="K168" s="30"/>
    </row>
    <row r="169" spans="1:11" x14ac:dyDescent="0.25">
      <c r="A169" s="63">
        <v>28</v>
      </c>
      <c r="B169" s="31"/>
      <c r="C169" s="59"/>
      <c r="D169" s="59"/>
      <c r="E169" s="59"/>
      <c r="F169" s="59"/>
      <c r="G169" s="59"/>
      <c r="H169" s="37"/>
      <c r="I169" s="30"/>
      <c r="J169" s="30"/>
      <c r="K169" s="30"/>
    </row>
    <row r="170" spans="1:11" x14ac:dyDescent="0.25">
      <c r="A170" s="63">
        <v>29</v>
      </c>
      <c r="B170" s="31"/>
      <c r="C170" s="59"/>
      <c r="D170" s="59"/>
      <c r="E170" s="59"/>
      <c r="F170" s="59"/>
      <c r="G170" s="59"/>
      <c r="H170" s="37"/>
      <c r="I170" s="30"/>
      <c r="J170" s="30"/>
      <c r="K170" s="30"/>
    </row>
    <row r="171" spans="1:11" x14ac:dyDescent="0.25">
      <c r="A171" s="63">
        <v>30</v>
      </c>
      <c r="B171" s="31"/>
      <c r="C171" s="59"/>
      <c r="D171" s="59"/>
      <c r="E171" s="59"/>
      <c r="F171" s="59"/>
      <c r="G171" s="59"/>
      <c r="H171" s="37"/>
      <c r="I171" s="30"/>
      <c r="J171" s="30"/>
      <c r="K171" s="30"/>
    </row>
    <row r="172" spans="1:11" x14ac:dyDescent="0.25">
      <c r="A172" s="63">
        <v>31</v>
      </c>
      <c r="B172" s="31"/>
      <c r="C172" s="59"/>
      <c r="D172" s="59"/>
      <c r="E172" s="59"/>
      <c r="F172" s="59"/>
      <c r="G172" s="59"/>
      <c r="H172" s="37"/>
      <c r="I172" s="30"/>
      <c r="J172" s="30"/>
      <c r="K172" s="30"/>
    </row>
    <row r="173" spans="1:11" x14ac:dyDescent="0.25">
      <c r="A173" s="63">
        <v>32</v>
      </c>
      <c r="B173" s="31"/>
      <c r="C173" s="59"/>
      <c r="D173" s="59"/>
      <c r="E173" s="59"/>
      <c r="F173" s="59"/>
      <c r="G173" s="59"/>
      <c r="H173" s="37"/>
      <c r="I173" s="30"/>
      <c r="J173" s="30"/>
      <c r="K173" s="30"/>
    </row>
    <row r="174" spans="1:11" x14ac:dyDescent="0.25">
      <c r="A174" s="63">
        <v>33</v>
      </c>
      <c r="B174" s="31"/>
      <c r="C174" s="59"/>
      <c r="D174" s="59"/>
      <c r="E174" s="59"/>
      <c r="F174" s="59"/>
      <c r="G174" s="59"/>
      <c r="H174" s="37"/>
      <c r="I174" s="30"/>
      <c r="J174" s="30"/>
      <c r="K174" s="30"/>
    </row>
    <row r="175" spans="1:11" x14ac:dyDescent="0.25">
      <c r="A175" s="63">
        <v>34</v>
      </c>
      <c r="B175" s="31"/>
      <c r="C175" s="59"/>
      <c r="D175" s="59"/>
      <c r="E175" s="59"/>
      <c r="F175" s="59"/>
      <c r="G175" s="59"/>
      <c r="H175" s="37"/>
      <c r="I175" s="30"/>
      <c r="J175" s="30"/>
      <c r="K175" s="30"/>
    </row>
    <row r="176" spans="1:11" x14ac:dyDescent="0.25">
      <c r="A176" s="63">
        <v>35</v>
      </c>
      <c r="B176" s="31"/>
      <c r="C176" s="59"/>
      <c r="D176" s="59"/>
      <c r="E176" s="59"/>
      <c r="F176" s="59"/>
      <c r="G176" s="59"/>
      <c r="H176" s="37"/>
      <c r="I176" s="30"/>
      <c r="J176" s="30"/>
      <c r="K176" s="30"/>
    </row>
    <row r="177" spans="1:11" x14ac:dyDescent="0.25">
      <c r="A177" s="63">
        <v>36</v>
      </c>
      <c r="B177" s="31"/>
      <c r="C177" s="59"/>
      <c r="D177" s="59"/>
      <c r="E177" s="59"/>
      <c r="F177" s="59"/>
      <c r="G177" s="59"/>
      <c r="H177" s="37"/>
      <c r="I177" s="30"/>
      <c r="J177" s="30"/>
      <c r="K177" s="30"/>
    </row>
    <row r="178" spans="1:11" x14ac:dyDescent="0.25">
      <c r="A178" s="63">
        <v>37</v>
      </c>
      <c r="B178" s="31"/>
      <c r="C178" s="59"/>
      <c r="D178" s="59"/>
      <c r="E178" s="59"/>
      <c r="F178" s="59"/>
      <c r="G178" s="59"/>
      <c r="H178" s="37"/>
      <c r="I178" s="30"/>
      <c r="J178" s="30"/>
      <c r="K178" s="30"/>
    </row>
    <row r="179" spans="1:11" x14ac:dyDescent="0.25">
      <c r="A179" s="63">
        <v>38</v>
      </c>
      <c r="B179" s="31"/>
      <c r="C179" s="59"/>
      <c r="D179" s="59"/>
      <c r="E179" s="59"/>
      <c r="F179" s="59"/>
      <c r="G179" s="59"/>
      <c r="H179" s="37"/>
      <c r="I179" s="30"/>
      <c r="J179" s="30"/>
      <c r="K179" s="30"/>
    </row>
    <row r="180" spans="1:11" x14ac:dyDescent="0.25">
      <c r="A180" s="63">
        <v>39</v>
      </c>
      <c r="B180" s="31"/>
      <c r="C180" s="59"/>
      <c r="D180" s="59"/>
      <c r="E180" s="59"/>
      <c r="F180" s="59"/>
      <c r="G180" s="59"/>
      <c r="H180" s="37"/>
      <c r="I180" s="30"/>
      <c r="J180" s="30"/>
      <c r="K180" s="30"/>
    </row>
    <row r="181" spans="1:11" x14ac:dyDescent="0.25">
      <c r="A181" s="63">
        <v>40</v>
      </c>
      <c r="B181" s="31"/>
      <c r="C181" s="59"/>
      <c r="D181" s="59"/>
      <c r="E181" s="59"/>
      <c r="F181" s="59"/>
      <c r="G181" s="59"/>
      <c r="H181" s="37"/>
      <c r="I181" s="30"/>
      <c r="J181" s="30"/>
      <c r="K181" s="30"/>
    </row>
    <row r="182" spans="1:11" x14ac:dyDescent="0.25">
      <c r="A182" s="63">
        <v>41</v>
      </c>
      <c r="B182" s="31"/>
      <c r="C182" s="59"/>
      <c r="D182" s="59"/>
      <c r="E182" s="59"/>
      <c r="F182" s="59"/>
      <c r="G182" s="59"/>
      <c r="H182" s="37"/>
      <c r="I182" s="30"/>
      <c r="J182" s="30"/>
      <c r="K182" s="30"/>
    </row>
    <row r="183" spans="1:11" x14ac:dyDescent="0.25">
      <c r="A183" s="63">
        <v>42</v>
      </c>
      <c r="B183" s="31"/>
      <c r="C183" s="59"/>
      <c r="D183" s="59"/>
      <c r="E183" s="59"/>
      <c r="F183" s="59"/>
      <c r="G183" s="59"/>
      <c r="H183" s="37"/>
      <c r="I183" s="30"/>
      <c r="J183" s="30"/>
      <c r="K183" s="30"/>
    </row>
    <row r="184" spans="1:11" x14ac:dyDescent="0.25">
      <c r="A184" s="63">
        <v>43</v>
      </c>
      <c r="B184" s="31"/>
      <c r="C184" s="59"/>
      <c r="D184" s="59"/>
      <c r="E184" s="59"/>
      <c r="F184" s="59"/>
      <c r="G184" s="59"/>
      <c r="H184" s="37"/>
      <c r="I184" s="30"/>
      <c r="J184" s="30"/>
      <c r="K184" s="30"/>
    </row>
    <row r="185" spans="1:11" x14ac:dyDescent="0.25">
      <c r="A185" s="63">
        <v>44</v>
      </c>
      <c r="B185" s="31"/>
      <c r="C185" s="59"/>
      <c r="D185" s="59"/>
      <c r="E185" s="59"/>
      <c r="F185" s="59"/>
      <c r="G185" s="59"/>
      <c r="H185" s="37"/>
      <c r="I185" s="30"/>
      <c r="J185" s="30"/>
      <c r="K185" s="30"/>
    </row>
    <row r="186" spans="1:11" x14ac:dyDescent="0.25">
      <c r="A186" s="63">
        <v>45</v>
      </c>
      <c r="B186" s="31"/>
      <c r="C186" s="59"/>
      <c r="D186" s="59"/>
      <c r="E186" s="59"/>
      <c r="F186" s="59"/>
      <c r="G186" s="59"/>
      <c r="H186" s="37"/>
      <c r="I186" s="30"/>
      <c r="J186" s="30"/>
      <c r="K186" s="30"/>
    </row>
    <row r="187" spans="1:11" x14ac:dyDescent="0.25">
      <c r="A187" s="63">
        <v>46</v>
      </c>
      <c r="B187" s="31"/>
      <c r="C187" s="59"/>
      <c r="D187" s="59"/>
      <c r="E187" s="59"/>
      <c r="F187" s="59"/>
      <c r="G187" s="59"/>
      <c r="H187" s="37"/>
      <c r="I187" s="30"/>
      <c r="J187" s="30"/>
      <c r="K187" s="30"/>
    </row>
    <row r="188" spans="1:11" x14ac:dyDescent="0.25">
      <c r="A188" s="63">
        <v>47</v>
      </c>
      <c r="B188" s="31"/>
      <c r="C188" s="59"/>
      <c r="D188" s="59"/>
      <c r="E188" s="59"/>
      <c r="F188" s="59"/>
      <c r="G188" s="59"/>
      <c r="H188" s="37"/>
      <c r="I188" s="30"/>
      <c r="J188" s="30"/>
      <c r="K188" s="30"/>
    </row>
    <row r="189" spans="1:11" x14ac:dyDescent="0.25">
      <c r="A189" s="63">
        <v>48</v>
      </c>
      <c r="B189" s="31"/>
      <c r="C189" s="59"/>
      <c r="D189" s="59"/>
      <c r="E189" s="59"/>
      <c r="F189" s="59"/>
      <c r="G189" s="59"/>
      <c r="H189" s="37"/>
      <c r="I189" s="30"/>
      <c r="J189" s="30"/>
      <c r="K189" s="30"/>
    </row>
    <row r="190" spans="1:11" x14ac:dyDescent="0.25">
      <c r="A190" s="63">
        <v>49</v>
      </c>
      <c r="B190" s="31"/>
      <c r="C190" s="59"/>
      <c r="D190" s="59"/>
      <c r="E190" s="59"/>
      <c r="F190" s="59"/>
      <c r="G190" s="59"/>
      <c r="H190" s="37"/>
      <c r="I190" s="30"/>
      <c r="J190" s="30"/>
      <c r="K190" s="30"/>
    </row>
    <row r="191" spans="1:11" x14ac:dyDescent="0.25">
      <c r="A191" s="63">
        <v>50</v>
      </c>
      <c r="B191" s="31"/>
      <c r="C191" s="59"/>
      <c r="D191" s="59"/>
      <c r="E191" s="59"/>
      <c r="F191" s="59"/>
      <c r="G191" s="59"/>
      <c r="H191" s="37"/>
      <c r="I191" s="30"/>
      <c r="J191" s="30"/>
      <c r="K191" s="30"/>
    </row>
    <row r="192" spans="1:11" x14ac:dyDescent="0.25">
      <c r="A192" s="63">
        <v>51</v>
      </c>
      <c r="B192" s="31"/>
      <c r="C192" s="59"/>
      <c r="D192" s="59"/>
      <c r="E192" s="59"/>
      <c r="F192" s="59"/>
      <c r="G192" s="59"/>
      <c r="H192" s="37"/>
      <c r="I192" s="30"/>
      <c r="J192" s="30"/>
      <c r="K192" s="30"/>
    </row>
    <row r="193" spans="1:11" x14ac:dyDescent="0.25">
      <c r="A193" s="63">
        <v>52</v>
      </c>
      <c r="B193" s="31"/>
      <c r="C193" s="59"/>
      <c r="D193" s="59"/>
      <c r="E193" s="59"/>
      <c r="F193" s="59"/>
      <c r="G193" s="59"/>
      <c r="H193" s="37"/>
      <c r="I193" s="30"/>
      <c r="J193" s="30"/>
      <c r="K193" s="30"/>
    </row>
    <row r="194" spans="1:11" x14ac:dyDescent="0.25">
      <c r="A194" s="63">
        <v>53</v>
      </c>
      <c r="B194" s="31"/>
      <c r="C194" s="59"/>
      <c r="D194" s="59"/>
      <c r="E194" s="59"/>
      <c r="F194" s="59"/>
      <c r="G194" s="59"/>
      <c r="H194" s="37"/>
      <c r="I194" s="30"/>
      <c r="J194" s="30"/>
      <c r="K194" s="30"/>
    </row>
    <row r="195" spans="1:11" x14ac:dyDescent="0.25">
      <c r="A195" s="63">
        <v>54</v>
      </c>
      <c r="B195" s="31"/>
      <c r="C195" s="59"/>
      <c r="D195" s="59"/>
      <c r="E195" s="59"/>
      <c r="F195" s="59"/>
      <c r="G195" s="59"/>
      <c r="H195" s="37"/>
      <c r="I195" s="30"/>
      <c r="J195" s="30"/>
      <c r="K195" s="30"/>
    </row>
    <row r="196" spans="1:11" x14ac:dyDescent="0.25">
      <c r="A196" s="63">
        <v>55</v>
      </c>
      <c r="B196" s="31"/>
      <c r="C196" s="59"/>
      <c r="D196" s="59"/>
      <c r="E196" s="59"/>
      <c r="F196" s="59"/>
      <c r="G196" s="59"/>
      <c r="H196" s="37"/>
      <c r="I196" s="30"/>
      <c r="J196" s="30"/>
      <c r="K196" s="30"/>
    </row>
    <row r="197" spans="1:11" x14ac:dyDescent="0.25">
      <c r="A197" s="63">
        <v>56</v>
      </c>
      <c r="B197" s="31"/>
      <c r="C197" s="59"/>
      <c r="D197" s="59"/>
      <c r="E197" s="59"/>
      <c r="F197" s="59"/>
      <c r="G197" s="59"/>
      <c r="H197" s="37"/>
      <c r="I197" s="30"/>
      <c r="J197" s="30"/>
      <c r="K197" s="30"/>
    </row>
    <row r="198" spans="1:11" x14ac:dyDescent="0.25">
      <c r="A198" s="63">
        <v>57</v>
      </c>
      <c r="B198" s="31"/>
      <c r="C198" s="59"/>
      <c r="D198" s="59"/>
      <c r="E198" s="59"/>
      <c r="F198" s="59"/>
      <c r="G198" s="59"/>
      <c r="H198" s="37"/>
      <c r="I198" s="30"/>
      <c r="J198" s="30"/>
      <c r="K198" s="30"/>
    </row>
    <row r="199" spans="1:11" x14ac:dyDescent="0.25">
      <c r="A199" s="63">
        <v>58</v>
      </c>
      <c r="B199" s="31"/>
      <c r="C199" s="59"/>
      <c r="D199" s="59"/>
      <c r="E199" s="59"/>
      <c r="F199" s="59"/>
      <c r="G199" s="59"/>
      <c r="H199" s="37"/>
      <c r="I199" s="30"/>
      <c r="J199" s="30"/>
      <c r="K199" s="30"/>
    </row>
    <row r="200" spans="1:11" x14ac:dyDescent="0.25">
      <c r="A200" s="63">
        <v>59</v>
      </c>
      <c r="B200" s="31"/>
      <c r="C200" s="59"/>
      <c r="D200" s="59"/>
      <c r="E200" s="59"/>
      <c r="F200" s="59"/>
      <c r="G200" s="59"/>
      <c r="H200" s="37"/>
      <c r="I200" s="30"/>
      <c r="J200" s="30"/>
      <c r="K200" s="30"/>
    </row>
    <row r="201" spans="1:11" x14ac:dyDescent="0.25">
      <c r="A201" s="63">
        <v>60</v>
      </c>
      <c r="B201" s="31"/>
      <c r="C201" s="59"/>
      <c r="D201" s="59"/>
      <c r="E201" s="59"/>
      <c r="F201" s="59"/>
      <c r="G201" s="59"/>
      <c r="H201" s="37"/>
      <c r="I201" s="30"/>
      <c r="J201" s="30"/>
      <c r="K201" s="30"/>
    </row>
    <row r="202" spans="1:11" x14ac:dyDescent="0.25">
      <c r="A202" s="63">
        <v>61</v>
      </c>
      <c r="B202" s="31"/>
      <c r="C202" s="59"/>
      <c r="D202" s="59"/>
      <c r="E202" s="59"/>
      <c r="F202" s="59"/>
      <c r="G202" s="59"/>
      <c r="H202" s="37"/>
      <c r="I202" s="30"/>
      <c r="J202" s="30"/>
      <c r="K202" s="30"/>
    </row>
    <row r="203" spans="1:11" x14ac:dyDescent="0.25">
      <c r="A203" s="63">
        <v>62</v>
      </c>
      <c r="B203" s="31"/>
      <c r="C203" s="59"/>
      <c r="D203" s="59"/>
      <c r="E203" s="59"/>
      <c r="F203" s="59"/>
      <c r="G203" s="59"/>
      <c r="H203" s="37"/>
      <c r="I203" s="30"/>
      <c r="J203" s="30"/>
      <c r="K203" s="30"/>
    </row>
    <row r="204" spans="1:11" x14ac:dyDescent="0.25">
      <c r="A204" s="63">
        <v>63</v>
      </c>
      <c r="B204" s="31"/>
      <c r="C204" s="59"/>
      <c r="D204" s="59"/>
      <c r="E204" s="59"/>
      <c r="F204" s="59"/>
      <c r="G204" s="59"/>
      <c r="H204" s="37"/>
      <c r="I204" s="30"/>
      <c r="J204" s="30"/>
      <c r="K204" s="30"/>
    </row>
    <row r="205" spans="1:11" x14ac:dyDescent="0.25">
      <c r="A205" s="63">
        <v>64</v>
      </c>
      <c r="B205" s="31"/>
      <c r="C205" s="59"/>
      <c r="D205" s="59"/>
      <c r="E205" s="59"/>
      <c r="F205" s="59"/>
      <c r="G205" s="59"/>
      <c r="H205" s="37"/>
      <c r="I205" s="30"/>
      <c r="J205" s="30"/>
      <c r="K205" s="30"/>
    </row>
    <row r="206" spans="1:11" x14ac:dyDescent="0.25">
      <c r="A206" s="63">
        <v>65</v>
      </c>
      <c r="B206" s="31"/>
      <c r="C206" s="59"/>
      <c r="D206" s="59"/>
      <c r="E206" s="59"/>
      <c r="F206" s="59"/>
      <c r="G206" s="59"/>
      <c r="H206" s="37"/>
      <c r="I206" s="30"/>
      <c r="J206" s="30"/>
      <c r="K206" s="30"/>
    </row>
    <row r="207" spans="1:11" x14ac:dyDescent="0.25">
      <c r="A207" s="63">
        <v>66</v>
      </c>
      <c r="B207" s="31"/>
      <c r="C207" s="59"/>
      <c r="D207" s="59"/>
      <c r="E207" s="59"/>
      <c r="F207" s="59"/>
      <c r="G207" s="59"/>
      <c r="H207" s="37"/>
      <c r="I207" s="30"/>
      <c r="J207" s="30"/>
      <c r="K207" s="30"/>
    </row>
    <row r="208" spans="1:11" x14ac:dyDescent="0.25">
      <c r="A208" s="63">
        <v>67</v>
      </c>
      <c r="B208" s="31"/>
      <c r="C208" s="59"/>
      <c r="D208" s="59"/>
      <c r="E208" s="59"/>
      <c r="F208" s="59"/>
      <c r="G208" s="59"/>
      <c r="H208" s="37"/>
      <c r="I208" s="30"/>
      <c r="J208" s="30"/>
      <c r="K208" s="30"/>
    </row>
    <row r="209" spans="1:11" x14ac:dyDescent="0.25">
      <c r="A209" s="63">
        <v>68</v>
      </c>
      <c r="B209" s="31"/>
      <c r="C209" s="59"/>
      <c r="D209" s="59"/>
      <c r="E209" s="59"/>
      <c r="F209" s="59"/>
      <c r="G209" s="59"/>
      <c r="H209" s="37"/>
      <c r="I209" s="30"/>
      <c r="J209" s="30"/>
      <c r="K209" s="30"/>
    </row>
    <row r="210" spans="1:11" x14ac:dyDescent="0.25">
      <c r="A210" s="63">
        <v>69</v>
      </c>
      <c r="B210" s="31"/>
      <c r="C210" s="59"/>
      <c r="D210" s="59"/>
      <c r="E210" s="59"/>
      <c r="F210" s="59"/>
      <c r="G210" s="59"/>
      <c r="H210" s="37"/>
      <c r="I210" s="30"/>
      <c r="J210" s="30"/>
      <c r="K210" s="30"/>
    </row>
    <row r="211" spans="1:11" x14ac:dyDescent="0.25">
      <c r="A211" s="63">
        <v>70</v>
      </c>
      <c r="B211" s="31"/>
      <c r="C211" s="59"/>
      <c r="D211" s="59"/>
      <c r="E211" s="59"/>
      <c r="F211" s="59"/>
      <c r="G211" s="59"/>
      <c r="H211" s="37"/>
      <c r="I211" s="30"/>
      <c r="J211" s="30"/>
      <c r="K211" s="30"/>
    </row>
    <row r="212" spans="1:11" x14ac:dyDescent="0.25">
      <c r="A212" s="63">
        <v>71</v>
      </c>
      <c r="B212" s="31"/>
      <c r="C212" s="59"/>
      <c r="D212" s="59"/>
      <c r="E212" s="59"/>
      <c r="F212" s="59"/>
      <c r="G212" s="59"/>
      <c r="H212" s="37"/>
      <c r="I212" s="30"/>
      <c r="J212" s="30"/>
      <c r="K212" s="30"/>
    </row>
    <row r="213" spans="1:11" x14ac:dyDescent="0.25">
      <c r="A213" s="63">
        <v>72</v>
      </c>
      <c r="B213" s="31"/>
      <c r="C213" s="59"/>
      <c r="D213" s="59"/>
      <c r="E213" s="59"/>
      <c r="F213" s="59"/>
      <c r="G213" s="59"/>
      <c r="H213" s="37"/>
      <c r="I213" s="30"/>
      <c r="J213" s="30"/>
      <c r="K213" s="30"/>
    </row>
    <row r="214" spans="1:11" x14ac:dyDescent="0.25">
      <c r="A214" s="63">
        <v>73</v>
      </c>
      <c r="B214" s="31"/>
      <c r="C214" s="59"/>
      <c r="D214" s="59"/>
      <c r="E214" s="59"/>
      <c r="F214" s="59"/>
      <c r="G214" s="59"/>
      <c r="H214" s="37"/>
      <c r="I214" s="30"/>
      <c r="J214" s="30"/>
      <c r="K214" s="30"/>
    </row>
    <row r="215" spans="1:11" x14ac:dyDescent="0.25">
      <c r="A215" s="63">
        <v>74</v>
      </c>
      <c r="B215" s="31"/>
      <c r="C215" s="59"/>
      <c r="D215" s="59"/>
      <c r="E215" s="59"/>
      <c r="F215" s="59"/>
      <c r="G215" s="59"/>
      <c r="H215" s="37"/>
      <c r="I215" s="30"/>
      <c r="J215" s="30"/>
      <c r="K215" s="30"/>
    </row>
    <row r="216" spans="1:11" x14ac:dyDescent="0.25">
      <c r="A216" s="63">
        <v>75</v>
      </c>
      <c r="B216" s="31"/>
      <c r="C216" s="59"/>
      <c r="D216" s="59"/>
      <c r="E216" s="59"/>
      <c r="F216" s="59"/>
      <c r="G216" s="59"/>
      <c r="H216" s="37"/>
      <c r="I216" s="30"/>
      <c r="J216" s="30"/>
      <c r="K216" s="30"/>
    </row>
    <row r="217" spans="1:11" x14ac:dyDescent="0.25">
      <c r="A217" s="63">
        <v>76</v>
      </c>
      <c r="B217" s="31"/>
      <c r="C217" s="59"/>
      <c r="D217" s="59"/>
      <c r="E217" s="59"/>
      <c r="F217" s="59"/>
      <c r="G217" s="59"/>
      <c r="H217" s="37"/>
      <c r="I217" s="30"/>
      <c r="J217" s="30"/>
      <c r="K217" s="30"/>
    </row>
    <row r="218" spans="1:11" x14ac:dyDescent="0.25">
      <c r="A218" s="63">
        <v>77</v>
      </c>
      <c r="B218" s="31"/>
      <c r="C218" s="59"/>
      <c r="D218" s="59"/>
      <c r="E218" s="59"/>
      <c r="F218" s="59"/>
      <c r="G218" s="59"/>
      <c r="H218" s="37"/>
      <c r="I218" s="30"/>
      <c r="J218" s="30"/>
      <c r="K218" s="30"/>
    </row>
    <row r="219" spans="1:11" x14ac:dyDescent="0.25">
      <c r="A219" s="63">
        <v>78</v>
      </c>
      <c r="B219" s="31"/>
      <c r="C219" s="59"/>
      <c r="D219" s="59"/>
      <c r="E219" s="59"/>
      <c r="F219" s="59"/>
      <c r="G219" s="59"/>
      <c r="H219" s="37"/>
      <c r="I219" s="30"/>
      <c r="J219" s="30"/>
      <c r="K219" s="30"/>
    </row>
    <row r="220" spans="1:11" x14ac:dyDescent="0.25">
      <c r="A220" s="63">
        <v>79</v>
      </c>
      <c r="B220" s="31"/>
      <c r="C220" s="59"/>
      <c r="D220" s="59"/>
      <c r="E220" s="59"/>
      <c r="F220" s="59"/>
      <c r="G220" s="59"/>
      <c r="H220" s="37"/>
      <c r="I220" s="30"/>
      <c r="J220" s="30"/>
      <c r="K220" s="30"/>
    </row>
    <row r="221" spans="1:11" x14ac:dyDescent="0.25">
      <c r="A221" s="63">
        <v>80</v>
      </c>
      <c r="B221" s="31"/>
      <c r="C221" s="59"/>
      <c r="D221" s="59"/>
      <c r="E221" s="59"/>
      <c r="F221" s="59"/>
      <c r="G221" s="59"/>
      <c r="H221" s="37"/>
      <c r="I221" s="30"/>
      <c r="J221" s="30"/>
      <c r="K221" s="30"/>
    </row>
    <row r="222" spans="1:11" x14ac:dyDescent="0.25">
      <c r="A222" s="63">
        <v>81</v>
      </c>
      <c r="B222" s="31"/>
      <c r="C222" s="59"/>
      <c r="D222" s="59"/>
      <c r="E222" s="59"/>
      <c r="F222" s="59"/>
      <c r="G222" s="59"/>
      <c r="H222" s="37"/>
      <c r="I222" s="30"/>
      <c r="J222" s="30"/>
      <c r="K222" s="30"/>
    </row>
    <row r="223" spans="1:11" x14ac:dyDescent="0.25">
      <c r="A223" s="63">
        <v>82</v>
      </c>
      <c r="B223" s="31"/>
      <c r="C223" s="59"/>
      <c r="D223" s="59"/>
      <c r="E223" s="59"/>
      <c r="F223" s="59"/>
      <c r="G223" s="59"/>
      <c r="H223" s="37"/>
      <c r="I223" s="30"/>
      <c r="J223" s="30"/>
      <c r="K223" s="30"/>
    </row>
    <row r="224" spans="1:11" x14ac:dyDescent="0.25">
      <c r="A224" s="63">
        <v>83</v>
      </c>
      <c r="B224" s="31"/>
      <c r="C224" s="59"/>
      <c r="D224" s="59"/>
      <c r="E224" s="59"/>
      <c r="F224" s="59"/>
      <c r="G224" s="59"/>
      <c r="H224" s="37"/>
      <c r="I224" s="30"/>
      <c r="J224" s="30"/>
      <c r="K224" s="30"/>
    </row>
    <row r="225" spans="1:11" x14ac:dyDescent="0.25">
      <c r="A225" s="63">
        <v>84</v>
      </c>
      <c r="B225" s="31"/>
      <c r="C225" s="59"/>
      <c r="D225" s="59"/>
      <c r="E225" s="59"/>
      <c r="F225" s="59"/>
      <c r="G225" s="59"/>
      <c r="H225" s="37"/>
      <c r="I225" s="30"/>
      <c r="J225" s="30"/>
      <c r="K225" s="30"/>
    </row>
    <row r="226" spans="1:11" x14ac:dyDescent="0.25">
      <c r="A226" s="63">
        <v>85</v>
      </c>
      <c r="B226" s="31"/>
      <c r="C226" s="59"/>
      <c r="D226" s="59"/>
      <c r="E226" s="59"/>
      <c r="F226" s="59"/>
      <c r="G226" s="59"/>
      <c r="H226" s="37"/>
      <c r="I226" s="30"/>
      <c r="J226" s="30"/>
      <c r="K226" s="30"/>
    </row>
    <row r="227" spans="1:11" x14ac:dyDescent="0.25">
      <c r="A227" s="63">
        <v>86</v>
      </c>
      <c r="B227" s="31"/>
      <c r="C227" s="59"/>
      <c r="D227" s="59"/>
      <c r="E227" s="59"/>
      <c r="F227" s="59"/>
      <c r="G227" s="59"/>
      <c r="H227" s="37"/>
      <c r="I227" s="30"/>
      <c r="J227" s="30"/>
      <c r="K227" s="30"/>
    </row>
    <row r="228" spans="1:11" x14ac:dyDescent="0.25">
      <c r="A228" s="63">
        <v>87</v>
      </c>
      <c r="B228" s="31"/>
      <c r="C228" s="59"/>
      <c r="D228" s="59"/>
      <c r="E228" s="59"/>
      <c r="F228" s="59"/>
      <c r="G228" s="59"/>
      <c r="H228" s="37"/>
      <c r="I228" s="30"/>
      <c r="J228" s="30"/>
      <c r="K228" s="30"/>
    </row>
    <row r="229" spans="1:11" x14ac:dyDescent="0.25">
      <c r="A229" s="63">
        <v>88</v>
      </c>
      <c r="B229" s="31"/>
      <c r="C229" s="59"/>
      <c r="D229" s="59"/>
      <c r="E229" s="59"/>
      <c r="F229" s="59"/>
      <c r="G229" s="59"/>
      <c r="H229" s="37"/>
      <c r="I229" s="30"/>
      <c r="J229" s="30"/>
      <c r="K229" s="30"/>
    </row>
    <row r="230" spans="1:11" x14ac:dyDescent="0.25">
      <c r="A230" s="63">
        <v>89</v>
      </c>
      <c r="B230" s="31"/>
      <c r="C230" s="59"/>
      <c r="D230" s="59"/>
      <c r="E230" s="59"/>
      <c r="F230" s="59"/>
      <c r="G230" s="59"/>
      <c r="H230" s="37"/>
      <c r="I230" s="30"/>
      <c r="J230" s="30"/>
      <c r="K230" s="30"/>
    </row>
    <row r="231" spans="1:11" x14ac:dyDescent="0.25">
      <c r="A231" s="63">
        <v>90</v>
      </c>
      <c r="B231" s="31"/>
      <c r="C231" s="59"/>
      <c r="D231" s="59"/>
      <c r="E231" s="59"/>
      <c r="F231" s="59"/>
      <c r="G231" s="59"/>
      <c r="H231" s="37"/>
      <c r="I231" s="30"/>
      <c r="J231" s="30"/>
      <c r="K231" s="30"/>
    </row>
    <row r="232" spans="1:11" x14ac:dyDescent="0.25">
      <c r="A232" s="63">
        <v>91</v>
      </c>
      <c r="B232" s="31"/>
      <c r="C232" s="59"/>
      <c r="D232" s="59"/>
      <c r="E232" s="59"/>
      <c r="F232" s="59"/>
      <c r="G232" s="59"/>
      <c r="H232" s="37"/>
      <c r="I232" s="30"/>
      <c r="J232" s="30"/>
      <c r="K232" s="30"/>
    </row>
    <row r="233" spans="1:11" x14ac:dyDescent="0.25">
      <c r="A233" s="63">
        <v>92</v>
      </c>
      <c r="B233" s="31"/>
      <c r="C233" s="59"/>
      <c r="D233" s="59"/>
      <c r="E233" s="59"/>
      <c r="F233" s="59"/>
      <c r="G233" s="59"/>
      <c r="H233" s="37"/>
      <c r="I233" s="30"/>
      <c r="J233" s="30"/>
      <c r="K233" s="30"/>
    </row>
    <row r="234" spans="1:11" x14ac:dyDescent="0.25">
      <c r="A234" s="63">
        <v>93</v>
      </c>
      <c r="B234" s="31"/>
      <c r="C234" s="59"/>
      <c r="D234" s="59"/>
      <c r="E234" s="59"/>
      <c r="F234" s="59"/>
      <c r="G234" s="59"/>
      <c r="H234" s="37"/>
      <c r="I234" s="30"/>
      <c r="J234" s="30"/>
      <c r="K234" s="30"/>
    </row>
    <row r="235" spans="1:11" x14ac:dyDescent="0.25">
      <c r="A235" s="63">
        <v>94</v>
      </c>
      <c r="B235" s="31"/>
      <c r="C235" s="59"/>
      <c r="D235" s="59"/>
      <c r="E235" s="59"/>
      <c r="F235" s="59"/>
      <c r="G235" s="59"/>
      <c r="H235" s="37"/>
      <c r="I235" s="30"/>
      <c r="J235" s="30"/>
      <c r="K235" s="30"/>
    </row>
    <row r="236" spans="1:11" x14ac:dyDescent="0.25">
      <c r="A236" s="63">
        <v>95</v>
      </c>
      <c r="B236" s="31"/>
      <c r="C236" s="59"/>
      <c r="D236" s="59"/>
      <c r="E236" s="59"/>
      <c r="F236" s="59"/>
      <c r="G236" s="59"/>
      <c r="H236" s="37"/>
      <c r="I236" s="30"/>
      <c r="J236" s="30"/>
      <c r="K236" s="30"/>
    </row>
    <row r="237" spans="1:11" x14ac:dyDescent="0.25">
      <c r="A237" s="63">
        <v>96</v>
      </c>
      <c r="B237" s="31"/>
      <c r="C237" s="59"/>
      <c r="D237" s="59"/>
      <c r="E237" s="59"/>
      <c r="F237" s="59"/>
      <c r="G237" s="59"/>
      <c r="H237" s="37"/>
      <c r="I237" s="30"/>
      <c r="J237" s="30"/>
      <c r="K237" s="30"/>
    </row>
    <row r="238" spans="1:11" x14ac:dyDescent="0.25">
      <c r="A238" s="63">
        <v>97</v>
      </c>
      <c r="B238" s="31"/>
      <c r="C238" s="59"/>
      <c r="D238" s="59"/>
      <c r="E238" s="59"/>
      <c r="F238" s="59"/>
      <c r="G238" s="59"/>
      <c r="H238" s="37"/>
      <c r="I238" s="30"/>
      <c r="J238" s="30"/>
      <c r="K238" s="30"/>
    </row>
    <row r="239" spans="1:11" x14ac:dyDescent="0.25">
      <c r="A239" s="63">
        <v>98</v>
      </c>
      <c r="B239" s="31"/>
      <c r="C239" s="59"/>
      <c r="D239" s="59"/>
      <c r="E239" s="59"/>
      <c r="F239" s="59"/>
      <c r="G239" s="59"/>
      <c r="H239" s="37"/>
      <c r="I239" s="30"/>
      <c r="J239" s="30"/>
      <c r="K239" s="30"/>
    </row>
    <row r="240" spans="1:11" x14ac:dyDescent="0.25">
      <c r="A240" s="63">
        <v>99</v>
      </c>
      <c r="B240" s="31"/>
      <c r="C240" s="59"/>
      <c r="D240" s="59"/>
      <c r="E240" s="59"/>
      <c r="F240" s="59"/>
      <c r="G240" s="59"/>
      <c r="H240" s="37"/>
      <c r="I240" s="30"/>
      <c r="J240" s="30"/>
      <c r="K240" s="30"/>
    </row>
    <row r="241" spans="1:11" x14ac:dyDescent="0.25">
      <c r="A241" s="63">
        <v>100</v>
      </c>
      <c r="B241" s="31"/>
      <c r="C241" s="59"/>
      <c r="D241" s="59"/>
      <c r="E241" s="59"/>
      <c r="F241" s="59"/>
      <c r="G241" s="59"/>
      <c r="H241" s="37"/>
      <c r="I241" s="30"/>
      <c r="J241" s="30"/>
      <c r="K241" s="30"/>
    </row>
    <row r="242" spans="1:11" x14ac:dyDescent="0.25">
      <c r="A242" s="63">
        <v>101</v>
      </c>
      <c r="B242" s="31"/>
      <c r="C242" s="59"/>
      <c r="D242" s="59"/>
      <c r="E242" s="59"/>
      <c r="F242" s="59"/>
      <c r="G242" s="59"/>
      <c r="H242" s="37"/>
      <c r="I242" s="30"/>
      <c r="J242" s="30"/>
      <c r="K242" s="30"/>
    </row>
    <row r="243" spans="1:11" x14ac:dyDescent="0.25">
      <c r="A243" s="63">
        <v>102</v>
      </c>
      <c r="B243" s="31"/>
      <c r="C243" s="59"/>
      <c r="D243" s="59"/>
      <c r="E243" s="59"/>
      <c r="F243" s="59"/>
      <c r="G243" s="59"/>
      <c r="H243" s="37"/>
      <c r="I243" s="30"/>
      <c r="J243" s="30"/>
      <c r="K243" s="30"/>
    </row>
    <row r="244" spans="1:11" x14ac:dyDescent="0.25">
      <c r="A244" s="63">
        <v>103</v>
      </c>
      <c r="B244" s="31"/>
      <c r="C244" s="59"/>
      <c r="D244" s="59"/>
      <c r="E244" s="59"/>
      <c r="F244" s="59"/>
      <c r="G244" s="59"/>
      <c r="H244" s="37"/>
      <c r="I244" s="30"/>
      <c r="J244" s="30"/>
      <c r="K244" s="30"/>
    </row>
    <row r="245" spans="1:11" x14ac:dyDescent="0.25">
      <c r="A245" s="63">
        <v>104</v>
      </c>
      <c r="B245" s="31"/>
      <c r="C245" s="59"/>
      <c r="D245" s="59"/>
      <c r="E245" s="59"/>
      <c r="F245" s="59"/>
      <c r="G245" s="59"/>
      <c r="H245" s="37"/>
      <c r="I245" s="30"/>
      <c r="J245" s="30"/>
      <c r="K245" s="30"/>
    </row>
    <row r="246" spans="1:11" x14ac:dyDescent="0.25">
      <c r="A246" s="63">
        <v>105</v>
      </c>
      <c r="B246" s="31"/>
      <c r="C246" s="59"/>
      <c r="D246" s="59"/>
      <c r="E246" s="59"/>
      <c r="F246" s="59"/>
      <c r="G246" s="59"/>
      <c r="H246" s="37"/>
      <c r="I246" s="30"/>
      <c r="J246" s="30"/>
      <c r="K246" s="30"/>
    </row>
    <row r="247" spans="1:11" x14ac:dyDescent="0.25">
      <c r="A247" s="63">
        <v>106</v>
      </c>
      <c r="B247" s="31"/>
      <c r="C247" s="59"/>
      <c r="D247" s="59"/>
      <c r="E247" s="59"/>
      <c r="F247" s="59"/>
      <c r="G247" s="59"/>
      <c r="H247" s="37"/>
      <c r="I247" s="30"/>
      <c r="J247" s="30"/>
      <c r="K247" s="30"/>
    </row>
    <row r="248" spans="1:11" x14ac:dyDescent="0.25">
      <c r="A248" s="63">
        <v>107</v>
      </c>
      <c r="B248" s="31"/>
      <c r="C248" s="59"/>
      <c r="D248" s="59"/>
      <c r="E248" s="59"/>
      <c r="F248" s="59"/>
      <c r="G248" s="59"/>
      <c r="H248" s="37"/>
      <c r="I248" s="30"/>
      <c r="J248" s="30"/>
      <c r="K248" s="30"/>
    </row>
    <row r="249" spans="1:11" x14ac:dyDescent="0.25">
      <c r="A249" s="63">
        <v>108</v>
      </c>
      <c r="B249" s="31"/>
      <c r="C249" s="59"/>
      <c r="D249" s="59"/>
      <c r="E249" s="59"/>
      <c r="F249" s="59"/>
      <c r="G249" s="59"/>
      <c r="H249" s="37"/>
      <c r="I249" s="30"/>
      <c r="J249" s="30"/>
      <c r="K249" s="30"/>
    </row>
    <row r="250" spans="1:11" x14ac:dyDescent="0.25">
      <c r="A250" s="63">
        <v>109</v>
      </c>
      <c r="B250" s="31"/>
      <c r="C250" s="59"/>
      <c r="D250" s="59"/>
      <c r="E250" s="59"/>
      <c r="F250" s="59"/>
      <c r="G250" s="59"/>
      <c r="H250" s="37"/>
      <c r="I250" s="30"/>
      <c r="J250" s="30"/>
      <c r="K250" s="30"/>
    </row>
    <row r="251" spans="1:11" x14ac:dyDescent="0.25">
      <c r="A251" s="63">
        <v>110</v>
      </c>
      <c r="B251" s="31"/>
      <c r="C251" s="59"/>
      <c r="D251" s="59"/>
      <c r="E251" s="59"/>
      <c r="F251" s="59"/>
      <c r="G251" s="59"/>
      <c r="H251" s="37"/>
      <c r="I251" s="30"/>
      <c r="J251" s="30"/>
      <c r="K251" s="30"/>
    </row>
    <row r="252" spans="1:11" x14ac:dyDescent="0.25">
      <c r="A252" s="63">
        <v>111</v>
      </c>
      <c r="B252" s="31"/>
      <c r="C252" s="59"/>
      <c r="D252" s="59"/>
      <c r="E252" s="59"/>
      <c r="F252" s="59"/>
      <c r="G252" s="59"/>
      <c r="H252" s="37"/>
      <c r="I252" s="30"/>
      <c r="J252" s="30"/>
      <c r="K252" s="30"/>
    </row>
    <row r="253" spans="1:11" x14ac:dyDescent="0.25">
      <c r="A253" s="63">
        <v>112</v>
      </c>
      <c r="B253" s="31"/>
      <c r="C253" s="59"/>
      <c r="D253" s="59"/>
      <c r="E253" s="59"/>
      <c r="F253" s="59"/>
      <c r="G253" s="59"/>
      <c r="H253" s="37"/>
      <c r="I253" s="30"/>
      <c r="J253" s="30"/>
      <c r="K253" s="30"/>
    </row>
    <row r="254" spans="1:11" x14ac:dyDescent="0.25">
      <c r="A254" s="63">
        <v>113</v>
      </c>
      <c r="B254" s="31"/>
      <c r="C254" s="59"/>
      <c r="D254" s="59"/>
      <c r="E254" s="59"/>
      <c r="F254" s="59"/>
      <c r="G254" s="59"/>
      <c r="H254" s="37"/>
      <c r="I254" s="30"/>
      <c r="J254" s="30"/>
      <c r="K254" s="30"/>
    </row>
    <row r="255" spans="1:11" x14ac:dyDescent="0.25">
      <c r="A255" s="63">
        <v>114</v>
      </c>
      <c r="B255" s="31"/>
      <c r="C255" s="59"/>
      <c r="D255" s="59"/>
      <c r="E255" s="59"/>
      <c r="F255" s="59"/>
      <c r="G255" s="59"/>
      <c r="H255" s="37"/>
      <c r="I255" s="30"/>
      <c r="J255" s="30"/>
      <c r="K255" s="30"/>
    </row>
    <row r="256" spans="1:11" x14ac:dyDescent="0.25">
      <c r="A256" s="63">
        <v>115</v>
      </c>
      <c r="B256" s="31"/>
      <c r="C256" s="59"/>
      <c r="D256" s="59"/>
      <c r="E256" s="59"/>
      <c r="F256" s="59"/>
      <c r="G256" s="59"/>
      <c r="H256" s="37"/>
      <c r="I256" s="30"/>
      <c r="J256" s="30"/>
      <c r="K256" s="30"/>
    </row>
    <row r="257" spans="1:11" x14ac:dyDescent="0.25">
      <c r="A257" s="63">
        <v>116</v>
      </c>
      <c r="B257" s="31"/>
      <c r="C257" s="59"/>
      <c r="D257" s="59"/>
      <c r="E257" s="59"/>
      <c r="F257" s="59"/>
      <c r="G257" s="59"/>
      <c r="H257" s="37"/>
      <c r="I257" s="30"/>
      <c r="J257" s="30"/>
      <c r="K257" s="30"/>
    </row>
    <row r="258" spans="1:11" x14ac:dyDescent="0.25">
      <c r="A258" s="63">
        <v>117</v>
      </c>
      <c r="B258" s="31"/>
      <c r="C258" s="59"/>
      <c r="D258" s="59"/>
      <c r="E258" s="59"/>
      <c r="F258" s="59"/>
      <c r="G258" s="59"/>
      <c r="H258" s="37"/>
      <c r="I258" s="30"/>
      <c r="J258" s="30"/>
      <c r="K258" s="30"/>
    </row>
    <row r="259" spans="1:11" x14ac:dyDescent="0.25">
      <c r="A259" s="63">
        <v>118</v>
      </c>
      <c r="B259" s="31"/>
      <c r="C259" s="59"/>
      <c r="D259" s="59"/>
      <c r="E259" s="59"/>
      <c r="F259" s="59"/>
      <c r="G259" s="59"/>
      <c r="H259" s="37"/>
      <c r="I259" s="30"/>
      <c r="J259" s="30"/>
      <c r="K259" s="30"/>
    </row>
    <row r="260" spans="1:11" x14ac:dyDescent="0.25">
      <c r="A260" s="63">
        <v>119</v>
      </c>
      <c r="B260" s="31"/>
      <c r="C260" s="59"/>
      <c r="D260" s="59"/>
      <c r="E260" s="59"/>
      <c r="F260" s="59"/>
      <c r="G260" s="59"/>
      <c r="H260" s="37"/>
      <c r="I260" s="30"/>
      <c r="J260" s="30"/>
      <c r="K260" s="30"/>
    </row>
    <row r="261" spans="1:11" x14ac:dyDescent="0.25">
      <c r="A261" s="63">
        <v>120</v>
      </c>
      <c r="B261" s="31"/>
      <c r="C261" s="59"/>
      <c r="D261" s="59"/>
      <c r="E261" s="59"/>
      <c r="F261" s="59"/>
      <c r="G261" s="59"/>
      <c r="H261" s="37"/>
      <c r="I261" s="30"/>
      <c r="J261" s="30"/>
      <c r="K261" s="30"/>
    </row>
    <row r="262" spans="1:11" x14ac:dyDescent="0.25">
      <c r="A262" s="63">
        <v>121</v>
      </c>
      <c r="B262" s="31"/>
      <c r="C262" s="59"/>
      <c r="D262" s="59"/>
      <c r="E262" s="59"/>
      <c r="F262" s="59"/>
      <c r="G262" s="59"/>
      <c r="H262" s="37"/>
      <c r="I262" s="30"/>
      <c r="J262" s="30"/>
      <c r="K262" s="30"/>
    </row>
    <row r="263" spans="1:11" x14ac:dyDescent="0.25">
      <c r="A263" s="63">
        <v>122</v>
      </c>
      <c r="B263" s="31"/>
      <c r="C263" s="59"/>
      <c r="D263" s="59"/>
      <c r="E263" s="59"/>
      <c r="F263" s="59"/>
      <c r="G263" s="59"/>
      <c r="H263" s="37"/>
      <c r="I263" s="30"/>
      <c r="J263" s="30"/>
      <c r="K263" s="30"/>
    </row>
    <row r="264" spans="1:11" x14ac:dyDescent="0.25">
      <c r="A264" s="63">
        <v>123</v>
      </c>
      <c r="B264" s="31"/>
      <c r="C264" s="59"/>
      <c r="D264" s="59"/>
      <c r="E264" s="59"/>
      <c r="F264" s="59"/>
      <c r="G264" s="59"/>
      <c r="H264" s="37"/>
      <c r="I264" s="30"/>
      <c r="J264" s="30"/>
      <c r="K264" s="30"/>
    </row>
    <row r="265" spans="1:11" x14ac:dyDescent="0.25">
      <c r="A265" s="63">
        <v>124</v>
      </c>
      <c r="B265" s="31"/>
      <c r="C265" s="59"/>
      <c r="D265" s="59"/>
      <c r="E265" s="59"/>
      <c r="F265" s="59"/>
      <c r="G265" s="59"/>
      <c r="H265" s="37"/>
      <c r="I265" s="30"/>
      <c r="J265" s="30"/>
      <c r="K265" s="30"/>
    </row>
    <row r="266" spans="1:11" x14ac:dyDescent="0.25">
      <c r="A266" s="63">
        <v>125</v>
      </c>
      <c r="B266" s="31"/>
      <c r="C266" s="59"/>
      <c r="D266" s="59"/>
      <c r="E266" s="59"/>
      <c r="F266" s="59"/>
      <c r="G266" s="59"/>
      <c r="H266" s="37"/>
      <c r="I266" s="30"/>
      <c r="J266" s="30"/>
      <c r="K266" s="30"/>
    </row>
    <row r="267" spans="1:11" x14ac:dyDescent="0.25">
      <c r="A267" s="63">
        <v>126</v>
      </c>
      <c r="B267" s="31"/>
      <c r="C267" s="59"/>
      <c r="D267" s="59"/>
      <c r="E267" s="59"/>
      <c r="F267" s="59"/>
      <c r="G267" s="59"/>
      <c r="H267" s="37"/>
      <c r="I267" s="30"/>
      <c r="J267" s="30"/>
      <c r="K267" s="30"/>
    </row>
    <row r="268" spans="1:11" x14ac:dyDescent="0.25">
      <c r="A268" s="63">
        <v>127</v>
      </c>
      <c r="B268" s="31"/>
      <c r="C268" s="59"/>
      <c r="D268" s="59"/>
      <c r="E268" s="59"/>
      <c r="F268" s="59"/>
      <c r="G268" s="59"/>
      <c r="H268" s="37"/>
      <c r="I268" s="30"/>
      <c r="J268" s="30"/>
      <c r="K268" s="30"/>
    </row>
    <row r="269" spans="1:11" x14ac:dyDescent="0.25">
      <c r="A269" s="63">
        <v>128</v>
      </c>
      <c r="B269" s="31"/>
      <c r="C269" s="59"/>
      <c r="D269" s="59"/>
      <c r="E269" s="59"/>
      <c r="F269" s="59"/>
      <c r="G269" s="59"/>
      <c r="H269" s="37"/>
      <c r="I269" s="30"/>
      <c r="J269" s="30"/>
      <c r="K269" s="30"/>
    </row>
    <row r="270" spans="1:11" x14ac:dyDescent="0.25">
      <c r="A270" s="63">
        <v>129</v>
      </c>
      <c r="B270" s="31"/>
      <c r="C270" s="59"/>
      <c r="D270" s="59"/>
      <c r="E270" s="59"/>
      <c r="F270" s="59"/>
      <c r="G270" s="59"/>
      <c r="H270" s="37"/>
      <c r="I270" s="30"/>
      <c r="J270" s="30"/>
      <c r="K270" s="30"/>
    </row>
    <row r="271" spans="1:11" x14ac:dyDescent="0.25">
      <c r="A271" s="63">
        <v>130</v>
      </c>
      <c r="B271" s="31"/>
      <c r="C271" s="59"/>
      <c r="D271" s="59"/>
      <c r="E271" s="59"/>
      <c r="F271" s="59"/>
      <c r="G271" s="59"/>
      <c r="H271" s="37"/>
      <c r="I271" s="30"/>
      <c r="J271" s="30"/>
      <c r="K271" s="30"/>
    </row>
    <row r="272" spans="1:11" x14ac:dyDescent="0.25">
      <c r="A272" s="67" t="s">
        <v>126</v>
      </c>
      <c r="B272" s="65">
        <f t="shared" ref="B272:G272" si="16">SUM(B142:B271)</f>
        <v>0</v>
      </c>
      <c r="C272" s="66">
        <f t="shared" si="16"/>
        <v>0</v>
      </c>
      <c r="D272" s="66">
        <f t="shared" si="16"/>
        <v>0</v>
      </c>
      <c r="E272" s="66">
        <f t="shared" si="16"/>
        <v>0</v>
      </c>
      <c r="F272" s="66">
        <f t="shared" si="16"/>
        <v>0</v>
      </c>
      <c r="G272" s="66">
        <f t="shared" si="16"/>
        <v>0</v>
      </c>
      <c r="H272" s="37"/>
      <c r="I272" s="87"/>
      <c r="J272" s="87"/>
      <c r="K272" s="87"/>
    </row>
    <row r="273" spans="1:11" s="84" customFormat="1" x14ac:dyDescent="0.25">
      <c r="C273" s="85"/>
      <c r="D273" s="85"/>
      <c r="E273" s="85"/>
      <c r="F273" s="85"/>
      <c r="G273" s="85"/>
      <c r="H273" s="104"/>
      <c r="I273" s="94"/>
      <c r="J273" s="95"/>
      <c r="K273" s="95"/>
    </row>
    <row r="274" spans="1:11" s="84" customFormat="1" x14ac:dyDescent="0.25">
      <c r="C274" s="85"/>
      <c r="D274" s="85"/>
      <c r="E274" s="85"/>
      <c r="F274" s="85"/>
      <c r="G274" s="85"/>
      <c r="H274" s="104"/>
      <c r="I274" s="94"/>
      <c r="J274" s="94"/>
      <c r="K274" s="94"/>
    </row>
    <row r="275" spans="1:11" s="84" customFormat="1" x14ac:dyDescent="0.25">
      <c r="C275" s="85"/>
      <c r="D275" s="85"/>
      <c r="E275" s="85"/>
      <c r="F275" s="85"/>
      <c r="G275" s="85"/>
      <c r="H275" s="104"/>
      <c r="I275" s="94"/>
      <c r="J275" s="94"/>
      <c r="K275" s="94"/>
    </row>
    <row r="276" spans="1:11" x14ac:dyDescent="0.25">
      <c r="A276" s="64" t="s">
        <v>116</v>
      </c>
      <c r="B276" s="65" t="s">
        <v>255</v>
      </c>
      <c r="C276" s="66" t="s">
        <v>256</v>
      </c>
      <c r="D276" s="66" t="s">
        <v>257</v>
      </c>
      <c r="E276" s="66" t="s">
        <v>258</v>
      </c>
      <c r="F276" s="66" t="s">
        <v>259</v>
      </c>
      <c r="G276" s="66" t="s">
        <v>260</v>
      </c>
      <c r="H276" s="37"/>
      <c r="I276" s="30"/>
      <c r="J276" s="30"/>
      <c r="K276" s="30"/>
    </row>
    <row r="277" spans="1:11" x14ac:dyDescent="0.25">
      <c r="A277" s="63">
        <v>1</v>
      </c>
      <c r="B277" s="31"/>
      <c r="C277" s="59"/>
      <c r="D277" s="59"/>
      <c r="E277" s="59"/>
      <c r="F277" s="59"/>
      <c r="G277" s="59"/>
      <c r="H277" s="37"/>
      <c r="I277" s="30"/>
      <c r="J277" s="30"/>
      <c r="K277" s="30"/>
    </row>
    <row r="278" spans="1:11" x14ac:dyDescent="0.25">
      <c r="A278" s="63">
        <v>2</v>
      </c>
      <c r="B278" s="31"/>
      <c r="C278" s="59"/>
      <c r="D278" s="59"/>
      <c r="E278" s="59"/>
      <c r="F278" s="59"/>
      <c r="G278" s="59"/>
      <c r="H278" s="37"/>
      <c r="I278" s="30"/>
      <c r="J278" s="30"/>
      <c r="K278" s="30"/>
    </row>
    <row r="279" spans="1:11" x14ac:dyDescent="0.25">
      <c r="A279" s="63">
        <v>3</v>
      </c>
      <c r="B279" s="31"/>
      <c r="C279" s="59"/>
      <c r="D279" s="59"/>
      <c r="E279" s="59"/>
      <c r="F279" s="59"/>
      <c r="G279" s="59"/>
      <c r="H279" s="37"/>
      <c r="I279" s="30"/>
      <c r="J279" s="30"/>
      <c r="K279" s="30"/>
    </row>
    <row r="280" spans="1:11" x14ac:dyDescent="0.25">
      <c r="A280" s="63">
        <v>4</v>
      </c>
      <c r="B280" s="31"/>
      <c r="C280" s="59"/>
      <c r="D280" s="59"/>
      <c r="E280" s="59"/>
      <c r="F280" s="59"/>
      <c r="G280" s="59"/>
      <c r="H280" s="37"/>
      <c r="I280" s="30"/>
      <c r="J280" s="30"/>
      <c r="K280" s="30"/>
    </row>
    <row r="281" spans="1:11" x14ac:dyDescent="0.25">
      <c r="A281" s="63">
        <v>5</v>
      </c>
      <c r="B281" s="31"/>
      <c r="C281" s="59"/>
      <c r="D281" s="59"/>
      <c r="E281" s="59"/>
      <c r="F281" s="59"/>
      <c r="G281" s="59"/>
      <c r="H281" s="37"/>
      <c r="I281" s="30"/>
      <c r="J281" s="30"/>
      <c r="K281" s="30"/>
    </row>
    <row r="282" spans="1:11" x14ac:dyDescent="0.25">
      <c r="A282" s="63">
        <v>7</v>
      </c>
      <c r="B282" s="31"/>
      <c r="C282" s="59"/>
      <c r="D282" s="59"/>
      <c r="E282" s="59"/>
      <c r="F282" s="59"/>
      <c r="G282" s="59"/>
      <c r="H282" s="37"/>
      <c r="I282" s="30"/>
      <c r="J282" s="30"/>
      <c r="K282" s="30"/>
    </row>
    <row r="283" spans="1:11" x14ac:dyDescent="0.25">
      <c r="A283" s="63">
        <v>6</v>
      </c>
      <c r="B283" s="31"/>
      <c r="C283" s="59"/>
      <c r="D283" s="59"/>
      <c r="E283" s="59"/>
      <c r="F283" s="59"/>
      <c r="G283" s="59"/>
      <c r="H283" s="37"/>
      <c r="I283" s="30"/>
      <c r="J283" s="30"/>
      <c r="K283" s="30"/>
    </row>
    <row r="284" spans="1:11" x14ac:dyDescent="0.25">
      <c r="A284" s="63">
        <v>10</v>
      </c>
      <c r="B284" s="31"/>
      <c r="C284" s="59"/>
      <c r="D284" s="59"/>
      <c r="E284" s="59"/>
      <c r="F284" s="59"/>
      <c r="G284" s="59"/>
      <c r="H284" s="37"/>
      <c r="I284" s="30"/>
      <c r="J284" s="30"/>
      <c r="K284" s="30"/>
    </row>
    <row r="285" spans="1:11" x14ac:dyDescent="0.25">
      <c r="A285" s="63">
        <v>14</v>
      </c>
      <c r="B285" s="31"/>
      <c r="C285" s="59"/>
      <c r="D285" s="59"/>
      <c r="E285" s="59"/>
      <c r="F285" s="59"/>
      <c r="G285" s="59"/>
      <c r="H285" s="37"/>
      <c r="I285" s="30"/>
      <c r="J285" s="30"/>
      <c r="K285" s="30"/>
    </row>
    <row r="286" spans="1:11" x14ac:dyDescent="0.25">
      <c r="A286" s="63">
        <v>15</v>
      </c>
      <c r="B286" s="31"/>
      <c r="C286" s="59"/>
      <c r="D286" s="59"/>
      <c r="E286" s="59"/>
      <c r="F286" s="59"/>
      <c r="G286" s="59"/>
      <c r="H286" s="37"/>
      <c r="I286" s="30"/>
      <c r="J286" s="30"/>
      <c r="K286" s="30"/>
    </row>
    <row r="287" spans="1:11" x14ac:dyDescent="0.25">
      <c r="A287" s="63">
        <v>8</v>
      </c>
      <c r="B287" s="31"/>
      <c r="C287" s="59"/>
      <c r="D287" s="59"/>
      <c r="E287" s="59"/>
      <c r="F287" s="59"/>
      <c r="G287" s="59"/>
      <c r="H287" s="37"/>
      <c r="I287" s="30"/>
      <c r="J287" s="30"/>
      <c r="K287" s="30"/>
    </row>
    <row r="288" spans="1:11" x14ac:dyDescent="0.25">
      <c r="A288" s="63">
        <v>9</v>
      </c>
      <c r="B288" s="31"/>
      <c r="C288" s="59"/>
      <c r="D288" s="59"/>
      <c r="E288" s="59"/>
      <c r="F288" s="59"/>
      <c r="G288" s="59"/>
      <c r="H288" s="37"/>
      <c r="I288" s="30"/>
      <c r="J288" s="30"/>
      <c r="K288" s="30"/>
    </row>
    <row r="289" spans="1:11" x14ac:dyDescent="0.25">
      <c r="A289" s="63">
        <v>11</v>
      </c>
      <c r="B289" s="31"/>
      <c r="C289" s="59"/>
      <c r="D289" s="59"/>
      <c r="E289" s="59"/>
      <c r="F289" s="59"/>
      <c r="G289" s="59"/>
      <c r="H289" s="37"/>
      <c r="I289" s="30"/>
      <c r="J289" s="30"/>
      <c r="K289" s="30"/>
    </row>
    <row r="290" spans="1:11" x14ac:dyDescent="0.25">
      <c r="A290" s="63">
        <v>12</v>
      </c>
      <c r="B290" s="31"/>
      <c r="C290" s="59"/>
      <c r="D290" s="59"/>
      <c r="E290" s="59"/>
      <c r="F290" s="59"/>
      <c r="G290" s="59"/>
      <c r="H290" s="37"/>
      <c r="I290" s="30"/>
      <c r="J290" s="30"/>
      <c r="K290" s="30"/>
    </row>
    <row r="291" spans="1:11" x14ac:dyDescent="0.25">
      <c r="A291" s="63">
        <v>13</v>
      </c>
      <c r="B291" s="31"/>
      <c r="C291" s="59"/>
      <c r="D291" s="59"/>
      <c r="E291" s="59"/>
      <c r="F291" s="59"/>
      <c r="G291" s="59"/>
      <c r="H291" s="37"/>
      <c r="I291" s="30"/>
      <c r="J291" s="30"/>
      <c r="K291" s="30"/>
    </row>
    <row r="292" spans="1:11" x14ac:dyDescent="0.25">
      <c r="A292" s="63">
        <v>18</v>
      </c>
      <c r="B292" s="31"/>
      <c r="C292" s="59"/>
      <c r="D292" s="59"/>
      <c r="E292" s="59"/>
      <c r="F292" s="59"/>
      <c r="G292" s="59"/>
      <c r="H292" s="37"/>
      <c r="I292" s="30"/>
      <c r="J292" s="30"/>
      <c r="K292" s="30"/>
    </row>
    <row r="293" spans="1:11" x14ac:dyDescent="0.25">
      <c r="A293" s="63">
        <v>21</v>
      </c>
      <c r="B293" s="31"/>
      <c r="C293" s="59"/>
      <c r="D293" s="59"/>
      <c r="E293" s="59"/>
      <c r="F293" s="59"/>
      <c r="G293" s="59"/>
      <c r="H293" s="37"/>
      <c r="I293" s="30"/>
      <c r="J293" s="30"/>
      <c r="K293" s="30"/>
    </row>
    <row r="294" spans="1:11" x14ac:dyDescent="0.25">
      <c r="A294" s="63">
        <v>16</v>
      </c>
      <c r="B294" s="31"/>
      <c r="C294" s="59"/>
      <c r="D294" s="59"/>
      <c r="E294" s="59"/>
      <c r="F294" s="59"/>
      <c r="G294" s="59"/>
      <c r="H294" s="37"/>
      <c r="I294" s="30"/>
      <c r="J294" s="30"/>
      <c r="K294" s="30"/>
    </row>
    <row r="295" spans="1:11" x14ac:dyDescent="0.25">
      <c r="A295" s="63">
        <v>17</v>
      </c>
      <c r="B295" s="31"/>
      <c r="C295" s="59"/>
      <c r="D295" s="59"/>
      <c r="E295" s="59"/>
      <c r="F295" s="59"/>
      <c r="G295" s="59"/>
      <c r="H295" s="37"/>
      <c r="I295" s="30"/>
      <c r="J295" s="30"/>
      <c r="K295" s="30"/>
    </row>
    <row r="296" spans="1:11" x14ac:dyDescent="0.25">
      <c r="A296" s="63">
        <v>19</v>
      </c>
      <c r="B296" s="31"/>
      <c r="C296" s="59"/>
      <c r="D296" s="59"/>
      <c r="E296" s="59"/>
      <c r="F296" s="59"/>
      <c r="G296" s="59"/>
      <c r="H296" s="37"/>
      <c r="I296" s="30"/>
      <c r="J296" s="30"/>
      <c r="K296" s="30"/>
    </row>
    <row r="297" spans="1:11" x14ac:dyDescent="0.25">
      <c r="A297" s="63">
        <v>22</v>
      </c>
      <c r="B297" s="31"/>
      <c r="C297" s="59"/>
      <c r="D297" s="59"/>
      <c r="E297" s="59"/>
      <c r="F297" s="59"/>
      <c r="G297" s="59"/>
      <c r="H297" s="37"/>
      <c r="I297" s="30"/>
      <c r="J297" s="30"/>
      <c r="K297" s="30"/>
    </row>
    <row r="298" spans="1:11" x14ac:dyDescent="0.25">
      <c r="A298" s="63">
        <v>23</v>
      </c>
      <c r="B298" s="31"/>
      <c r="C298" s="59"/>
      <c r="D298" s="59"/>
      <c r="E298" s="59"/>
      <c r="F298" s="59"/>
      <c r="G298" s="59"/>
      <c r="H298" s="37"/>
      <c r="I298" s="30"/>
      <c r="J298" s="30"/>
      <c r="K298" s="30"/>
    </row>
    <row r="299" spans="1:11" x14ac:dyDescent="0.25">
      <c r="A299" s="63">
        <v>25</v>
      </c>
      <c r="B299" s="31"/>
      <c r="C299" s="59"/>
      <c r="D299" s="59"/>
      <c r="E299" s="59"/>
      <c r="F299" s="59"/>
      <c r="G299" s="59"/>
      <c r="H299" s="37"/>
      <c r="I299" s="30"/>
      <c r="J299" s="30"/>
      <c r="K299" s="30"/>
    </row>
    <row r="300" spans="1:11" x14ac:dyDescent="0.25">
      <c r="A300" s="63">
        <v>33</v>
      </c>
      <c r="B300" s="31"/>
      <c r="C300" s="59"/>
      <c r="D300" s="59"/>
      <c r="E300" s="59"/>
      <c r="F300" s="59"/>
      <c r="G300" s="59"/>
      <c r="H300" s="37"/>
      <c r="I300" s="30"/>
      <c r="J300" s="30"/>
      <c r="K300" s="30"/>
    </row>
    <row r="301" spans="1:11" x14ac:dyDescent="0.25">
      <c r="A301" s="63">
        <v>20</v>
      </c>
      <c r="B301" s="31"/>
      <c r="C301" s="59"/>
      <c r="D301" s="59"/>
      <c r="E301" s="59"/>
      <c r="F301" s="59"/>
      <c r="G301" s="59"/>
      <c r="H301" s="37"/>
      <c r="I301" s="30"/>
      <c r="J301" s="30"/>
      <c r="K301" s="30"/>
    </row>
    <row r="302" spans="1:11" x14ac:dyDescent="0.25">
      <c r="A302" s="63">
        <v>24</v>
      </c>
      <c r="B302" s="31"/>
      <c r="C302" s="59"/>
      <c r="D302" s="59"/>
      <c r="E302" s="59"/>
      <c r="F302" s="59"/>
      <c r="G302" s="59"/>
      <c r="H302" s="37"/>
      <c r="I302" s="30"/>
      <c r="J302" s="30"/>
      <c r="K302" s="30"/>
    </row>
    <row r="303" spans="1:11" x14ac:dyDescent="0.25">
      <c r="A303" s="63">
        <v>26</v>
      </c>
      <c r="B303" s="31"/>
      <c r="C303" s="59"/>
      <c r="D303" s="59"/>
      <c r="E303" s="59"/>
      <c r="F303" s="59"/>
      <c r="G303" s="59"/>
      <c r="H303" s="37"/>
      <c r="I303" s="30"/>
      <c r="J303" s="30"/>
      <c r="K303" s="30"/>
    </row>
    <row r="304" spans="1:11" x14ac:dyDescent="0.25">
      <c r="A304" s="63">
        <v>27</v>
      </c>
      <c r="B304" s="31"/>
      <c r="C304" s="59"/>
      <c r="D304" s="59"/>
      <c r="E304" s="59"/>
      <c r="F304" s="59"/>
      <c r="G304" s="59"/>
      <c r="H304" s="37"/>
      <c r="I304" s="30"/>
      <c r="J304" s="30"/>
      <c r="K304" s="30"/>
    </row>
    <row r="305" spans="1:11" x14ac:dyDescent="0.25">
      <c r="A305" s="63">
        <v>30</v>
      </c>
      <c r="B305" s="31"/>
      <c r="C305" s="59"/>
      <c r="D305" s="59"/>
      <c r="E305" s="59"/>
      <c r="F305" s="59"/>
      <c r="G305" s="59"/>
      <c r="H305" s="37"/>
      <c r="I305" s="30"/>
      <c r="J305" s="30"/>
      <c r="K305" s="30"/>
    </row>
    <row r="306" spans="1:11" x14ac:dyDescent="0.25">
      <c r="A306" s="63">
        <v>31</v>
      </c>
      <c r="B306" s="31"/>
      <c r="C306" s="59"/>
      <c r="D306" s="59"/>
      <c r="E306" s="59"/>
      <c r="F306" s="59"/>
      <c r="G306" s="59"/>
      <c r="H306" s="37"/>
      <c r="I306" s="30"/>
      <c r="J306" s="30"/>
      <c r="K306" s="30"/>
    </row>
    <row r="307" spans="1:11" x14ac:dyDescent="0.25">
      <c r="A307" s="63">
        <v>28</v>
      </c>
      <c r="B307" s="31"/>
      <c r="C307" s="59"/>
      <c r="D307" s="59"/>
      <c r="E307" s="59"/>
      <c r="F307" s="59"/>
      <c r="G307" s="59"/>
      <c r="H307" s="37"/>
      <c r="I307" s="30"/>
      <c r="J307" s="30"/>
      <c r="K307" s="30"/>
    </row>
    <row r="308" spans="1:11" x14ac:dyDescent="0.25">
      <c r="A308" s="63">
        <v>29</v>
      </c>
      <c r="B308" s="31"/>
      <c r="C308" s="59"/>
      <c r="D308" s="59"/>
      <c r="E308" s="59"/>
      <c r="F308" s="59"/>
      <c r="G308" s="59"/>
      <c r="H308" s="37"/>
      <c r="I308" s="30"/>
      <c r="J308" s="30"/>
      <c r="K308" s="30"/>
    </row>
    <row r="309" spans="1:11" x14ac:dyDescent="0.25">
      <c r="A309" s="63">
        <v>32</v>
      </c>
      <c r="B309" s="31"/>
      <c r="C309" s="59"/>
      <c r="D309" s="59"/>
      <c r="E309" s="59"/>
      <c r="F309" s="59"/>
      <c r="G309" s="59"/>
      <c r="H309" s="37"/>
      <c r="I309" s="30"/>
      <c r="J309" s="30"/>
      <c r="K309" s="30"/>
    </row>
    <row r="310" spans="1:11" x14ac:dyDescent="0.25">
      <c r="A310" s="63">
        <v>37</v>
      </c>
      <c r="B310" s="31"/>
      <c r="C310" s="59"/>
      <c r="D310" s="59"/>
      <c r="E310" s="59"/>
      <c r="F310" s="59"/>
      <c r="G310" s="59"/>
      <c r="H310" s="37"/>
      <c r="I310" s="30"/>
      <c r="J310" s="30"/>
      <c r="K310" s="30"/>
    </row>
    <row r="311" spans="1:11" x14ac:dyDescent="0.25">
      <c r="A311" s="63">
        <v>42</v>
      </c>
      <c r="B311" s="31"/>
      <c r="C311" s="59"/>
      <c r="D311" s="59"/>
      <c r="E311" s="59"/>
      <c r="F311" s="59"/>
      <c r="G311" s="59"/>
      <c r="H311" s="37"/>
      <c r="I311" s="30"/>
      <c r="J311" s="30"/>
      <c r="K311" s="30"/>
    </row>
    <row r="312" spans="1:11" x14ac:dyDescent="0.25">
      <c r="A312" s="63">
        <v>34</v>
      </c>
      <c r="B312" s="31"/>
      <c r="C312" s="59"/>
      <c r="D312" s="59"/>
      <c r="E312" s="59"/>
      <c r="F312" s="59"/>
      <c r="G312" s="59"/>
      <c r="H312" s="37"/>
      <c r="I312" s="30"/>
      <c r="J312" s="30"/>
      <c r="K312" s="30"/>
    </row>
    <row r="313" spans="1:11" x14ac:dyDescent="0.25">
      <c r="A313" s="63">
        <v>35</v>
      </c>
      <c r="B313" s="31"/>
      <c r="C313" s="59"/>
      <c r="D313" s="59"/>
      <c r="E313" s="59"/>
      <c r="F313" s="59"/>
      <c r="G313" s="59"/>
      <c r="H313" s="37"/>
      <c r="I313" s="30"/>
      <c r="J313" s="30"/>
      <c r="K313" s="30"/>
    </row>
    <row r="314" spans="1:11" x14ac:dyDescent="0.25">
      <c r="A314" s="63">
        <v>36</v>
      </c>
      <c r="B314" s="31"/>
      <c r="C314" s="59"/>
      <c r="D314" s="59"/>
      <c r="E314" s="59"/>
      <c r="F314" s="59"/>
      <c r="G314" s="59"/>
      <c r="H314" s="37"/>
      <c r="I314" s="30"/>
      <c r="J314" s="30"/>
      <c r="K314" s="30"/>
    </row>
    <row r="315" spans="1:11" x14ac:dyDescent="0.25">
      <c r="A315" s="63">
        <v>38</v>
      </c>
      <c r="B315" s="31"/>
      <c r="C315" s="59"/>
      <c r="D315" s="59"/>
      <c r="E315" s="59"/>
      <c r="F315" s="59"/>
      <c r="G315" s="59"/>
      <c r="H315" s="37"/>
      <c r="I315" s="30"/>
      <c r="J315" s="30"/>
      <c r="K315" s="30"/>
    </row>
    <row r="316" spans="1:11" x14ac:dyDescent="0.25">
      <c r="A316" s="63">
        <v>39</v>
      </c>
      <c r="B316" s="31"/>
      <c r="C316" s="59"/>
      <c r="D316" s="59"/>
      <c r="E316" s="59"/>
      <c r="F316" s="59"/>
      <c r="G316" s="59"/>
      <c r="H316" s="37"/>
      <c r="I316" s="30"/>
      <c r="J316" s="30"/>
      <c r="K316" s="30"/>
    </row>
    <row r="317" spans="1:11" x14ac:dyDescent="0.25">
      <c r="A317" s="63">
        <v>40</v>
      </c>
      <c r="B317" s="31"/>
      <c r="C317" s="59"/>
      <c r="D317" s="59"/>
      <c r="E317" s="59"/>
      <c r="F317" s="59"/>
      <c r="G317" s="59"/>
      <c r="H317" s="37"/>
      <c r="I317" s="30"/>
      <c r="J317" s="30"/>
      <c r="K317" s="30"/>
    </row>
    <row r="318" spans="1:11" x14ac:dyDescent="0.25">
      <c r="A318" s="63">
        <v>41</v>
      </c>
      <c r="B318" s="31"/>
      <c r="C318" s="59"/>
      <c r="D318" s="59"/>
      <c r="E318" s="59"/>
      <c r="F318" s="59"/>
      <c r="G318" s="59"/>
      <c r="H318" s="37"/>
      <c r="I318" s="30"/>
      <c r="J318" s="30"/>
      <c r="K318" s="30"/>
    </row>
    <row r="319" spans="1:11" x14ac:dyDescent="0.25">
      <c r="A319" s="63">
        <v>44</v>
      </c>
      <c r="B319" s="31"/>
      <c r="C319" s="59"/>
      <c r="D319" s="59"/>
      <c r="E319" s="59"/>
      <c r="F319" s="59"/>
      <c r="G319" s="59"/>
      <c r="H319" s="37"/>
      <c r="I319" s="30"/>
      <c r="J319" s="30"/>
      <c r="K319" s="30"/>
    </row>
    <row r="320" spans="1:11" x14ac:dyDescent="0.25">
      <c r="A320" s="63">
        <v>46</v>
      </c>
      <c r="B320" s="31"/>
      <c r="C320" s="59"/>
      <c r="D320" s="59"/>
      <c r="E320" s="59"/>
      <c r="F320" s="59"/>
      <c r="G320" s="59"/>
      <c r="H320" s="37"/>
      <c r="I320" s="30"/>
      <c r="J320" s="30"/>
      <c r="K320" s="30"/>
    </row>
    <row r="321" spans="1:11" x14ac:dyDescent="0.25">
      <c r="A321" s="63">
        <v>56</v>
      </c>
      <c r="B321" s="31"/>
      <c r="C321" s="59"/>
      <c r="D321" s="59"/>
      <c r="E321" s="59"/>
      <c r="F321" s="59"/>
      <c r="G321" s="59"/>
      <c r="H321" s="37"/>
      <c r="I321" s="30"/>
      <c r="J321" s="30"/>
      <c r="K321" s="30"/>
    </row>
    <row r="322" spans="1:11" x14ac:dyDescent="0.25">
      <c r="A322" s="63">
        <v>57</v>
      </c>
      <c r="B322" s="31"/>
      <c r="C322" s="59"/>
      <c r="D322" s="59"/>
      <c r="E322" s="59"/>
      <c r="F322" s="59"/>
      <c r="G322" s="59"/>
      <c r="H322" s="37"/>
      <c r="I322" s="30"/>
      <c r="J322" s="30"/>
      <c r="K322" s="30"/>
    </row>
    <row r="323" spans="1:11" x14ac:dyDescent="0.25">
      <c r="A323" s="63">
        <v>43</v>
      </c>
      <c r="B323" s="31"/>
      <c r="C323" s="59"/>
      <c r="D323" s="59"/>
      <c r="E323" s="59"/>
      <c r="F323" s="59"/>
      <c r="G323" s="59"/>
      <c r="H323" s="37"/>
      <c r="I323" s="30"/>
      <c r="J323" s="30"/>
      <c r="K323" s="30"/>
    </row>
    <row r="324" spans="1:11" x14ac:dyDescent="0.25">
      <c r="A324" s="63">
        <v>45</v>
      </c>
      <c r="B324" s="31"/>
      <c r="C324" s="59"/>
      <c r="D324" s="59"/>
      <c r="E324" s="59"/>
      <c r="F324" s="59"/>
      <c r="G324" s="59"/>
      <c r="H324" s="37"/>
      <c r="I324" s="30"/>
      <c r="J324" s="30"/>
      <c r="K324" s="30"/>
    </row>
    <row r="325" spans="1:11" x14ac:dyDescent="0.25">
      <c r="A325" s="63">
        <v>47</v>
      </c>
      <c r="B325" s="31"/>
      <c r="C325" s="59"/>
      <c r="D325" s="59"/>
      <c r="E325" s="59"/>
      <c r="F325" s="59"/>
      <c r="G325" s="59"/>
      <c r="H325" s="37"/>
      <c r="I325" s="30"/>
      <c r="J325" s="30"/>
      <c r="K325" s="30"/>
    </row>
    <row r="326" spans="1:11" x14ac:dyDescent="0.25">
      <c r="A326" s="63">
        <v>49</v>
      </c>
      <c r="B326" s="31"/>
      <c r="C326" s="59"/>
      <c r="D326" s="59"/>
      <c r="E326" s="59"/>
      <c r="F326" s="59"/>
      <c r="G326" s="59"/>
      <c r="H326" s="37"/>
      <c r="I326" s="30"/>
      <c r="J326" s="30"/>
      <c r="K326" s="30"/>
    </row>
    <row r="327" spans="1:11" x14ac:dyDescent="0.25">
      <c r="A327" s="63">
        <v>50</v>
      </c>
      <c r="B327" s="31"/>
      <c r="C327" s="59"/>
      <c r="D327" s="59"/>
      <c r="E327" s="59"/>
      <c r="F327" s="59"/>
      <c r="G327" s="59"/>
      <c r="H327" s="37"/>
      <c r="I327" s="30"/>
      <c r="J327" s="30"/>
      <c r="K327" s="30"/>
    </row>
    <row r="328" spans="1:11" x14ac:dyDescent="0.25">
      <c r="A328" s="63">
        <v>55</v>
      </c>
      <c r="B328" s="31"/>
      <c r="C328" s="59"/>
      <c r="D328" s="59"/>
      <c r="E328" s="59"/>
      <c r="F328" s="59"/>
      <c r="G328" s="59"/>
      <c r="H328" s="37"/>
      <c r="I328" s="30"/>
      <c r="J328" s="30"/>
      <c r="K328" s="30"/>
    </row>
    <row r="329" spans="1:11" x14ac:dyDescent="0.25">
      <c r="A329" s="63">
        <v>63</v>
      </c>
      <c r="B329" s="31"/>
      <c r="C329" s="59"/>
      <c r="D329" s="59"/>
      <c r="E329" s="59"/>
      <c r="F329" s="59"/>
      <c r="G329" s="59"/>
      <c r="H329" s="37"/>
      <c r="I329" s="30"/>
      <c r="J329" s="30"/>
      <c r="K329" s="30"/>
    </row>
    <row r="330" spans="1:11" x14ac:dyDescent="0.25">
      <c r="A330" s="63">
        <v>52</v>
      </c>
      <c r="B330" s="31"/>
      <c r="C330" s="59"/>
      <c r="D330" s="59"/>
      <c r="E330" s="59"/>
      <c r="F330" s="59"/>
      <c r="G330" s="59"/>
      <c r="H330" s="37"/>
      <c r="I330" s="30"/>
      <c r="J330" s="30"/>
      <c r="K330" s="30"/>
    </row>
    <row r="331" spans="1:11" x14ac:dyDescent="0.25">
      <c r="A331" s="63">
        <v>59</v>
      </c>
      <c r="B331" s="31"/>
      <c r="C331" s="59"/>
      <c r="D331" s="59"/>
      <c r="E331" s="59"/>
      <c r="F331" s="59"/>
      <c r="G331" s="59"/>
      <c r="H331" s="37"/>
      <c r="I331" s="30"/>
      <c r="J331" s="30"/>
      <c r="K331" s="30"/>
    </row>
    <row r="332" spans="1:11" x14ac:dyDescent="0.25">
      <c r="A332" s="63">
        <v>60</v>
      </c>
      <c r="B332" s="31"/>
      <c r="C332" s="59"/>
      <c r="D332" s="59"/>
      <c r="E332" s="59"/>
      <c r="F332" s="59"/>
      <c r="G332" s="59"/>
      <c r="H332" s="37"/>
      <c r="I332" s="30"/>
      <c r="J332" s="30"/>
      <c r="K332" s="30"/>
    </row>
    <row r="333" spans="1:11" x14ac:dyDescent="0.25">
      <c r="A333" s="63">
        <v>67</v>
      </c>
      <c r="B333" s="31"/>
      <c r="C333" s="59"/>
      <c r="D333" s="59"/>
      <c r="E333" s="59"/>
      <c r="F333" s="59"/>
      <c r="G333" s="59"/>
      <c r="H333" s="37"/>
      <c r="I333" s="30"/>
      <c r="J333" s="30"/>
      <c r="K333" s="30"/>
    </row>
    <row r="334" spans="1:11" x14ac:dyDescent="0.25">
      <c r="A334" s="63">
        <v>48</v>
      </c>
      <c r="B334" s="31"/>
      <c r="C334" s="59"/>
      <c r="D334" s="59"/>
      <c r="E334" s="59"/>
      <c r="F334" s="59"/>
      <c r="G334" s="59"/>
      <c r="H334" s="37"/>
      <c r="I334" s="30"/>
      <c r="J334" s="30"/>
      <c r="K334" s="30"/>
    </row>
    <row r="335" spans="1:11" x14ac:dyDescent="0.25">
      <c r="A335" s="63">
        <v>51</v>
      </c>
      <c r="B335" s="31"/>
      <c r="C335" s="59"/>
      <c r="D335" s="59"/>
      <c r="E335" s="59"/>
      <c r="F335" s="59"/>
      <c r="G335" s="59"/>
      <c r="H335" s="37"/>
      <c r="I335" s="30"/>
      <c r="J335" s="30"/>
      <c r="K335" s="30"/>
    </row>
    <row r="336" spans="1:11" x14ac:dyDescent="0.25">
      <c r="A336" s="63">
        <v>53</v>
      </c>
      <c r="B336" s="31"/>
      <c r="C336" s="59"/>
      <c r="D336" s="59"/>
      <c r="E336" s="59"/>
      <c r="F336" s="59"/>
      <c r="G336" s="59"/>
      <c r="H336" s="37"/>
      <c r="I336" s="30"/>
      <c r="J336" s="30"/>
      <c r="K336" s="30"/>
    </row>
    <row r="337" spans="1:11" x14ac:dyDescent="0.25">
      <c r="A337" s="63">
        <v>54</v>
      </c>
      <c r="B337" s="31"/>
      <c r="C337" s="59"/>
      <c r="D337" s="59"/>
      <c r="E337" s="59"/>
      <c r="F337" s="59"/>
      <c r="G337" s="59"/>
      <c r="H337" s="37"/>
      <c r="I337" s="30"/>
      <c r="J337" s="30"/>
      <c r="K337" s="30"/>
    </row>
    <row r="338" spans="1:11" x14ac:dyDescent="0.25">
      <c r="A338" s="63">
        <v>58</v>
      </c>
      <c r="B338" s="31"/>
      <c r="C338" s="59"/>
      <c r="D338" s="59"/>
      <c r="E338" s="59"/>
      <c r="F338" s="59"/>
      <c r="G338" s="59"/>
      <c r="H338" s="37"/>
      <c r="I338" s="30"/>
      <c r="J338" s="30"/>
      <c r="K338" s="30"/>
    </row>
    <row r="339" spans="1:11" x14ac:dyDescent="0.25">
      <c r="A339" s="63">
        <v>61</v>
      </c>
      <c r="B339" s="31"/>
      <c r="C339" s="59"/>
      <c r="D339" s="59"/>
      <c r="E339" s="59"/>
      <c r="F339" s="59"/>
      <c r="G339" s="59"/>
      <c r="H339" s="37"/>
      <c r="I339" s="30"/>
      <c r="J339" s="30"/>
      <c r="K339" s="30"/>
    </row>
    <row r="340" spans="1:11" x14ac:dyDescent="0.25">
      <c r="A340" s="63">
        <v>62</v>
      </c>
      <c r="B340" s="31"/>
      <c r="C340" s="59"/>
      <c r="D340" s="59"/>
      <c r="E340" s="59"/>
      <c r="F340" s="59"/>
      <c r="G340" s="59"/>
      <c r="H340" s="37"/>
      <c r="I340" s="30"/>
      <c r="J340" s="30"/>
      <c r="K340" s="30"/>
    </row>
    <row r="341" spans="1:11" x14ac:dyDescent="0.25">
      <c r="A341" s="63">
        <v>72</v>
      </c>
      <c r="B341" s="31"/>
      <c r="C341" s="59"/>
      <c r="D341" s="59"/>
      <c r="E341" s="59"/>
      <c r="F341" s="59"/>
      <c r="G341" s="59"/>
      <c r="H341" s="37"/>
      <c r="I341" s="30"/>
      <c r="J341" s="30"/>
      <c r="K341" s="30"/>
    </row>
    <row r="342" spans="1:11" x14ac:dyDescent="0.25">
      <c r="A342" s="63">
        <v>73</v>
      </c>
      <c r="B342" s="31"/>
      <c r="C342" s="59"/>
      <c r="D342" s="59"/>
      <c r="E342" s="59"/>
      <c r="F342" s="59"/>
      <c r="G342" s="59"/>
      <c r="H342" s="37"/>
      <c r="I342" s="30"/>
      <c r="J342" s="30"/>
      <c r="K342" s="30"/>
    </row>
    <row r="343" spans="1:11" x14ac:dyDescent="0.25">
      <c r="A343" s="63">
        <v>68</v>
      </c>
      <c r="B343" s="31"/>
      <c r="C343" s="59"/>
      <c r="D343" s="59"/>
      <c r="E343" s="59"/>
      <c r="F343" s="59"/>
      <c r="G343" s="59"/>
      <c r="H343" s="37"/>
      <c r="I343" s="30"/>
      <c r="J343" s="30"/>
      <c r="K343" s="30"/>
    </row>
    <row r="344" spans="1:11" x14ac:dyDescent="0.25">
      <c r="A344" s="63">
        <v>69</v>
      </c>
      <c r="B344" s="31"/>
      <c r="C344" s="59"/>
      <c r="D344" s="59"/>
      <c r="E344" s="59"/>
      <c r="F344" s="59"/>
      <c r="G344" s="59"/>
      <c r="H344" s="37"/>
      <c r="I344" s="30"/>
      <c r="J344" s="30"/>
      <c r="K344" s="30"/>
    </row>
    <row r="345" spans="1:11" x14ac:dyDescent="0.25">
      <c r="A345" s="63">
        <v>74</v>
      </c>
      <c r="B345" s="31"/>
      <c r="C345" s="59"/>
      <c r="D345" s="59"/>
      <c r="E345" s="59"/>
      <c r="F345" s="59"/>
      <c r="G345" s="59"/>
      <c r="H345" s="37"/>
      <c r="I345" s="30"/>
      <c r="J345" s="30"/>
      <c r="K345" s="30"/>
    </row>
    <row r="346" spans="1:11" x14ac:dyDescent="0.25">
      <c r="A346" s="63">
        <v>65</v>
      </c>
      <c r="B346" s="31"/>
      <c r="C346" s="59"/>
      <c r="D346" s="59"/>
      <c r="E346" s="59"/>
      <c r="F346" s="59"/>
      <c r="G346" s="59"/>
      <c r="H346" s="37"/>
      <c r="I346" s="30"/>
      <c r="J346" s="30"/>
      <c r="K346" s="30"/>
    </row>
    <row r="347" spans="1:11" x14ac:dyDescent="0.25">
      <c r="A347" s="63">
        <v>66</v>
      </c>
      <c r="B347" s="31"/>
      <c r="C347" s="59"/>
      <c r="D347" s="59"/>
      <c r="E347" s="59"/>
      <c r="F347" s="59"/>
      <c r="G347" s="59"/>
      <c r="H347" s="37"/>
      <c r="I347" s="30"/>
      <c r="J347" s="30"/>
      <c r="K347" s="30"/>
    </row>
    <row r="348" spans="1:11" x14ac:dyDescent="0.25">
      <c r="A348" s="63">
        <v>70</v>
      </c>
      <c r="B348" s="31"/>
      <c r="C348" s="59"/>
      <c r="D348" s="59"/>
      <c r="E348" s="59"/>
      <c r="F348" s="59"/>
      <c r="G348" s="59"/>
      <c r="H348" s="37"/>
      <c r="I348" s="30"/>
      <c r="J348" s="30"/>
      <c r="K348" s="30"/>
    </row>
    <row r="349" spans="1:11" x14ac:dyDescent="0.25">
      <c r="A349" s="63">
        <v>71</v>
      </c>
      <c r="B349" s="31"/>
      <c r="C349" s="59"/>
      <c r="D349" s="59"/>
      <c r="E349" s="59"/>
      <c r="F349" s="59"/>
      <c r="G349" s="59"/>
      <c r="H349" s="37"/>
      <c r="I349" s="30"/>
      <c r="J349" s="30"/>
      <c r="K349" s="30"/>
    </row>
    <row r="350" spans="1:11" x14ac:dyDescent="0.25">
      <c r="A350" s="63">
        <v>76</v>
      </c>
      <c r="B350" s="31"/>
      <c r="C350" s="59"/>
      <c r="D350" s="59"/>
      <c r="E350" s="59"/>
      <c r="F350" s="59"/>
      <c r="G350" s="59"/>
      <c r="H350" s="37"/>
      <c r="I350" s="30"/>
      <c r="J350" s="30"/>
      <c r="K350" s="30"/>
    </row>
    <row r="351" spans="1:11" x14ac:dyDescent="0.25">
      <c r="A351" s="63">
        <v>79</v>
      </c>
      <c r="B351" s="31"/>
      <c r="C351" s="59"/>
      <c r="D351" s="59"/>
      <c r="E351" s="59"/>
      <c r="F351" s="59"/>
      <c r="G351" s="59"/>
      <c r="H351" s="37"/>
      <c r="I351" s="30"/>
      <c r="J351" s="30"/>
      <c r="K351" s="30"/>
    </row>
    <row r="352" spans="1:11" x14ac:dyDescent="0.25">
      <c r="A352" s="63">
        <v>81</v>
      </c>
      <c r="B352" s="31"/>
      <c r="C352" s="59"/>
      <c r="D352" s="59"/>
      <c r="E352" s="59"/>
      <c r="F352" s="59"/>
      <c r="G352" s="59"/>
      <c r="H352" s="37"/>
      <c r="I352" s="30"/>
      <c r="J352" s="30"/>
      <c r="K352" s="30"/>
    </row>
    <row r="353" spans="1:11" x14ac:dyDescent="0.25">
      <c r="A353" s="63">
        <v>64</v>
      </c>
      <c r="B353" s="31"/>
      <c r="C353" s="59"/>
      <c r="D353" s="59"/>
      <c r="E353" s="59"/>
      <c r="F353" s="59"/>
      <c r="G353" s="59"/>
      <c r="H353" s="37"/>
      <c r="I353" s="30"/>
      <c r="J353" s="30"/>
      <c r="K353" s="30"/>
    </row>
    <row r="354" spans="1:11" x14ac:dyDescent="0.25">
      <c r="A354" s="63">
        <v>75</v>
      </c>
      <c r="B354" s="31"/>
      <c r="C354" s="59"/>
      <c r="D354" s="59"/>
      <c r="E354" s="59"/>
      <c r="F354" s="59"/>
      <c r="G354" s="59"/>
      <c r="H354" s="37"/>
      <c r="I354" s="30"/>
      <c r="J354" s="30"/>
      <c r="K354" s="30"/>
    </row>
    <row r="355" spans="1:11" x14ac:dyDescent="0.25">
      <c r="A355" s="63">
        <v>78</v>
      </c>
      <c r="B355" s="31"/>
      <c r="C355" s="59"/>
      <c r="D355" s="59"/>
      <c r="E355" s="59"/>
      <c r="F355" s="59"/>
      <c r="G355" s="59"/>
      <c r="H355" s="37"/>
      <c r="I355" s="30"/>
      <c r="J355" s="30"/>
      <c r="K355" s="30"/>
    </row>
    <row r="356" spans="1:11" x14ac:dyDescent="0.25">
      <c r="A356" s="63">
        <v>80</v>
      </c>
      <c r="B356" s="31"/>
      <c r="C356" s="59"/>
      <c r="D356" s="59"/>
      <c r="E356" s="59"/>
      <c r="F356" s="59"/>
      <c r="G356" s="59"/>
      <c r="H356" s="37"/>
      <c r="I356" s="30"/>
      <c r="J356" s="30"/>
      <c r="K356" s="30"/>
    </row>
    <row r="357" spans="1:11" x14ac:dyDescent="0.25">
      <c r="A357" s="63">
        <v>82</v>
      </c>
      <c r="B357" s="31"/>
      <c r="C357" s="59"/>
      <c r="D357" s="59"/>
      <c r="E357" s="59"/>
      <c r="F357" s="59"/>
      <c r="G357" s="59"/>
      <c r="H357" s="37"/>
      <c r="I357" s="30"/>
      <c r="J357" s="30"/>
      <c r="K357" s="30"/>
    </row>
    <row r="358" spans="1:11" x14ac:dyDescent="0.25">
      <c r="A358" s="63">
        <v>83</v>
      </c>
      <c r="B358" s="31"/>
      <c r="C358" s="59"/>
      <c r="D358" s="59"/>
      <c r="E358" s="59"/>
      <c r="F358" s="59"/>
      <c r="G358" s="59"/>
      <c r="H358" s="37"/>
      <c r="I358" s="30"/>
      <c r="J358" s="30"/>
      <c r="K358" s="30"/>
    </row>
    <row r="359" spans="1:11" x14ac:dyDescent="0.25">
      <c r="A359" s="63">
        <v>85</v>
      </c>
      <c r="B359" s="31"/>
      <c r="C359" s="59"/>
      <c r="D359" s="59"/>
      <c r="E359" s="59"/>
      <c r="F359" s="59"/>
      <c r="G359" s="59"/>
      <c r="H359" s="37"/>
      <c r="I359" s="30"/>
      <c r="J359" s="30"/>
      <c r="K359" s="30"/>
    </row>
    <row r="360" spans="1:11" x14ac:dyDescent="0.25">
      <c r="A360" s="63">
        <v>86</v>
      </c>
      <c r="B360" s="31"/>
      <c r="C360" s="59"/>
      <c r="D360" s="59"/>
      <c r="E360" s="59"/>
      <c r="F360" s="59"/>
      <c r="G360" s="59"/>
      <c r="H360" s="37"/>
      <c r="I360" s="30"/>
      <c r="J360" s="30"/>
      <c r="K360" s="30"/>
    </row>
    <row r="361" spans="1:11" x14ac:dyDescent="0.25">
      <c r="A361" s="63">
        <v>87</v>
      </c>
      <c r="B361" s="31"/>
      <c r="C361" s="59"/>
      <c r="D361" s="59"/>
      <c r="E361" s="59"/>
      <c r="F361" s="59"/>
      <c r="G361" s="59"/>
      <c r="H361" s="37"/>
      <c r="I361" s="30"/>
      <c r="J361" s="30"/>
      <c r="K361" s="30"/>
    </row>
    <row r="362" spans="1:11" x14ac:dyDescent="0.25">
      <c r="A362" s="63">
        <v>88</v>
      </c>
      <c r="B362" s="31"/>
      <c r="C362" s="59"/>
      <c r="D362" s="59"/>
      <c r="E362" s="59"/>
      <c r="F362" s="59"/>
      <c r="G362" s="59"/>
      <c r="H362" s="37"/>
      <c r="I362" s="30"/>
      <c r="J362" s="30"/>
      <c r="K362" s="30"/>
    </row>
    <row r="363" spans="1:11" x14ac:dyDescent="0.25">
      <c r="A363" s="63">
        <v>77</v>
      </c>
      <c r="B363" s="31"/>
      <c r="C363" s="59"/>
      <c r="D363" s="59"/>
      <c r="E363" s="59"/>
      <c r="F363" s="59"/>
      <c r="G363" s="59"/>
      <c r="H363" s="37"/>
      <c r="I363" s="30"/>
      <c r="J363" s="30"/>
      <c r="K363" s="30"/>
    </row>
    <row r="364" spans="1:11" x14ac:dyDescent="0.25">
      <c r="A364" s="63">
        <v>84</v>
      </c>
      <c r="B364" s="31"/>
      <c r="C364" s="59"/>
      <c r="D364" s="59"/>
      <c r="E364" s="59"/>
      <c r="F364" s="59"/>
      <c r="G364" s="59"/>
      <c r="H364" s="37"/>
      <c r="I364" s="30"/>
      <c r="J364" s="30"/>
      <c r="K364" s="30"/>
    </row>
    <row r="365" spans="1:11" x14ac:dyDescent="0.25">
      <c r="A365" s="63">
        <v>107</v>
      </c>
      <c r="B365" s="31"/>
      <c r="C365" s="59"/>
      <c r="D365" s="59"/>
      <c r="E365" s="59"/>
      <c r="F365" s="59"/>
      <c r="G365" s="59"/>
      <c r="H365" s="37"/>
      <c r="I365" s="30"/>
      <c r="J365" s="30"/>
      <c r="K365" s="30"/>
    </row>
    <row r="366" spans="1:11" x14ac:dyDescent="0.25">
      <c r="A366" s="63">
        <v>110</v>
      </c>
      <c r="B366" s="31"/>
      <c r="C366" s="59"/>
      <c r="D366" s="59"/>
      <c r="E366" s="59"/>
      <c r="F366" s="59"/>
      <c r="G366" s="59"/>
      <c r="H366" s="37"/>
      <c r="I366" s="30"/>
      <c r="J366" s="30"/>
      <c r="K366" s="30"/>
    </row>
    <row r="367" spans="1:11" x14ac:dyDescent="0.25">
      <c r="A367" s="63">
        <v>111</v>
      </c>
      <c r="B367" s="31"/>
      <c r="C367" s="59"/>
      <c r="D367" s="59"/>
      <c r="E367" s="59"/>
      <c r="F367" s="59"/>
      <c r="G367" s="59"/>
      <c r="H367" s="37"/>
      <c r="I367" s="30"/>
      <c r="J367" s="30"/>
      <c r="K367" s="30"/>
    </row>
    <row r="368" spans="1:11" x14ac:dyDescent="0.25">
      <c r="A368" s="63">
        <v>112</v>
      </c>
      <c r="B368" s="31"/>
      <c r="C368" s="59"/>
      <c r="D368" s="59"/>
      <c r="E368" s="59"/>
      <c r="F368" s="59"/>
      <c r="G368" s="59"/>
      <c r="H368" s="37"/>
      <c r="I368" s="30"/>
      <c r="J368" s="30"/>
      <c r="K368" s="30"/>
    </row>
    <row r="369" spans="1:11" x14ac:dyDescent="0.25">
      <c r="A369" s="63">
        <v>113</v>
      </c>
      <c r="B369" s="31"/>
      <c r="C369" s="59"/>
      <c r="D369" s="59"/>
      <c r="E369" s="59"/>
      <c r="F369" s="59"/>
      <c r="G369" s="59"/>
      <c r="H369" s="37"/>
      <c r="I369" s="30"/>
      <c r="J369" s="30"/>
      <c r="K369" s="30"/>
    </row>
    <row r="370" spans="1:11" x14ac:dyDescent="0.25">
      <c r="A370" s="63">
        <v>114</v>
      </c>
      <c r="B370" s="31"/>
      <c r="C370" s="59"/>
      <c r="D370" s="59"/>
      <c r="E370" s="59"/>
      <c r="F370" s="59"/>
      <c r="G370" s="59"/>
      <c r="H370" s="37"/>
      <c r="I370" s="30"/>
      <c r="J370" s="30"/>
      <c r="K370" s="30"/>
    </row>
    <row r="371" spans="1:11" x14ac:dyDescent="0.25">
      <c r="A371" s="63">
        <v>115</v>
      </c>
      <c r="B371" s="31"/>
      <c r="C371" s="59"/>
      <c r="D371" s="59"/>
      <c r="E371" s="59"/>
      <c r="F371" s="59"/>
      <c r="G371" s="59"/>
      <c r="H371" s="37"/>
      <c r="I371" s="30"/>
      <c r="J371" s="30"/>
      <c r="K371" s="30"/>
    </row>
    <row r="372" spans="1:11" x14ac:dyDescent="0.25">
      <c r="A372" s="63">
        <v>116</v>
      </c>
      <c r="B372" s="31"/>
      <c r="C372" s="59"/>
      <c r="D372" s="59"/>
      <c r="E372" s="59"/>
      <c r="F372" s="59"/>
      <c r="G372" s="59"/>
      <c r="H372" s="37"/>
      <c r="I372" s="30"/>
      <c r="J372" s="30"/>
      <c r="K372" s="30"/>
    </row>
    <row r="373" spans="1:11" x14ac:dyDescent="0.25">
      <c r="A373" s="63">
        <v>117</v>
      </c>
      <c r="B373" s="31"/>
      <c r="C373" s="59"/>
      <c r="D373" s="59"/>
      <c r="E373" s="59"/>
      <c r="F373" s="59"/>
      <c r="G373" s="59"/>
      <c r="H373" s="37"/>
      <c r="I373" s="30"/>
      <c r="J373" s="30"/>
      <c r="K373" s="30"/>
    </row>
    <row r="374" spans="1:11" x14ac:dyDescent="0.25">
      <c r="A374" s="63">
        <v>118</v>
      </c>
      <c r="B374" s="31"/>
      <c r="C374" s="59"/>
      <c r="D374" s="59"/>
      <c r="E374" s="59"/>
      <c r="F374" s="59"/>
      <c r="G374" s="59"/>
      <c r="H374" s="37"/>
      <c r="I374" s="30"/>
      <c r="J374" s="30"/>
      <c r="K374" s="30"/>
    </row>
    <row r="375" spans="1:11" x14ac:dyDescent="0.25">
      <c r="A375" s="63">
        <v>119</v>
      </c>
      <c r="B375" s="31"/>
      <c r="C375" s="59"/>
      <c r="D375" s="59"/>
      <c r="E375" s="59"/>
      <c r="F375" s="59"/>
      <c r="G375" s="59"/>
      <c r="H375" s="37"/>
      <c r="I375" s="30"/>
      <c r="J375" s="30"/>
      <c r="K375" s="30"/>
    </row>
    <row r="376" spans="1:11" x14ac:dyDescent="0.25">
      <c r="A376" s="63">
        <v>120</v>
      </c>
      <c r="B376" s="31"/>
      <c r="C376" s="59"/>
      <c r="D376" s="59"/>
      <c r="E376" s="59"/>
      <c r="F376" s="59"/>
      <c r="G376" s="59"/>
      <c r="H376" s="37"/>
      <c r="I376" s="30"/>
      <c r="J376" s="30"/>
      <c r="K376" s="30"/>
    </row>
    <row r="377" spans="1:11" x14ac:dyDescent="0.25">
      <c r="A377" s="63">
        <v>121</v>
      </c>
      <c r="B377" s="31"/>
      <c r="C377" s="59"/>
      <c r="D377" s="59"/>
      <c r="E377" s="59"/>
      <c r="F377" s="59"/>
      <c r="G377" s="59"/>
      <c r="H377" s="37"/>
      <c r="I377" s="30"/>
      <c r="J377" s="30"/>
      <c r="K377" s="30"/>
    </row>
    <row r="378" spans="1:11" x14ac:dyDescent="0.25">
      <c r="A378" s="63">
        <v>123</v>
      </c>
      <c r="B378" s="31"/>
      <c r="C378" s="59"/>
      <c r="D378" s="59"/>
      <c r="E378" s="59"/>
      <c r="F378" s="59"/>
      <c r="G378" s="59"/>
      <c r="H378" s="37"/>
      <c r="I378" s="30"/>
      <c r="J378" s="30"/>
      <c r="K378" s="30"/>
    </row>
    <row r="379" spans="1:11" x14ac:dyDescent="0.25">
      <c r="A379" s="63">
        <v>122</v>
      </c>
      <c r="B379" s="31"/>
      <c r="C379" s="59"/>
      <c r="D379" s="59"/>
      <c r="E379" s="59"/>
      <c r="F379" s="59"/>
      <c r="G379" s="59"/>
      <c r="H379" s="37"/>
      <c r="I379" s="30"/>
      <c r="J379" s="30"/>
      <c r="K379" s="30"/>
    </row>
    <row r="380" spans="1:11" x14ac:dyDescent="0.25">
      <c r="A380" s="63">
        <v>124</v>
      </c>
      <c r="B380" s="31"/>
      <c r="C380" s="59"/>
      <c r="D380" s="59"/>
      <c r="E380" s="59"/>
      <c r="F380" s="59"/>
      <c r="G380" s="59"/>
      <c r="H380" s="37"/>
      <c r="I380" s="30"/>
      <c r="J380" s="30"/>
      <c r="K380" s="30"/>
    </row>
    <row r="381" spans="1:11" x14ac:dyDescent="0.25">
      <c r="A381" s="63">
        <v>125</v>
      </c>
      <c r="B381" s="31"/>
      <c r="C381" s="59"/>
      <c r="D381" s="59"/>
      <c r="E381" s="59"/>
      <c r="F381" s="59"/>
      <c r="G381" s="59"/>
      <c r="H381" s="37"/>
      <c r="I381" s="30"/>
      <c r="J381" s="30"/>
      <c r="K381" s="30"/>
    </row>
    <row r="382" spans="1:11" x14ac:dyDescent="0.25">
      <c r="A382" s="63">
        <v>126</v>
      </c>
      <c r="B382" s="31"/>
      <c r="C382" s="59"/>
      <c r="D382" s="59"/>
      <c r="E382" s="59"/>
      <c r="F382" s="59"/>
      <c r="G382" s="59"/>
      <c r="H382" s="37"/>
      <c r="I382" s="30"/>
      <c r="J382" s="30"/>
      <c r="K382" s="30"/>
    </row>
    <row r="383" spans="1:11" x14ac:dyDescent="0.25">
      <c r="A383" s="63">
        <v>129</v>
      </c>
      <c r="B383" s="31"/>
      <c r="C383" s="59"/>
      <c r="D383" s="59"/>
      <c r="E383" s="59"/>
      <c r="F383" s="59"/>
      <c r="G383" s="59"/>
      <c r="H383" s="37"/>
      <c r="I383" s="30"/>
      <c r="J383" s="30"/>
      <c r="K383" s="30"/>
    </row>
    <row r="384" spans="1:11" x14ac:dyDescent="0.25">
      <c r="A384" s="63">
        <v>130</v>
      </c>
      <c r="B384" s="31"/>
      <c r="C384" s="59"/>
      <c r="D384" s="59"/>
      <c r="E384" s="59"/>
      <c r="F384" s="59"/>
      <c r="G384" s="59"/>
      <c r="H384" s="37"/>
      <c r="I384" s="30"/>
      <c r="J384" s="30"/>
      <c r="K384" s="30"/>
    </row>
    <row r="385" spans="1:11" x14ac:dyDescent="0.25">
      <c r="A385" s="63">
        <v>131</v>
      </c>
      <c r="B385" s="31"/>
      <c r="C385" s="59"/>
      <c r="D385" s="59"/>
      <c r="E385" s="59"/>
      <c r="F385" s="59"/>
      <c r="G385" s="59"/>
      <c r="H385" s="37"/>
      <c r="I385" s="30"/>
      <c r="J385" s="30"/>
      <c r="K385" s="30"/>
    </row>
    <row r="386" spans="1:11" x14ac:dyDescent="0.25">
      <c r="A386" s="63">
        <v>132</v>
      </c>
      <c r="B386" s="31"/>
      <c r="C386" s="59"/>
      <c r="D386" s="59"/>
      <c r="E386" s="59"/>
      <c r="F386" s="59"/>
      <c r="G386" s="59"/>
      <c r="H386" s="37"/>
      <c r="I386" s="30"/>
      <c r="J386" s="30"/>
      <c r="K386" s="30"/>
    </row>
    <row r="387" spans="1:11" x14ac:dyDescent="0.25">
      <c r="A387" s="63">
        <v>135</v>
      </c>
      <c r="B387" s="31"/>
      <c r="C387" s="59"/>
      <c r="D387" s="59"/>
      <c r="E387" s="59"/>
      <c r="F387" s="59"/>
      <c r="G387" s="59"/>
      <c r="I387" s="30"/>
      <c r="J387" s="30"/>
      <c r="K387" s="30"/>
    </row>
    <row r="388" spans="1:11" x14ac:dyDescent="0.25">
      <c r="A388" s="63">
        <v>137</v>
      </c>
      <c r="B388" s="31"/>
      <c r="C388" s="59"/>
      <c r="D388" s="59"/>
      <c r="E388" s="59"/>
      <c r="F388" s="59"/>
      <c r="G388" s="59"/>
      <c r="I388" s="30"/>
      <c r="J388" s="30"/>
      <c r="K388" s="30"/>
    </row>
    <row r="389" spans="1:11" x14ac:dyDescent="0.25">
      <c r="A389" s="63">
        <v>138</v>
      </c>
      <c r="B389" s="31"/>
      <c r="C389" s="59"/>
      <c r="D389" s="59"/>
      <c r="E389" s="59"/>
      <c r="F389" s="59"/>
      <c r="G389" s="59"/>
      <c r="I389" s="30"/>
      <c r="J389" s="30"/>
      <c r="K389" s="30"/>
    </row>
    <row r="390" spans="1:11" x14ac:dyDescent="0.25">
      <c r="A390" s="63">
        <v>140</v>
      </c>
      <c r="B390" s="31"/>
      <c r="C390" s="59"/>
      <c r="D390" s="59"/>
      <c r="E390" s="59"/>
      <c r="F390" s="59"/>
      <c r="G390" s="59"/>
      <c r="I390" s="30"/>
      <c r="J390" s="30"/>
      <c r="K390" s="30"/>
    </row>
    <row r="391" spans="1:11" x14ac:dyDescent="0.25">
      <c r="A391" s="63">
        <v>142</v>
      </c>
      <c r="B391" s="31"/>
      <c r="C391" s="59"/>
      <c r="D391" s="59"/>
      <c r="E391" s="59"/>
      <c r="F391" s="59"/>
      <c r="G391" s="59"/>
      <c r="I391" s="30"/>
      <c r="J391" s="30"/>
      <c r="K391" s="30"/>
    </row>
    <row r="392" spans="1:11" x14ac:dyDescent="0.25">
      <c r="A392" s="63">
        <v>141</v>
      </c>
      <c r="B392" s="31"/>
      <c r="C392" s="59"/>
      <c r="D392" s="59"/>
      <c r="E392" s="59"/>
      <c r="F392" s="59"/>
      <c r="G392" s="59"/>
      <c r="I392" s="30"/>
      <c r="J392" s="30"/>
      <c r="K392" s="30"/>
    </row>
    <row r="393" spans="1:11" x14ac:dyDescent="0.25">
      <c r="A393" s="63">
        <v>145</v>
      </c>
      <c r="B393" s="31"/>
      <c r="C393" s="59"/>
      <c r="D393" s="59"/>
      <c r="E393" s="59"/>
      <c r="F393" s="59"/>
      <c r="G393" s="59"/>
      <c r="I393" s="30"/>
      <c r="J393" s="30"/>
      <c r="K393" s="30"/>
    </row>
    <row r="394" spans="1:11" x14ac:dyDescent="0.25">
      <c r="A394" s="63">
        <v>148</v>
      </c>
      <c r="B394" s="31"/>
      <c r="C394" s="59"/>
      <c r="D394" s="59"/>
      <c r="E394" s="59"/>
      <c r="F394" s="59"/>
      <c r="G394" s="59"/>
      <c r="I394" s="30"/>
      <c r="J394" s="30"/>
      <c r="K394" s="30"/>
    </row>
    <row r="395" spans="1:11" x14ac:dyDescent="0.25">
      <c r="A395" s="63">
        <v>143</v>
      </c>
      <c r="B395" s="31"/>
      <c r="C395" s="59"/>
      <c r="D395" s="59"/>
      <c r="E395" s="59"/>
      <c r="F395" s="59"/>
      <c r="G395" s="59"/>
      <c r="I395" s="30"/>
      <c r="J395" s="30"/>
      <c r="K395" s="30"/>
    </row>
    <row r="396" spans="1:11" x14ac:dyDescent="0.25">
      <c r="A396" s="63">
        <v>147</v>
      </c>
      <c r="B396" s="31"/>
      <c r="C396" s="59"/>
      <c r="D396" s="59"/>
      <c r="E396" s="59"/>
      <c r="F396" s="59"/>
      <c r="G396" s="59"/>
      <c r="I396" s="30"/>
      <c r="J396" s="30"/>
      <c r="K396" s="30"/>
    </row>
    <row r="397" spans="1:11" x14ac:dyDescent="0.25">
      <c r="A397" s="63">
        <v>149</v>
      </c>
      <c r="B397" s="31"/>
      <c r="C397" s="59"/>
      <c r="D397" s="59"/>
      <c r="E397" s="59"/>
      <c r="F397" s="59"/>
      <c r="G397" s="59"/>
      <c r="I397" s="30"/>
      <c r="J397" s="30"/>
      <c r="K397" s="30"/>
    </row>
    <row r="398" spans="1:11" x14ac:dyDescent="0.25">
      <c r="A398" s="63">
        <v>150</v>
      </c>
      <c r="B398" s="31"/>
      <c r="C398" s="59"/>
      <c r="D398" s="59"/>
      <c r="E398" s="59"/>
      <c r="F398" s="59"/>
      <c r="G398" s="59"/>
      <c r="I398" s="30"/>
      <c r="J398" s="30"/>
      <c r="K398" s="30"/>
    </row>
    <row r="399" spans="1:11" x14ac:dyDescent="0.25">
      <c r="A399" s="63">
        <v>151</v>
      </c>
      <c r="B399" s="31"/>
      <c r="C399" s="59"/>
      <c r="D399" s="59"/>
      <c r="E399" s="59"/>
      <c r="F399" s="59"/>
      <c r="G399" s="59"/>
      <c r="I399" s="30"/>
      <c r="J399" s="30"/>
      <c r="K399" s="30"/>
    </row>
    <row r="400" spans="1:11" x14ac:dyDescent="0.25">
      <c r="A400" s="63">
        <v>154</v>
      </c>
      <c r="B400" s="31"/>
      <c r="C400" s="59"/>
      <c r="D400" s="59"/>
      <c r="E400" s="59"/>
      <c r="F400" s="59"/>
      <c r="G400" s="59"/>
      <c r="I400" s="30"/>
      <c r="J400" s="30"/>
      <c r="K400" s="30"/>
    </row>
    <row r="401" spans="1:11" x14ac:dyDescent="0.25">
      <c r="A401" s="63">
        <v>152</v>
      </c>
      <c r="B401" s="31"/>
      <c r="C401" s="59"/>
      <c r="D401" s="59"/>
      <c r="E401" s="59"/>
      <c r="F401" s="59"/>
      <c r="G401" s="59"/>
      <c r="I401" s="30"/>
      <c r="J401" s="30"/>
      <c r="K401" s="30"/>
    </row>
    <row r="402" spans="1:11" x14ac:dyDescent="0.25">
      <c r="A402" s="63">
        <v>156</v>
      </c>
      <c r="B402" s="31"/>
      <c r="C402" s="59"/>
      <c r="D402" s="59"/>
      <c r="E402" s="59"/>
      <c r="F402" s="59"/>
      <c r="G402" s="59"/>
      <c r="I402" s="30"/>
      <c r="J402" s="30"/>
      <c r="K402" s="30"/>
    </row>
    <row r="403" spans="1:11" x14ac:dyDescent="0.25">
      <c r="A403" s="63">
        <v>157</v>
      </c>
      <c r="B403" s="31"/>
      <c r="C403" s="59"/>
      <c r="D403" s="59"/>
      <c r="E403" s="59"/>
      <c r="F403" s="59"/>
      <c r="G403" s="59"/>
      <c r="I403" s="30"/>
      <c r="J403" s="30"/>
      <c r="K403" s="30"/>
    </row>
    <row r="404" spans="1:11" x14ac:dyDescent="0.25">
      <c r="A404" s="63">
        <v>159</v>
      </c>
      <c r="B404" s="31"/>
      <c r="C404" s="59"/>
      <c r="D404" s="59"/>
      <c r="E404" s="59"/>
      <c r="F404" s="59"/>
      <c r="G404" s="59"/>
      <c r="I404" s="30"/>
      <c r="J404" s="30"/>
      <c r="K404" s="30"/>
    </row>
    <row r="405" spans="1:11" x14ac:dyDescent="0.25">
      <c r="A405" s="63">
        <v>158</v>
      </c>
      <c r="B405" s="31"/>
      <c r="C405" s="59"/>
      <c r="D405" s="59"/>
      <c r="E405" s="59"/>
      <c r="F405" s="59"/>
      <c r="G405" s="59"/>
      <c r="I405" s="30"/>
      <c r="J405" s="30"/>
      <c r="K405" s="30"/>
    </row>
    <row r="406" spans="1:11" x14ac:dyDescent="0.25">
      <c r="A406" s="63">
        <v>160</v>
      </c>
      <c r="B406" s="31"/>
      <c r="C406" s="59"/>
      <c r="D406" s="59"/>
      <c r="E406" s="59"/>
      <c r="F406" s="59"/>
      <c r="G406" s="59"/>
      <c r="I406" s="30"/>
      <c r="J406" s="30"/>
      <c r="K406" s="30"/>
    </row>
    <row r="407" spans="1:11" x14ac:dyDescent="0.25">
      <c r="A407" s="63">
        <v>162</v>
      </c>
      <c r="B407" s="31"/>
      <c r="C407" s="59"/>
      <c r="D407" s="59"/>
      <c r="E407" s="59"/>
      <c r="F407" s="59"/>
      <c r="G407" s="59"/>
      <c r="I407" s="30"/>
      <c r="J407" s="30"/>
      <c r="K407" s="30"/>
    </row>
    <row r="408" spans="1:11" x14ac:dyDescent="0.25">
      <c r="A408" s="63">
        <v>163</v>
      </c>
      <c r="B408" s="31"/>
      <c r="C408" s="59"/>
      <c r="D408" s="59"/>
      <c r="E408" s="59"/>
      <c r="F408" s="59"/>
      <c r="G408" s="59"/>
      <c r="I408" s="30"/>
      <c r="J408" s="30"/>
      <c r="K408" s="30"/>
    </row>
    <row r="409" spans="1:11" x14ac:dyDescent="0.25">
      <c r="A409" s="63">
        <v>165</v>
      </c>
      <c r="B409" s="31"/>
      <c r="C409" s="59"/>
      <c r="D409" s="59"/>
      <c r="E409" s="59"/>
      <c r="F409" s="59"/>
      <c r="G409" s="59"/>
      <c r="I409" s="30"/>
      <c r="J409" s="30"/>
      <c r="K409" s="30"/>
    </row>
    <row r="410" spans="1:11" x14ac:dyDescent="0.25">
      <c r="A410" s="63">
        <v>166</v>
      </c>
      <c r="B410" s="31"/>
      <c r="C410" s="59"/>
      <c r="D410" s="59"/>
      <c r="E410" s="59"/>
      <c r="F410" s="59"/>
      <c r="G410" s="59"/>
      <c r="I410" s="30"/>
      <c r="J410" s="30"/>
      <c r="K410" s="30"/>
    </row>
    <row r="411" spans="1:11" x14ac:dyDescent="0.25">
      <c r="A411" s="63">
        <v>168</v>
      </c>
      <c r="B411" s="31"/>
      <c r="C411" s="59"/>
      <c r="D411" s="59"/>
      <c r="E411" s="59"/>
      <c r="F411" s="59"/>
      <c r="G411" s="59"/>
      <c r="I411" s="30"/>
      <c r="J411" s="30"/>
      <c r="K411" s="30"/>
    </row>
    <row r="412" spans="1:11" x14ac:dyDescent="0.25">
      <c r="A412" s="63">
        <v>170</v>
      </c>
      <c r="B412" s="31"/>
      <c r="C412" s="59"/>
      <c r="D412" s="59"/>
      <c r="E412" s="59"/>
      <c r="F412" s="59"/>
      <c r="G412" s="59"/>
      <c r="I412" s="30"/>
      <c r="J412" s="30"/>
      <c r="K412" s="30"/>
    </row>
    <row r="413" spans="1:11" x14ac:dyDescent="0.25">
      <c r="A413" s="63">
        <v>171</v>
      </c>
      <c r="B413" s="31"/>
      <c r="C413" s="59"/>
      <c r="D413" s="59"/>
      <c r="E413" s="59"/>
      <c r="F413" s="59"/>
      <c r="G413" s="59"/>
      <c r="I413" s="30"/>
      <c r="J413" s="30"/>
      <c r="K413" s="30"/>
    </row>
    <row r="414" spans="1:11" x14ac:dyDescent="0.25">
      <c r="A414" s="63">
        <v>172</v>
      </c>
      <c r="B414" s="31"/>
      <c r="C414" s="59"/>
      <c r="D414" s="59"/>
      <c r="E414" s="59"/>
      <c r="F414" s="59"/>
      <c r="G414" s="59"/>
      <c r="I414" s="30"/>
      <c r="J414" s="30"/>
      <c r="K414" s="30"/>
    </row>
    <row r="415" spans="1:11" x14ac:dyDescent="0.25">
      <c r="A415" s="63">
        <v>176</v>
      </c>
      <c r="B415" s="31"/>
      <c r="C415" s="59"/>
      <c r="D415" s="59"/>
      <c r="E415" s="59"/>
      <c r="F415" s="59"/>
      <c r="G415" s="59"/>
      <c r="I415" s="30"/>
      <c r="J415" s="30"/>
      <c r="K415" s="30"/>
    </row>
    <row r="416" spans="1:11" x14ac:dyDescent="0.25">
      <c r="A416" s="63">
        <v>177</v>
      </c>
      <c r="B416" s="31"/>
      <c r="C416" s="59"/>
      <c r="D416" s="59"/>
      <c r="E416" s="59"/>
      <c r="F416" s="59"/>
      <c r="G416" s="59"/>
      <c r="I416" s="30"/>
      <c r="J416" s="30"/>
      <c r="K416" s="30"/>
    </row>
    <row r="417" spans="1:11" x14ac:dyDescent="0.25">
      <c r="A417" s="63">
        <v>178</v>
      </c>
      <c r="B417" s="31"/>
      <c r="C417" s="59"/>
      <c r="D417" s="59"/>
      <c r="E417" s="59"/>
      <c r="F417" s="59"/>
      <c r="G417" s="59"/>
      <c r="I417" s="30"/>
      <c r="J417" s="30"/>
      <c r="K417" s="30"/>
    </row>
    <row r="418" spans="1:11" x14ac:dyDescent="0.25">
      <c r="A418" s="63">
        <v>181</v>
      </c>
      <c r="B418" s="31"/>
      <c r="C418" s="59"/>
      <c r="D418" s="59"/>
      <c r="E418" s="59"/>
      <c r="F418" s="59"/>
      <c r="G418" s="59"/>
      <c r="I418" s="30"/>
      <c r="J418" s="30"/>
      <c r="K418" s="30"/>
    </row>
    <row r="419" spans="1:11" x14ac:dyDescent="0.25">
      <c r="A419" s="63">
        <v>180</v>
      </c>
      <c r="B419" s="31"/>
      <c r="C419" s="59"/>
      <c r="D419" s="59"/>
      <c r="E419" s="59"/>
      <c r="F419" s="59"/>
      <c r="G419" s="59"/>
      <c r="I419" s="30"/>
      <c r="J419" s="30"/>
      <c r="K419" s="30"/>
    </row>
    <row r="420" spans="1:11" x14ac:dyDescent="0.25">
      <c r="A420" s="63">
        <v>182</v>
      </c>
      <c r="B420" s="31"/>
      <c r="C420" s="59"/>
      <c r="D420" s="59"/>
      <c r="E420" s="59"/>
      <c r="F420" s="59"/>
      <c r="G420" s="59"/>
      <c r="I420" s="30"/>
      <c r="J420" s="30"/>
      <c r="K420" s="30"/>
    </row>
    <row r="421" spans="1:11" x14ac:dyDescent="0.25">
      <c r="A421" s="63">
        <v>183</v>
      </c>
      <c r="B421" s="31"/>
      <c r="C421" s="59"/>
      <c r="D421" s="59"/>
      <c r="E421" s="59"/>
      <c r="F421" s="59"/>
      <c r="G421" s="59"/>
      <c r="I421" s="30"/>
      <c r="J421" s="30"/>
      <c r="K421" s="30"/>
    </row>
    <row r="422" spans="1:11" x14ac:dyDescent="0.25">
      <c r="A422" s="63">
        <v>184</v>
      </c>
      <c r="B422" s="31"/>
      <c r="C422" s="59"/>
      <c r="D422" s="59"/>
      <c r="E422" s="59"/>
      <c r="F422" s="59"/>
      <c r="G422" s="59"/>
      <c r="I422" s="30"/>
      <c r="J422" s="30"/>
      <c r="K422" s="30"/>
    </row>
    <row r="423" spans="1:11" x14ac:dyDescent="0.25">
      <c r="A423" s="63">
        <v>186</v>
      </c>
      <c r="B423" s="31"/>
      <c r="C423" s="59"/>
      <c r="D423" s="59"/>
      <c r="E423" s="59"/>
      <c r="F423" s="59"/>
      <c r="G423" s="59"/>
      <c r="I423" s="30"/>
      <c r="J423" s="30"/>
      <c r="K423" s="30"/>
    </row>
    <row r="424" spans="1:11" x14ac:dyDescent="0.25">
      <c r="A424" s="63">
        <v>187</v>
      </c>
      <c r="B424" s="31"/>
      <c r="C424" s="59"/>
      <c r="D424" s="59"/>
      <c r="E424" s="59"/>
      <c r="F424" s="59"/>
      <c r="G424" s="59"/>
      <c r="I424" s="30"/>
      <c r="J424" s="30"/>
      <c r="K424" s="30"/>
    </row>
    <row r="425" spans="1:11" x14ac:dyDescent="0.25">
      <c r="A425" s="63">
        <v>188</v>
      </c>
      <c r="B425" s="31"/>
      <c r="C425" s="59"/>
      <c r="D425" s="59"/>
      <c r="E425" s="59"/>
      <c r="F425" s="59"/>
      <c r="G425" s="59"/>
      <c r="I425" s="30"/>
      <c r="J425" s="30"/>
      <c r="K425" s="30"/>
    </row>
    <row r="426" spans="1:11" x14ac:dyDescent="0.25">
      <c r="A426" s="63">
        <v>189</v>
      </c>
      <c r="B426" s="31"/>
      <c r="C426" s="59"/>
      <c r="D426" s="59"/>
      <c r="E426" s="59"/>
      <c r="F426" s="59"/>
      <c r="G426" s="59"/>
      <c r="I426" s="30"/>
      <c r="J426" s="30"/>
      <c r="K426" s="30"/>
    </row>
    <row r="427" spans="1:11" x14ac:dyDescent="0.25">
      <c r="A427" s="63">
        <v>190</v>
      </c>
      <c r="B427" s="31"/>
      <c r="C427" s="59"/>
      <c r="D427" s="59"/>
      <c r="E427" s="59"/>
      <c r="F427" s="59"/>
      <c r="G427" s="59"/>
      <c r="I427" s="30"/>
      <c r="J427" s="30"/>
      <c r="K427" s="30"/>
    </row>
    <row r="428" spans="1:11" x14ac:dyDescent="0.25">
      <c r="A428" s="63">
        <v>191</v>
      </c>
      <c r="B428" s="31"/>
      <c r="C428" s="59"/>
      <c r="D428" s="59"/>
      <c r="E428" s="59"/>
      <c r="F428" s="59"/>
      <c r="G428" s="59"/>
      <c r="I428" s="30"/>
      <c r="J428" s="30"/>
      <c r="K428" s="30"/>
    </row>
    <row r="429" spans="1:11" x14ac:dyDescent="0.25">
      <c r="A429" s="63">
        <v>192</v>
      </c>
      <c r="B429" s="31"/>
      <c r="C429" s="59"/>
      <c r="D429" s="59"/>
      <c r="E429" s="59"/>
      <c r="F429" s="59"/>
      <c r="G429" s="59"/>
      <c r="I429" s="30"/>
      <c r="J429" s="30"/>
      <c r="K429" s="30"/>
    </row>
    <row r="430" spans="1:11" x14ac:dyDescent="0.25">
      <c r="A430" s="63">
        <v>193</v>
      </c>
      <c r="B430" s="31"/>
      <c r="C430" s="59"/>
      <c r="D430" s="59"/>
      <c r="E430" s="59"/>
      <c r="F430" s="59"/>
      <c r="G430" s="59"/>
      <c r="I430" s="30"/>
      <c r="J430" s="30"/>
      <c r="K430" s="30"/>
    </row>
    <row r="431" spans="1:11" x14ac:dyDescent="0.25">
      <c r="A431" s="63">
        <v>194</v>
      </c>
      <c r="B431" s="31"/>
      <c r="C431" s="59"/>
      <c r="D431" s="59"/>
      <c r="E431" s="59"/>
      <c r="F431" s="59"/>
      <c r="G431" s="59"/>
      <c r="I431" s="30"/>
      <c r="J431" s="30"/>
      <c r="K431" s="30"/>
    </row>
    <row r="432" spans="1:11" x14ac:dyDescent="0.25">
      <c r="A432" s="63">
        <v>195</v>
      </c>
      <c r="B432" s="31"/>
      <c r="C432" s="59"/>
      <c r="D432" s="59"/>
      <c r="E432" s="59"/>
      <c r="F432" s="59"/>
      <c r="G432" s="59"/>
      <c r="I432" s="30"/>
      <c r="J432" s="30"/>
      <c r="K432" s="30"/>
    </row>
    <row r="433" spans="1:11" x14ac:dyDescent="0.25">
      <c r="A433" s="63">
        <v>196</v>
      </c>
      <c r="B433" s="31"/>
      <c r="C433" s="59"/>
      <c r="D433" s="59"/>
      <c r="E433" s="59"/>
      <c r="F433" s="59"/>
      <c r="G433" s="59"/>
      <c r="I433" s="30"/>
      <c r="J433" s="30"/>
      <c r="K433" s="30"/>
    </row>
    <row r="434" spans="1:11" x14ac:dyDescent="0.25">
      <c r="A434" s="63">
        <v>198</v>
      </c>
      <c r="B434" s="31"/>
      <c r="C434" s="59"/>
      <c r="D434" s="59"/>
      <c r="E434" s="59"/>
      <c r="F434" s="59"/>
      <c r="G434" s="59"/>
      <c r="I434" s="30"/>
      <c r="J434" s="30"/>
      <c r="K434" s="30"/>
    </row>
    <row r="435" spans="1:11" x14ac:dyDescent="0.25">
      <c r="A435" s="63">
        <v>199</v>
      </c>
      <c r="B435" s="31"/>
      <c r="C435" s="59"/>
      <c r="D435" s="59"/>
      <c r="E435" s="59"/>
      <c r="F435" s="59"/>
      <c r="G435" s="59"/>
      <c r="I435" s="30"/>
      <c r="J435" s="30"/>
      <c r="K435" s="30"/>
    </row>
    <row r="436" spans="1:11" x14ac:dyDescent="0.25">
      <c r="A436" s="63">
        <v>200</v>
      </c>
      <c r="B436" s="31"/>
      <c r="C436" s="59"/>
      <c r="D436" s="59"/>
      <c r="E436" s="59"/>
      <c r="F436" s="59"/>
      <c r="G436" s="59"/>
      <c r="I436" s="30"/>
      <c r="J436" s="30"/>
      <c r="K436" s="30"/>
    </row>
    <row r="437" spans="1:11" x14ac:dyDescent="0.25">
      <c r="A437" s="63">
        <v>202</v>
      </c>
      <c r="B437" s="31"/>
      <c r="C437" s="59"/>
      <c r="D437" s="59"/>
      <c r="E437" s="59"/>
      <c r="F437" s="59"/>
      <c r="G437" s="59"/>
      <c r="I437" s="30"/>
      <c r="J437" s="30"/>
      <c r="K437" s="30"/>
    </row>
    <row r="438" spans="1:11" x14ac:dyDescent="0.25">
      <c r="A438" s="63">
        <v>207</v>
      </c>
      <c r="B438" s="31"/>
      <c r="C438" s="59"/>
      <c r="D438" s="59"/>
      <c r="E438" s="59"/>
      <c r="F438" s="59"/>
      <c r="G438" s="59"/>
      <c r="I438" s="30"/>
      <c r="J438" s="30"/>
      <c r="K438" s="30"/>
    </row>
    <row r="439" spans="1:11" x14ac:dyDescent="0.25">
      <c r="A439" s="63">
        <v>208</v>
      </c>
      <c r="B439" s="31"/>
      <c r="C439" s="59"/>
      <c r="D439" s="59"/>
      <c r="E439" s="59"/>
      <c r="F439" s="59"/>
      <c r="G439" s="59"/>
      <c r="I439" s="30"/>
      <c r="J439" s="30"/>
      <c r="K439" s="30"/>
    </row>
    <row r="440" spans="1:11" x14ac:dyDescent="0.25">
      <c r="A440" s="63">
        <v>209</v>
      </c>
      <c r="B440" s="31"/>
      <c r="C440" s="59"/>
      <c r="D440" s="59"/>
      <c r="E440" s="59"/>
      <c r="F440" s="59"/>
      <c r="G440" s="59"/>
      <c r="I440" s="30"/>
      <c r="J440" s="30"/>
      <c r="K440" s="30"/>
    </row>
    <row r="441" spans="1:11" x14ac:dyDescent="0.25">
      <c r="A441" s="63">
        <v>203</v>
      </c>
      <c r="B441" s="31"/>
      <c r="C441" s="59"/>
      <c r="D441" s="59"/>
      <c r="E441" s="59"/>
      <c r="F441" s="59"/>
      <c r="G441" s="59"/>
      <c r="I441" s="30"/>
      <c r="J441" s="30"/>
      <c r="K441" s="30"/>
    </row>
    <row r="442" spans="1:11" x14ac:dyDescent="0.25">
      <c r="A442" s="63">
        <v>204</v>
      </c>
      <c r="B442" s="31"/>
      <c r="C442" s="59"/>
      <c r="D442" s="59"/>
      <c r="E442" s="59"/>
      <c r="F442" s="59"/>
      <c r="G442" s="59"/>
      <c r="I442" s="30"/>
      <c r="J442" s="30"/>
      <c r="K442" s="30"/>
    </row>
    <row r="443" spans="1:11" x14ac:dyDescent="0.25">
      <c r="A443" s="63">
        <v>205</v>
      </c>
      <c r="B443" s="31"/>
      <c r="C443" s="59"/>
      <c r="D443" s="59"/>
      <c r="E443" s="59"/>
      <c r="F443" s="59"/>
      <c r="G443" s="59"/>
      <c r="I443" s="30"/>
      <c r="J443" s="30"/>
      <c r="K443" s="30"/>
    </row>
    <row r="444" spans="1:11" x14ac:dyDescent="0.25">
      <c r="A444" s="63">
        <v>206</v>
      </c>
      <c r="B444" s="31"/>
      <c r="C444" s="59"/>
      <c r="D444" s="59"/>
      <c r="E444" s="59"/>
      <c r="F444" s="59"/>
      <c r="G444" s="59"/>
      <c r="I444" s="30"/>
      <c r="J444" s="30"/>
      <c r="K444" s="30"/>
    </row>
    <row r="445" spans="1:11" x14ac:dyDescent="0.25">
      <c r="A445" s="67" t="s">
        <v>126</v>
      </c>
      <c r="B445" s="65">
        <f>SUM(B277:B444)</f>
        <v>0</v>
      </c>
      <c r="C445" s="66">
        <f t="shared" ref="C445:G445" si="17">SUM(C277:C444)</f>
        <v>0</v>
      </c>
      <c r="D445" s="66">
        <f t="shared" si="17"/>
        <v>0</v>
      </c>
      <c r="E445" s="66">
        <f t="shared" si="17"/>
        <v>0</v>
      </c>
      <c r="F445" s="66">
        <f t="shared" si="17"/>
        <v>0</v>
      </c>
      <c r="G445" s="66">
        <f t="shared" si="17"/>
        <v>0</v>
      </c>
    </row>
    <row r="446" spans="1:11" x14ac:dyDescent="0.25">
      <c r="A446" s="69"/>
      <c r="B446" s="70"/>
      <c r="C446" s="71"/>
      <c r="D446" s="71"/>
      <c r="E446" s="71"/>
      <c r="F446" s="71"/>
      <c r="G446" s="71"/>
    </row>
    <row r="447" spans="1:11" x14ac:dyDescent="0.25">
      <c r="A447" s="69"/>
      <c r="B447" s="70"/>
      <c r="C447" s="71"/>
      <c r="D447" s="71"/>
      <c r="E447" s="71"/>
      <c r="F447" s="71"/>
      <c r="G447" s="71"/>
    </row>
    <row r="449" spans="1:8" x14ac:dyDescent="0.25">
      <c r="A449" s="67" t="s">
        <v>273</v>
      </c>
      <c r="B449" s="67" t="s">
        <v>270</v>
      </c>
      <c r="C449" s="67" t="s">
        <v>271</v>
      </c>
      <c r="D449" s="67" t="s">
        <v>272</v>
      </c>
      <c r="E449" s="67" t="s">
        <v>280</v>
      </c>
      <c r="F449" s="67" t="s">
        <v>274</v>
      </c>
      <c r="G449" s="24"/>
      <c r="H449" s="25"/>
    </row>
    <row r="450" spans="1:8" x14ac:dyDescent="0.25">
      <c r="A450" s="107" t="s">
        <v>133</v>
      </c>
      <c r="B450" s="31">
        <f>COUNTIFS('CONTRATOS 2015'!$F$2:$F$64,"&gt;=1",'CONTRATOS 2015'!$D$2:$D$64,A450)</f>
        <v>17</v>
      </c>
      <c r="C450" s="31">
        <f>COUNTIFS('CONTRATOS 2015'!$G$2:$G$64,"celebrado",'CONTRATOS 2015'!$D$2:$D$64,A450)</f>
        <v>15</v>
      </c>
      <c r="D450" s="59"/>
      <c r="E450" s="59"/>
      <c r="F450" s="106"/>
      <c r="G450" s="89"/>
      <c r="H450" s="25"/>
    </row>
    <row r="451" spans="1:8" x14ac:dyDescent="0.25">
      <c r="A451" s="107" t="s">
        <v>230</v>
      </c>
      <c r="B451" s="31">
        <f>COUNTIFS('CONTRATOS 2015'!$F$2:$F$64,"&gt;=1",'CONTRATOS 2015'!$D$2:$D$64,A451)</f>
        <v>0</v>
      </c>
      <c r="C451" s="31">
        <f>COUNTIFS('CONTRATOS 2015'!$G$2:$G$64,"celebrado",'CONTRATOS 2015'!$D$2:$D$64,A451)</f>
        <v>0</v>
      </c>
      <c r="D451" s="59"/>
      <c r="E451" s="59"/>
      <c r="F451" s="106"/>
      <c r="G451" s="24"/>
      <c r="H451" s="25"/>
    </row>
    <row r="452" spans="1:8" x14ac:dyDescent="0.25">
      <c r="A452" s="107" t="s">
        <v>177</v>
      </c>
      <c r="B452" s="31">
        <f>COUNTIFS('CONTRATOS 2015'!$F$2:$F$64,"&gt;=1",'CONTRATOS 2015'!$D$2:$D$64,A452)</f>
        <v>0</v>
      </c>
      <c r="C452" s="31">
        <f>COUNTIFS('CONTRATOS 2015'!$G$2:$G$64,"celebrado",'CONTRATOS 2015'!$D$2:$D$64,A452)</f>
        <v>0</v>
      </c>
      <c r="D452" s="59"/>
      <c r="E452" s="59"/>
      <c r="F452" s="106"/>
      <c r="G452" s="24"/>
      <c r="H452" s="25"/>
    </row>
    <row r="453" spans="1:8" x14ac:dyDescent="0.25">
      <c r="A453" s="107" t="s">
        <v>149</v>
      </c>
      <c r="B453" s="31">
        <f>COUNTIFS('CONTRATOS 2015'!$F$2:$F$64,"&gt;=1",'CONTRATOS 2015'!$D$2:$D$64,A453)</f>
        <v>2</v>
      </c>
      <c r="C453" s="31">
        <f>COUNTIFS('CONTRATOS 2015'!$G$2:$G$64,"celebrado",'CONTRATOS 2015'!$D$2:$D$64,A453)</f>
        <v>1</v>
      </c>
      <c r="D453" s="59"/>
      <c r="E453" s="59"/>
      <c r="F453" s="106"/>
      <c r="G453" s="24"/>
      <c r="H453" s="25"/>
    </row>
    <row r="454" spans="1:8" x14ac:dyDescent="0.25">
      <c r="A454" s="107" t="s">
        <v>145</v>
      </c>
      <c r="B454" s="31">
        <f>COUNTIFS('CONTRATOS 2015'!$F$2:$F$64,"&gt;=1",'CONTRATOS 2015'!$D$2:$D$64,A454)</f>
        <v>0</v>
      </c>
      <c r="C454" s="31">
        <f>COUNTIFS('CONTRATOS 2015'!$G$2:$G$64,"celebrado",'CONTRATOS 2015'!$D$2:$D$64,A454)</f>
        <v>0</v>
      </c>
      <c r="D454" s="59"/>
      <c r="E454" s="59"/>
      <c r="F454" s="106"/>
      <c r="G454" s="24"/>
      <c r="H454" s="25"/>
    </row>
    <row r="455" spans="1:8" x14ac:dyDescent="0.25">
      <c r="A455" s="107" t="s">
        <v>176</v>
      </c>
      <c r="B455" s="31">
        <f>COUNTIFS('CONTRATOS 2015'!$F$2:$F$64,"&gt;=1",'CONTRATOS 2015'!$D$2:$D$64,A455)</f>
        <v>0</v>
      </c>
      <c r="C455" s="31">
        <f>COUNTIFS('CONTRATOS 2015'!$G$2:$G$64,"celebrado",'CONTRATOS 2015'!$D$2:$D$64,A455)</f>
        <v>0</v>
      </c>
      <c r="D455" s="59"/>
      <c r="E455" s="59"/>
      <c r="F455" s="106"/>
      <c r="G455" s="24"/>
      <c r="H455" s="25"/>
    </row>
    <row r="456" spans="1:8" x14ac:dyDescent="0.25">
      <c r="A456" s="107" t="s">
        <v>224</v>
      </c>
      <c r="B456" s="31">
        <f>COUNTIFS('CONTRATOS 2015'!$F$2:$F$64,"&gt;=1",'CONTRATOS 2015'!$D$2:$D$64,A456)</f>
        <v>0</v>
      </c>
      <c r="C456" s="31">
        <f>COUNTIFS('CONTRATOS 2015'!$G$2:$G$64,"celebrado",'CONTRATOS 2015'!$D$2:$D$64,A456)</f>
        <v>0</v>
      </c>
      <c r="D456" s="59"/>
      <c r="E456" s="59"/>
      <c r="F456" s="106"/>
      <c r="G456" s="24"/>
      <c r="H456" s="25"/>
    </row>
    <row r="457" spans="1:8" x14ac:dyDescent="0.25">
      <c r="A457" s="107" t="s">
        <v>178</v>
      </c>
      <c r="B457" s="31">
        <f>COUNTIFS('CONTRATOS 2015'!$F$2:$F$64,"&gt;=1",'CONTRATOS 2015'!$D$2:$D$64,A457)</f>
        <v>0</v>
      </c>
      <c r="C457" s="31">
        <f>COUNTIFS('CONTRATOS 2015'!$G$2:$G$64,"celebrado",'CONTRATOS 2015'!$D$2:$D$64,A457)</f>
        <v>0</v>
      </c>
      <c r="D457" s="59"/>
      <c r="E457" s="59"/>
      <c r="F457" s="106"/>
      <c r="G457" s="24"/>
      <c r="H457" s="25"/>
    </row>
    <row r="458" spans="1:8" x14ac:dyDescent="0.25">
      <c r="A458" s="107" t="s">
        <v>143</v>
      </c>
      <c r="B458" s="31">
        <f>COUNTIFS('CONTRATOS 2015'!$F$2:$F$64,"&gt;=1",'CONTRATOS 2015'!$D$2:$D$64,A458)</f>
        <v>0</v>
      </c>
      <c r="C458" s="31">
        <f>COUNTIFS('CONTRATOS 2015'!$G$2:$G$64,"celebrado",'CONTRATOS 2015'!$D$2:$D$64,A458)</f>
        <v>0</v>
      </c>
      <c r="D458" s="59"/>
      <c r="E458" s="59"/>
      <c r="F458" s="106"/>
      <c r="G458" s="24"/>
      <c r="H458" s="25"/>
    </row>
    <row r="459" spans="1:8" x14ac:dyDescent="0.25">
      <c r="A459" s="107" t="s">
        <v>144</v>
      </c>
      <c r="B459" s="31">
        <f>COUNTIFS('CONTRATOS 2015'!$F$2:$F$64,"&gt;=1",'CONTRATOS 2015'!$D$2:$D$64,A459)</f>
        <v>1</v>
      </c>
      <c r="C459" s="31">
        <f>COUNTIFS('CONTRATOS 2015'!$G$2:$G$64,"celebrado",'CONTRATOS 2015'!$D$2:$D$64,A459)</f>
        <v>1</v>
      </c>
      <c r="D459" s="59"/>
      <c r="E459" s="59"/>
      <c r="F459" s="106"/>
      <c r="G459" s="24"/>
      <c r="H459" s="25"/>
    </row>
    <row r="460" spans="1:8" x14ac:dyDescent="0.25">
      <c r="A460" s="107" t="s">
        <v>73</v>
      </c>
      <c r="B460" s="31">
        <f>COUNTIFS('CONTRATOS 2015'!$F$2:$F$64,"&gt;=1",'CONTRATOS 2015'!$D$2:$D$64,A460)</f>
        <v>0</v>
      </c>
      <c r="C460" s="31">
        <f>COUNTIFS('CONTRATOS 2015'!$G$2:$G$64,"celebrado",'CONTRATOS 2015'!$D$2:$D$64,A460)</f>
        <v>0</v>
      </c>
      <c r="D460" s="59"/>
      <c r="E460" s="59"/>
      <c r="F460" s="106"/>
      <c r="G460" s="24"/>
      <c r="H460" s="25"/>
    </row>
    <row r="461" spans="1:8" x14ac:dyDescent="0.25">
      <c r="A461" s="108" t="s">
        <v>93</v>
      </c>
      <c r="B461" s="31">
        <f>COUNTIFS('CONTRATOS 2015'!$F$2:$F$64,"&gt;=1",'CONTRATOS 2015'!$D$2:$D$64,A461)</f>
        <v>0</v>
      </c>
      <c r="C461" s="31">
        <f>COUNTIFS('CONTRATOS 2015'!$G$2:$G$64,"celebrado",'CONTRATOS 2015'!$D$2:$D$64,A461)</f>
        <v>0</v>
      </c>
      <c r="D461" s="59"/>
      <c r="E461" s="59"/>
      <c r="F461" s="106"/>
      <c r="G461" s="24"/>
      <c r="H461" s="25"/>
    </row>
    <row r="462" spans="1:8" x14ac:dyDescent="0.25">
      <c r="A462" s="107" t="s">
        <v>180</v>
      </c>
      <c r="B462" s="31">
        <f>COUNTIFS('CONTRATOS 2015'!$F$2:$F$64,"&gt;=1",'CONTRATOS 2015'!$D$2:$D$64,A462)</f>
        <v>0</v>
      </c>
      <c r="C462" s="31">
        <f>COUNTIFS('CONTRATOS 2015'!$G$2:$G$64,"celebrado",'CONTRATOS 2015'!$D$2:$D$64,A462)</f>
        <v>0</v>
      </c>
      <c r="D462" s="59"/>
      <c r="E462" s="59"/>
      <c r="F462" s="106"/>
      <c r="G462" s="24"/>
      <c r="H462" s="25"/>
    </row>
    <row r="463" spans="1:8" x14ac:dyDescent="0.25">
      <c r="A463" s="108" t="s">
        <v>137</v>
      </c>
      <c r="B463" s="31">
        <f>COUNTIFS('CONTRATOS 2015'!$F$2:$F$64,"&gt;=1",'CONTRATOS 2015'!$D$2:$D$64,A463)</f>
        <v>0</v>
      </c>
      <c r="C463" s="31">
        <f>COUNTIFS('CONTRATOS 2015'!$G$2:$G$64,"celebrado",'CONTRATOS 2015'!$D$2:$D$64,A463)</f>
        <v>0</v>
      </c>
      <c r="D463" s="59"/>
      <c r="E463" s="59"/>
      <c r="F463" s="106"/>
      <c r="G463" s="24"/>
      <c r="H463" s="25"/>
    </row>
    <row r="464" spans="1:8" x14ac:dyDescent="0.25">
      <c r="A464" s="107" t="s">
        <v>159</v>
      </c>
      <c r="B464" s="31">
        <f>COUNTIFS('CONTRATOS 2015'!$F$2:$F$64,"&gt;=1",'CONTRATOS 2015'!$D$2:$D$64,A464)</f>
        <v>0</v>
      </c>
      <c r="C464" s="31">
        <f>COUNTIFS('CONTRATOS 2015'!$G$2:$G$64,"celebrado",'CONTRATOS 2015'!$D$2:$D$64,A464)</f>
        <v>0</v>
      </c>
      <c r="D464" s="59"/>
      <c r="E464" s="59"/>
      <c r="F464" s="106"/>
      <c r="G464" s="24"/>
      <c r="H464" s="25"/>
    </row>
    <row r="465" spans="1:9" x14ac:dyDescent="0.25">
      <c r="A465" s="107" t="s">
        <v>282</v>
      </c>
      <c r="B465" s="31">
        <f>COUNTIFS('CONTRATOS 2015'!$F$2:$F$64,"&gt;=1",'CONTRATOS 2015'!$D$2:$D$64,A465)</f>
        <v>0</v>
      </c>
      <c r="C465" s="31">
        <f>COUNTIFS('CONTRATOS 2015'!$G$2:$G$64,"celebrado",'CONTRATOS 2015'!$D$2:$D$64,A465)</f>
        <v>0</v>
      </c>
      <c r="D465" s="59"/>
      <c r="E465" s="59"/>
      <c r="F465" s="106"/>
      <c r="G465" s="24"/>
      <c r="H465" s="25"/>
    </row>
    <row r="466" spans="1:9" x14ac:dyDescent="0.25">
      <c r="A466" s="107" t="s">
        <v>136</v>
      </c>
      <c r="B466" s="31">
        <f>COUNTIFS('CONTRATOS 2015'!$F$2:$F$64,"&gt;=1",'CONTRATOS 2015'!$D$2:$D$64,A466)</f>
        <v>18</v>
      </c>
      <c r="C466" s="31">
        <f>COUNTIFS('CONTRATOS 2015'!$G$2:$G$64,"celebrado",'CONTRATOS 2015'!$D$2:$D$64,A466)</f>
        <v>17</v>
      </c>
      <c r="D466" s="59"/>
      <c r="E466" s="59"/>
      <c r="F466" s="106"/>
      <c r="G466" s="89"/>
      <c r="H466" s="25"/>
    </row>
    <row r="467" spans="1:9" x14ac:dyDescent="0.25">
      <c r="A467" s="108" t="s">
        <v>135</v>
      </c>
      <c r="B467" s="31">
        <f>COUNTIFS('CONTRATOS 2015'!$F$2:$F$64,"&gt;=1",'CONTRATOS 2015'!$D$2:$D$64,A467)</f>
        <v>7</v>
      </c>
      <c r="C467" s="31">
        <f>COUNTIFS('CONTRATOS 2015'!$G$2:$G$64,"celebrado",'CONTRATOS 2015'!$D$2:$D$64,A467)</f>
        <v>2</v>
      </c>
      <c r="D467" s="59"/>
      <c r="E467" s="59"/>
      <c r="F467" s="106"/>
      <c r="G467" s="89"/>
      <c r="H467" s="25"/>
    </row>
    <row r="468" spans="1:9" x14ac:dyDescent="0.25">
      <c r="A468" s="67" t="s">
        <v>126</v>
      </c>
      <c r="B468" s="65">
        <f>SUM(B450:B467)</f>
        <v>45</v>
      </c>
      <c r="C468" s="65">
        <f>SUM(C450:C467)</f>
        <v>36</v>
      </c>
      <c r="D468" s="66">
        <f>SUM(D450:D467)</f>
        <v>0</v>
      </c>
      <c r="E468" s="66"/>
      <c r="F468" s="109">
        <f>SUM(F450:F467)</f>
        <v>0</v>
      </c>
      <c r="G468" s="24"/>
      <c r="H468" s="25"/>
    </row>
    <row r="469" spans="1:9" x14ac:dyDescent="0.25">
      <c r="A469" s="99"/>
      <c r="F469" s="24"/>
    </row>
    <row r="470" spans="1:9" x14ac:dyDescent="0.25">
      <c r="A470" s="67" t="s">
        <v>129</v>
      </c>
      <c r="B470" s="67" t="s">
        <v>270</v>
      </c>
      <c r="C470" s="67" t="s">
        <v>271</v>
      </c>
      <c r="D470" s="67" t="s">
        <v>272</v>
      </c>
      <c r="E470" s="67" t="s">
        <v>272</v>
      </c>
      <c r="F470" s="24"/>
    </row>
    <row r="471" spans="1:9" x14ac:dyDescent="0.25">
      <c r="A471" s="107" t="s">
        <v>261</v>
      </c>
      <c r="B471" s="31">
        <f>COUNTIFS('CONTRATOS 2015'!$F$2:$F$64,"&gt;=1",'CONTRATOS 2015'!$D$2:$D$64,A471)</f>
        <v>1</v>
      </c>
      <c r="C471" s="31">
        <f>COUNTIFS('CONTRATOS 2015'!$G$2:$G$64,"celebrado",'CONTRATOS 2015'!$D$2:$D$64,A471)</f>
        <v>0</v>
      </c>
      <c r="D471" s="59"/>
      <c r="E471" s="106"/>
      <c r="F471" s="24"/>
    </row>
    <row r="472" spans="1:9" x14ac:dyDescent="0.25">
      <c r="A472" s="107" t="s">
        <v>265</v>
      </c>
      <c r="B472" s="31">
        <f>COUNTIFS('CONTRATOS 2015'!$F$2:$F$64,"&gt;=1",'CONTRATOS 2015'!$D$2:$D$64,A472)</f>
        <v>3</v>
      </c>
      <c r="C472" s="31">
        <f>COUNTIFS('CONTRATOS 2015'!$G$2:$G$64,"celebrado",'CONTRATOS 2015'!$D$2:$D$64,A472)</f>
        <v>0</v>
      </c>
      <c r="D472" s="59"/>
      <c r="E472" s="106"/>
      <c r="F472" s="24"/>
    </row>
    <row r="473" spans="1:9" x14ac:dyDescent="0.25">
      <c r="A473" s="107" t="s">
        <v>266</v>
      </c>
      <c r="B473" s="31">
        <f>COUNTIFS('CONTRATOS 2015'!$F$2:$F$64,"&gt;=1",'CONTRATOS 2015'!$D$2:$D$64,A473)</f>
        <v>3</v>
      </c>
      <c r="C473" s="31">
        <f>COUNTIFS('CONTRATOS 2015'!$G$2:$G$64,"celebrado",'CONTRATOS 2015'!$D$2:$D$64,A473)</f>
        <v>1</v>
      </c>
      <c r="D473" s="59"/>
      <c r="E473" s="106"/>
      <c r="F473" s="24"/>
    </row>
    <row r="474" spans="1:9" x14ac:dyDescent="0.25">
      <c r="A474" s="107" t="s">
        <v>276</v>
      </c>
      <c r="B474" s="31">
        <f>COUNTIFS('CONTRATOS 2015'!$F$2:$F$64,"&gt;=1",'CONTRATOS 2015'!$D$2:$D$64,A474)</f>
        <v>2</v>
      </c>
      <c r="C474" s="31">
        <f>COUNTIFS('CONTRATOS 2015'!$G$2:$G$64,"celebrado",'CONTRATOS 2015'!$D$2:$D$64,A474)</f>
        <v>1</v>
      </c>
      <c r="D474" s="59"/>
      <c r="E474" s="106"/>
      <c r="F474" s="24"/>
    </row>
    <row r="475" spans="1:9" x14ac:dyDescent="0.25">
      <c r="A475" s="107" t="s">
        <v>268</v>
      </c>
      <c r="B475" s="31">
        <f>COUNTIFS('CONTRATOS 2015'!$F$2:$F$64,"&gt;=1",'CONTRATOS 2015'!$D$2:$D$64,A475)</f>
        <v>3</v>
      </c>
      <c r="C475" s="31">
        <f>COUNTIFS('CONTRATOS 2015'!$G$2:$G$64,"celebrado",'CONTRATOS 2015'!$D$2:$D$64,A475)</f>
        <v>2</v>
      </c>
      <c r="D475" s="59"/>
      <c r="E475" s="106"/>
      <c r="F475" s="24"/>
    </row>
    <row r="476" spans="1:9" x14ac:dyDescent="0.25">
      <c r="A476" s="108" t="s">
        <v>264</v>
      </c>
      <c r="B476" s="31">
        <f>COUNTIFS('CONTRATOS 2015'!$F$2:$F$64,"&gt;=1",'CONTRATOS 2015'!$D$2:$D$64,A476)</f>
        <v>1</v>
      </c>
      <c r="C476" s="31">
        <f>COUNTIFS('CONTRATOS 2015'!$G$2:$G$64,"celebrado",'CONTRATOS 2015'!$D$2:$D$64,A476)</f>
        <v>0</v>
      </c>
      <c r="D476" s="59"/>
      <c r="E476" s="106"/>
      <c r="F476" s="24"/>
    </row>
    <row r="477" spans="1:9" x14ac:dyDescent="0.25">
      <c r="A477" s="107" t="s">
        <v>267</v>
      </c>
      <c r="B477" s="31">
        <f>COUNTIFS('CONTRATOS 2015'!$F$2:$F$64,"&gt;=1",'CONTRATOS 2015'!$D$2:$D$64,A477)</f>
        <v>2</v>
      </c>
      <c r="C477" s="31">
        <f>COUNTIFS('CONTRATOS 2015'!$G$2:$G$64,"celebrado",'CONTRATOS 2015'!$D$2:$D$64,A477)</f>
        <v>1</v>
      </c>
      <c r="D477" s="59"/>
      <c r="E477" s="106"/>
      <c r="F477" s="24"/>
    </row>
    <row r="478" spans="1:9" x14ac:dyDescent="0.25">
      <c r="A478" s="107" t="s">
        <v>262</v>
      </c>
      <c r="B478" s="31">
        <f>COUNTIFS('CONTRATOS 2015'!$F$2:$F$64,"&gt;=1",'CONTRATOS 2015'!$D$2:$D$64,A478)</f>
        <v>0</v>
      </c>
      <c r="C478" s="31">
        <f>COUNTIFS('CONTRATOS 2015'!$G$2:$G$64,"celebrado",'CONTRATOS 2015'!$D$2:$D$64,A478)</f>
        <v>0</v>
      </c>
      <c r="D478" s="59"/>
      <c r="E478" s="106"/>
      <c r="F478" s="24"/>
    </row>
    <row r="479" spans="1:9" x14ac:dyDescent="0.25">
      <c r="A479" s="107" t="s">
        <v>263</v>
      </c>
      <c r="B479" s="31">
        <f>COUNTIFS('CONTRATOS 2015'!$F$2:$F$64,"&gt;=1",'CONTRATOS 2015'!$D$2:$D$64,A479)</f>
        <v>2</v>
      </c>
      <c r="C479" s="31">
        <f>COUNTIFS('CONTRATOS 2015'!$G$2:$G$64,"celebrado",'CONTRATOS 2015'!$D$2:$D$64,A479)</f>
        <v>0</v>
      </c>
      <c r="D479" s="59"/>
      <c r="E479" s="106"/>
      <c r="F479" s="24"/>
      <c r="H479" s="30"/>
      <c r="I479" s="88"/>
    </row>
    <row r="480" spans="1:9" x14ac:dyDescent="0.25">
      <c r="A480" s="107" t="s">
        <v>269</v>
      </c>
      <c r="B480" s="31">
        <f>COUNTIFS('CONTRATOS 2015'!$F$2:$F$64,"&gt;=1",'CONTRATOS 2015'!$D$2:$D$64,A480)</f>
        <v>0</v>
      </c>
      <c r="C480" s="31">
        <f>COUNTIFS('CONTRATOS 2015'!$G$2:$G$64,"celebrado",'CONTRATOS 2015'!$D$2:$D$64,A480)</f>
        <v>0</v>
      </c>
      <c r="D480" s="59"/>
      <c r="E480" s="106"/>
      <c r="F480" s="24"/>
      <c r="H480" s="30"/>
      <c r="I480" s="88"/>
    </row>
    <row r="481" spans="1:9" x14ac:dyDescent="0.25">
      <c r="A481" s="108" t="s">
        <v>275</v>
      </c>
      <c r="B481" s="31">
        <f>COUNTIFS('CONTRATOS 2015'!$F$2:$F$64,"&gt;=1",'CONTRATOS 2015'!$D$2:$D$64,A481)</f>
        <v>0</v>
      </c>
      <c r="C481" s="31">
        <f>COUNTIFS('CONTRATOS 2015'!$G$2:$G$64,"celebrado",'CONTRATOS 2015'!$D$2:$D$64,A481)</f>
        <v>0</v>
      </c>
      <c r="D481" s="59"/>
      <c r="E481" s="106"/>
      <c r="F481" s="24"/>
      <c r="H481" s="30"/>
      <c r="I481" s="88"/>
    </row>
    <row r="482" spans="1:9" x14ac:dyDescent="0.25">
      <c r="A482" s="67" t="s">
        <v>126</v>
      </c>
      <c r="B482" s="65">
        <f>SUM(B471:B481)</f>
        <v>17</v>
      </c>
      <c r="C482" s="110">
        <f>SUM(C471:C481)</f>
        <v>5</v>
      </c>
      <c r="D482" s="66">
        <f>SUM(D471:D481)</f>
        <v>0</v>
      </c>
      <c r="E482" s="109">
        <f>SUM(E471:E481)</f>
        <v>0</v>
      </c>
      <c r="F482" s="24"/>
      <c r="G482" s="28"/>
      <c r="H482" s="28"/>
    </row>
    <row r="483" spans="1:9" x14ac:dyDescent="0.25">
      <c r="A483" s="37"/>
      <c r="H483" s="30"/>
    </row>
    <row r="484" spans="1:9" x14ac:dyDescent="0.25">
      <c r="A484" s="37"/>
    </row>
    <row r="485" spans="1:9" x14ac:dyDescent="0.25">
      <c r="A485" s="37"/>
    </row>
    <row r="486" spans="1:9" x14ac:dyDescent="0.25">
      <c r="A486" s="37"/>
    </row>
    <row r="487" spans="1:9" x14ac:dyDescent="0.25">
      <c r="A487" s="37"/>
    </row>
    <row r="488" spans="1:9" x14ac:dyDescent="0.25">
      <c r="A488" s="37"/>
    </row>
    <row r="489" spans="1:9" x14ac:dyDescent="0.25">
      <c r="A489" s="37"/>
    </row>
    <row r="490" spans="1:9" x14ac:dyDescent="0.25">
      <c r="A490" s="37"/>
    </row>
    <row r="491" spans="1:9" x14ac:dyDescent="0.25">
      <c r="A491" s="37"/>
    </row>
    <row r="492" spans="1:9" x14ac:dyDescent="0.25">
      <c r="A492" s="37"/>
    </row>
    <row r="493" spans="1:9" x14ac:dyDescent="0.25">
      <c r="A493" s="37"/>
    </row>
    <row r="494" spans="1:9" x14ac:dyDescent="0.25">
      <c r="A494" s="37"/>
    </row>
    <row r="495" spans="1:9" x14ac:dyDescent="0.25">
      <c r="A495" s="37"/>
    </row>
    <row r="496" spans="1:9" x14ac:dyDescent="0.25">
      <c r="A496" s="37"/>
    </row>
    <row r="497" spans="1:9" x14ac:dyDescent="0.25">
      <c r="A497" s="37"/>
    </row>
    <row r="498" spans="1:9" x14ac:dyDescent="0.25">
      <c r="A498" s="37"/>
    </row>
    <row r="499" spans="1:9" x14ac:dyDescent="0.25">
      <c r="A499" s="37"/>
    </row>
    <row r="500" spans="1:9" x14ac:dyDescent="0.25">
      <c r="A500" s="37"/>
    </row>
    <row r="501" spans="1:9" x14ac:dyDescent="0.25">
      <c r="A501" s="37"/>
    </row>
    <row r="502" spans="1:9" x14ac:dyDescent="0.25">
      <c r="A502" s="37"/>
    </row>
    <row r="503" spans="1:9" x14ac:dyDescent="0.25">
      <c r="A503" s="37"/>
    </row>
    <row r="504" spans="1:9" ht="16.5" thickBot="1" x14ac:dyDescent="0.3">
      <c r="A504" s="37"/>
    </row>
    <row r="505" spans="1:9" ht="16.5" thickBot="1" x14ac:dyDescent="0.3">
      <c r="A505" s="150"/>
      <c r="B505" s="151" t="s">
        <v>235</v>
      </c>
      <c r="C505" s="151" t="s">
        <v>119</v>
      </c>
      <c r="D505" s="151" t="s">
        <v>116</v>
      </c>
      <c r="E505" s="151" t="s">
        <v>117</v>
      </c>
      <c r="F505" s="151" t="s">
        <v>120</v>
      </c>
      <c r="G505" s="151" t="s">
        <v>65</v>
      </c>
      <c r="H505" s="151"/>
      <c r="I505" s="152"/>
    </row>
    <row r="506" spans="1:9" x14ac:dyDescent="0.25">
      <c r="A506" s="147" t="s">
        <v>133</v>
      </c>
      <c r="B506" s="148">
        <f>+COUNTIFS('CONTRATOS 2015'!$G$2:$G$64,"celebrado",'CONTRATOS 2015'!$C$2:$C$64,$B$505,'CONTRATOS 2015'!$D$2:$D$64,'Informe 2015'!A506)</f>
        <v>15</v>
      </c>
      <c r="C506" s="111">
        <f>+COUNTIFS('CONTRATOS 2015'!$G$2:$G$64,"celebrado",'CONTRATOS 2015'!$C$2:$C$64,$C$505,'CONTRATOS 2015'!$D$2:$D$64,'Informe 2015'!A506)</f>
        <v>0</v>
      </c>
      <c r="D506" s="149">
        <f>+COUNTIFS('CONTRATOS 2015'!$G$2:$G$64,"celebrado",'CONTRATOS 2015'!$C$2:$C$64,$D$505,'CONTRATOS 2015'!$D$2:$D$64,'Informe 2015'!A506)</f>
        <v>0</v>
      </c>
      <c r="E506" s="149">
        <f>+COUNTIFS('CONTRATOS 2015'!$G$2:$G$64,"celebrado",'CONTRATOS 2015'!$C$2:$C$64,$E$505,'CONTRATOS 2015'!$D$2:$D$64,'Informe 2015'!A506)</f>
        <v>0</v>
      </c>
      <c r="F506" s="149">
        <f>+COUNTIFS('CONTRATOS 2015'!$G$2:$G$64,"celebrado",'CONTRATOS 2015'!$C$2:$C$64,$F$505,'CONTRATOS 2015'!$D$2:$D$64,'Informe 2015'!A506)</f>
        <v>0</v>
      </c>
      <c r="G506" s="149">
        <f>+COUNTIFS('CONTRATOS 2015'!$G$2:$G$64,"celebrado",'CONTRATOS 2015'!$C$2:$C$64,$G$505,'CONTRATOS 2015'!$D$2:$D$64,'Informe 2015'!A506)</f>
        <v>0</v>
      </c>
      <c r="H506" s="111">
        <f>SUM(B506:G506)</f>
        <v>15</v>
      </c>
      <c r="I506" s="111"/>
    </row>
    <row r="507" spans="1:9" x14ac:dyDescent="0.25">
      <c r="A507" s="145" t="s">
        <v>230</v>
      </c>
      <c r="B507" s="143">
        <f>+COUNTIFS('CONTRATOS 2015'!$G$2:$G$64,"celebrado",'CONTRATOS 2015'!$C$2:$C$64,$B$505,'CONTRATOS 2015'!$D$2:$D$64,'Informe 2015'!A507)</f>
        <v>0</v>
      </c>
      <c r="C507" s="31">
        <f>+COUNTIFS('CONTRATOS 2015'!$G$2:$G$64,"celebrado",'CONTRATOS 2015'!$C$2:$C$64,$C$505,'CONTRATOS 2015'!$D$2:$D$64,'Informe 2015'!A507)</f>
        <v>0</v>
      </c>
      <c r="D507" s="59">
        <f>+COUNTIFS('CONTRATOS 2015'!$G$2:$G$64,"celebrado",'CONTRATOS 2015'!$C$2:$C$64,$D$505,'CONTRATOS 2015'!$D$2:$D$64,'Informe 2015'!A507)</f>
        <v>0</v>
      </c>
      <c r="E507" s="59">
        <f>+COUNTIFS('CONTRATOS 2015'!$G$2:$G$64,"celebrado",'CONTRATOS 2015'!$C$2:$C$64,$E$505,'CONTRATOS 2015'!$D$2:$D$64,'Informe 2015'!A507)</f>
        <v>0</v>
      </c>
      <c r="F507" s="59">
        <f>+COUNTIFS('CONTRATOS 2015'!$G$2:$G$64,"celebrado",'CONTRATOS 2015'!$C$2:$C$64,$F$505,'CONTRATOS 2015'!$D$2:$D$64,'Informe 2015'!A507)</f>
        <v>0</v>
      </c>
      <c r="G507" s="59">
        <f>+COUNTIFS('CONTRATOS 2015'!$G$2:$G$64,"celebrado",'CONTRATOS 2015'!$C$2:$C$64,$G$505,'CONTRATOS 2015'!$D$2:$D$64,'Informe 2015'!A507)</f>
        <v>0</v>
      </c>
      <c r="H507" s="31">
        <f t="shared" ref="H507:H534" si="18">SUM(B507:G507)</f>
        <v>0</v>
      </c>
      <c r="I507" s="31"/>
    </row>
    <row r="508" spans="1:9" x14ac:dyDescent="0.25">
      <c r="A508" s="145" t="s">
        <v>177</v>
      </c>
      <c r="B508" s="143">
        <f>+COUNTIFS('CONTRATOS 2015'!$G$2:$G$64,"celebrado",'CONTRATOS 2015'!$C$2:$C$64,$B$505,'CONTRATOS 2015'!$D$2:$D$64,'Informe 2015'!A508)</f>
        <v>0</v>
      </c>
      <c r="C508" s="31">
        <f>+COUNTIFS('CONTRATOS 2015'!$G$2:$G$64,"celebrado",'CONTRATOS 2015'!$C$2:$C$64,$C$505,'CONTRATOS 2015'!$D$2:$D$64,'Informe 2015'!A508)</f>
        <v>0</v>
      </c>
      <c r="D508" s="59">
        <f>+COUNTIFS('CONTRATOS 2015'!$G$2:$G$64,"celebrado",'CONTRATOS 2015'!$C$2:$C$64,$D$505,'CONTRATOS 2015'!$D$2:$D$64,'Informe 2015'!A508)</f>
        <v>0</v>
      </c>
      <c r="E508" s="59">
        <f>+COUNTIFS('CONTRATOS 2015'!$G$2:$G$64,"celebrado",'CONTRATOS 2015'!$C$2:$C$64,$E$505,'CONTRATOS 2015'!$D$2:$D$64,'Informe 2015'!A508)</f>
        <v>0</v>
      </c>
      <c r="F508" s="59">
        <f>+COUNTIFS('CONTRATOS 2015'!$G$2:$G$64,"celebrado",'CONTRATOS 2015'!$C$2:$C$64,$F$505,'CONTRATOS 2015'!$D$2:$D$64,'Informe 2015'!A508)</f>
        <v>0</v>
      </c>
      <c r="G508" s="59">
        <f>+COUNTIFS('CONTRATOS 2015'!$G$2:$G$64,"celebrado",'CONTRATOS 2015'!$C$2:$C$64,$G$505,'CONTRATOS 2015'!$D$2:$D$64,'Informe 2015'!A508)</f>
        <v>0</v>
      </c>
      <c r="H508" s="31">
        <f t="shared" si="18"/>
        <v>0</v>
      </c>
      <c r="I508" s="31"/>
    </row>
    <row r="509" spans="1:9" x14ac:dyDescent="0.25">
      <c r="A509" s="145" t="s">
        <v>149</v>
      </c>
      <c r="B509" s="143">
        <f>+COUNTIFS('CONTRATOS 2015'!$G$2:$G$64,"celebrado",'CONTRATOS 2015'!$C$2:$C$64,$B$505,'CONTRATOS 2015'!$D$2:$D$64,'Informe 2015'!A509)</f>
        <v>0</v>
      </c>
      <c r="C509" s="31">
        <f>+COUNTIFS('CONTRATOS 2015'!$G$2:$G$64,"celebrado",'CONTRATOS 2015'!$C$2:$C$64,$C$505,'CONTRATOS 2015'!$D$2:$D$64,'Informe 2015'!A509)</f>
        <v>0</v>
      </c>
      <c r="D509" s="59">
        <f>+COUNTIFS('CONTRATOS 2015'!$G$2:$G$64,"celebrado",'CONTRATOS 2015'!$C$2:$C$64,$D$505,'CONTRATOS 2015'!$D$2:$D$64,'Informe 2015'!A509)</f>
        <v>1</v>
      </c>
      <c r="E509" s="59">
        <f>+COUNTIFS('CONTRATOS 2015'!$G$2:$G$64,"celebrado",'CONTRATOS 2015'!$C$2:$C$64,$E$505,'CONTRATOS 2015'!$D$2:$D$64,'Informe 2015'!A509)</f>
        <v>0</v>
      </c>
      <c r="F509" s="59">
        <f>+COUNTIFS('CONTRATOS 2015'!$G$2:$G$64,"celebrado",'CONTRATOS 2015'!$C$2:$C$64,$F$505,'CONTRATOS 2015'!$D$2:$D$64,'Informe 2015'!A509)</f>
        <v>0</v>
      </c>
      <c r="G509" s="59">
        <f>+COUNTIFS('CONTRATOS 2015'!$G$2:$G$64,"celebrado",'CONTRATOS 2015'!$C$2:$C$64,$G$505,'CONTRATOS 2015'!$D$2:$D$64,'Informe 2015'!A509)</f>
        <v>0</v>
      </c>
      <c r="H509" s="31">
        <f t="shared" si="18"/>
        <v>1</v>
      </c>
      <c r="I509" s="31"/>
    </row>
    <row r="510" spans="1:9" x14ac:dyDescent="0.25">
      <c r="A510" s="145" t="s">
        <v>145</v>
      </c>
      <c r="B510" s="143">
        <f>+COUNTIFS('CONTRATOS 2015'!$G$2:$G$64,"celebrado",'CONTRATOS 2015'!$C$2:$C$64,$B$505,'CONTRATOS 2015'!$D$2:$D$64,'Informe 2015'!A510)</f>
        <v>0</v>
      </c>
      <c r="C510" s="31">
        <f>+COUNTIFS('CONTRATOS 2015'!$G$2:$G$64,"celebrado",'CONTRATOS 2015'!$C$2:$C$64,$C$505,'CONTRATOS 2015'!$D$2:$D$64,'Informe 2015'!A510)</f>
        <v>0</v>
      </c>
      <c r="D510" s="59">
        <f>+COUNTIFS('CONTRATOS 2015'!$G$2:$G$64,"celebrado",'CONTRATOS 2015'!$C$2:$C$64,$D$505,'CONTRATOS 2015'!$D$2:$D$64,'Informe 2015'!A510)</f>
        <v>0</v>
      </c>
      <c r="E510" s="59">
        <f>+COUNTIFS('CONTRATOS 2015'!$G$2:$G$64,"celebrado",'CONTRATOS 2015'!$C$2:$C$64,$E$505,'CONTRATOS 2015'!$D$2:$D$64,'Informe 2015'!A510)</f>
        <v>0</v>
      </c>
      <c r="F510" s="59">
        <f>+COUNTIFS('CONTRATOS 2015'!$G$2:$G$64,"celebrado",'CONTRATOS 2015'!$C$2:$C$64,$F$505,'CONTRATOS 2015'!$D$2:$D$64,'Informe 2015'!A510)</f>
        <v>0</v>
      </c>
      <c r="G510" s="59">
        <f>+COUNTIFS('CONTRATOS 2015'!$G$2:$G$64,"celebrado",'CONTRATOS 2015'!$C$2:$C$64,$G$505,'CONTRATOS 2015'!$D$2:$D$64,'Informe 2015'!A510)</f>
        <v>0</v>
      </c>
      <c r="H510" s="31">
        <f t="shared" si="18"/>
        <v>0</v>
      </c>
      <c r="I510" s="31"/>
    </row>
    <row r="511" spans="1:9" x14ac:dyDescent="0.25">
      <c r="A511" s="145" t="s">
        <v>176</v>
      </c>
      <c r="B511" s="143">
        <f>+COUNTIFS('CONTRATOS 2015'!$G$2:$G$64,"celebrado",'CONTRATOS 2015'!$C$2:$C$64,$B$505,'CONTRATOS 2015'!$D$2:$D$64,'Informe 2015'!A511)</f>
        <v>0</v>
      </c>
      <c r="C511" s="31">
        <f>+COUNTIFS('CONTRATOS 2015'!$G$2:$G$64,"celebrado",'CONTRATOS 2015'!$C$2:$C$64,$C$505,'CONTRATOS 2015'!$D$2:$D$64,'Informe 2015'!A511)</f>
        <v>0</v>
      </c>
      <c r="D511" s="59">
        <f>+COUNTIFS('CONTRATOS 2015'!$G$2:$G$64,"celebrado",'CONTRATOS 2015'!$C$2:$C$64,$D$505,'CONTRATOS 2015'!$D$2:$D$64,'Informe 2015'!A511)</f>
        <v>0</v>
      </c>
      <c r="E511" s="59">
        <f>+COUNTIFS('CONTRATOS 2015'!$G$2:$G$64,"celebrado",'CONTRATOS 2015'!$C$2:$C$64,$E$505,'CONTRATOS 2015'!$D$2:$D$64,'Informe 2015'!A511)</f>
        <v>0</v>
      </c>
      <c r="F511" s="59">
        <f>+COUNTIFS('CONTRATOS 2015'!$G$2:$G$64,"celebrado",'CONTRATOS 2015'!$C$2:$C$64,$F$505,'CONTRATOS 2015'!$D$2:$D$64,'Informe 2015'!A511)</f>
        <v>0</v>
      </c>
      <c r="G511" s="59">
        <f>+COUNTIFS('CONTRATOS 2015'!$G$2:$G$64,"celebrado",'CONTRATOS 2015'!$C$2:$C$64,$G$505,'CONTRATOS 2015'!$D$2:$D$64,'Informe 2015'!A511)</f>
        <v>0</v>
      </c>
      <c r="H511" s="31">
        <f t="shared" si="18"/>
        <v>0</v>
      </c>
      <c r="I511" s="31"/>
    </row>
    <row r="512" spans="1:9" x14ac:dyDescent="0.25">
      <c r="A512" s="145" t="s">
        <v>224</v>
      </c>
      <c r="B512" s="143">
        <f>+COUNTIFS('CONTRATOS 2015'!$G$2:$G$64,"celebrado",'CONTRATOS 2015'!$C$2:$C$64,$B$505,'CONTRATOS 2015'!$D$2:$D$64,'Informe 2015'!A512)</f>
        <v>0</v>
      </c>
      <c r="C512" s="31">
        <f>+COUNTIFS('CONTRATOS 2015'!$G$2:$G$64,"celebrado",'CONTRATOS 2015'!$C$2:$C$64,$C$505,'CONTRATOS 2015'!$D$2:$D$64,'Informe 2015'!A512)</f>
        <v>0</v>
      </c>
      <c r="D512" s="59">
        <f>+COUNTIFS('CONTRATOS 2015'!$G$2:$G$64,"celebrado",'CONTRATOS 2015'!$C$2:$C$64,$D$505,'CONTRATOS 2015'!$D$2:$D$64,'Informe 2015'!A512)</f>
        <v>0</v>
      </c>
      <c r="E512" s="59">
        <f>+COUNTIFS('CONTRATOS 2015'!$G$2:$G$64,"celebrado",'CONTRATOS 2015'!$C$2:$C$64,$E$505,'CONTRATOS 2015'!$D$2:$D$64,'Informe 2015'!A512)</f>
        <v>0</v>
      </c>
      <c r="F512" s="59">
        <f>+COUNTIFS('CONTRATOS 2015'!$G$2:$G$64,"celebrado",'CONTRATOS 2015'!$C$2:$C$64,$F$505,'CONTRATOS 2015'!$D$2:$D$64,'Informe 2015'!A512)</f>
        <v>0</v>
      </c>
      <c r="G512" s="59">
        <f>+COUNTIFS('CONTRATOS 2015'!$G$2:$G$64,"celebrado",'CONTRATOS 2015'!$C$2:$C$64,$G$505,'CONTRATOS 2015'!$D$2:$D$64,'Informe 2015'!A512)</f>
        <v>0</v>
      </c>
      <c r="H512" s="31">
        <f t="shared" si="18"/>
        <v>0</v>
      </c>
      <c r="I512" s="31"/>
    </row>
    <row r="513" spans="1:9" x14ac:dyDescent="0.25">
      <c r="A513" s="145" t="s">
        <v>178</v>
      </c>
      <c r="B513" s="143">
        <f>+COUNTIFS('CONTRATOS 2015'!$G$2:$G$64,"celebrado",'CONTRATOS 2015'!$C$2:$C$64,$B$505,'CONTRATOS 2015'!$D$2:$D$64,'Informe 2015'!A513)</f>
        <v>0</v>
      </c>
      <c r="C513" s="31">
        <f>+COUNTIFS('CONTRATOS 2015'!$G$2:$G$64,"celebrado",'CONTRATOS 2015'!$C$2:$C$64,$C$505,'CONTRATOS 2015'!$D$2:$D$64,'Informe 2015'!A513)</f>
        <v>0</v>
      </c>
      <c r="D513" s="59">
        <f>+COUNTIFS('CONTRATOS 2015'!$G$2:$G$64,"celebrado",'CONTRATOS 2015'!$C$2:$C$64,$D$505,'CONTRATOS 2015'!$D$2:$D$64,'Informe 2015'!A513)</f>
        <v>0</v>
      </c>
      <c r="E513" s="59">
        <f>+COUNTIFS('CONTRATOS 2015'!$G$2:$G$64,"celebrado",'CONTRATOS 2015'!$C$2:$C$64,$E$505,'CONTRATOS 2015'!$D$2:$D$64,'Informe 2015'!A513)</f>
        <v>0</v>
      </c>
      <c r="F513" s="59">
        <f>+COUNTIFS('CONTRATOS 2015'!$G$2:$G$64,"celebrado",'CONTRATOS 2015'!$C$2:$C$64,$F$505,'CONTRATOS 2015'!$D$2:$D$64,'Informe 2015'!A513)</f>
        <v>0</v>
      </c>
      <c r="G513" s="59">
        <f>+COUNTIFS('CONTRATOS 2015'!$G$2:$G$64,"celebrado",'CONTRATOS 2015'!$C$2:$C$64,$G$505,'CONTRATOS 2015'!$D$2:$D$64,'Informe 2015'!A513)</f>
        <v>0</v>
      </c>
      <c r="H513" s="31">
        <f t="shared" si="18"/>
        <v>0</v>
      </c>
      <c r="I513" s="31"/>
    </row>
    <row r="514" spans="1:9" x14ac:dyDescent="0.25">
      <c r="A514" s="145" t="s">
        <v>143</v>
      </c>
      <c r="B514" s="143">
        <f>+COUNTIFS('CONTRATOS 2015'!$G$2:$G$64,"celebrado",'CONTRATOS 2015'!$C$2:$C$64,$B$505,'CONTRATOS 2015'!$D$2:$D$64,'Informe 2015'!A514)</f>
        <v>0</v>
      </c>
      <c r="C514" s="31">
        <f>+COUNTIFS('CONTRATOS 2015'!$G$2:$G$64,"celebrado",'CONTRATOS 2015'!$C$2:$C$64,$C$505,'CONTRATOS 2015'!$D$2:$D$64,'Informe 2015'!A514)</f>
        <v>0</v>
      </c>
      <c r="D514" s="59">
        <f>+COUNTIFS('CONTRATOS 2015'!$G$2:$G$64,"celebrado",'CONTRATOS 2015'!$C$2:$C$64,$D$505,'CONTRATOS 2015'!$D$2:$D$64,'Informe 2015'!A514)</f>
        <v>0</v>
      </c>
      <c r="E514" s="59">
        <f>+COUNTIFS('CONTRATOS 2015'!$G$2:$G$64,"celebrado",'CONTRATOS 2015'!$C$2:$C$64,$E$505,'CONTRATOS 2015'!$D$2:$D$64,'Informe 2015'!A514)</f>
        <v>0</v>
      </c>
      <c r="F514" s="59">
        <f>+COUNTIFS('CONTRATOS 2015'!$G$2:$G$64,"celebrado",'CONTRATOS 2015'!$C$2:$C$64,$F$505,'CONTRATOS 2015'!$D$2:$D$64,'Informe 2015'!A514)</f>
        <v>0</v>
      </c>
      <c r="G514" s="59">
        <f>+COUNTIFS('CONTRATOS 2015'!$G$2:$G$64,"celebrado",'CONTRATOS 2015'!$C$2:$C$64,$G$505,'CONTRATOS 2015'!$D$2:$D$64,'Informe 2015'!A514)</f>
        <v>0</v>
      </c>
      <c r="H514" s="31">
        <f t="shared" si="18"/>
        <v>0</v>
      </c>
      <c r="I514" s="31"/>
    </row>
    <row r="515" spans="1:9" x14ac:dyDescent="0.25">
      <c r="A515" s="145" t="s">
        <v>144</v>
      </c>
      <c r="B515" s="143">
        <f>+COUNTIFS('CONTRATOS 2015'!$G$2:$G$64,"celebrado",'CONTRATOS 2015'!$C$2:$C$64,$B$505,'CONTRATOS 2015'!$D$2:$D$64,'Informe 2015'!A515)</f>
        <v>0</v>
      </c>
      <c r="C515" s="31">
        <f>+COUNTIFS('CONTRATOS 2015'!$G$2:$G$64,"celebrado",'CONTRATOS 2015'!$C$2:$C$64,$C$505,'CONTRATOS 2015'!$D$2:$D$64,'Informe 2015'!A515)</f>
        <v>0</v>
      </c>
      <c r="D515" s="59">
        <f>+COUNTIFS('CONTRATOS 2015'!$G$2:$G$64,"celebrado",'CONTRATOS 2015'!$C$2:$C$64,$D$505,'CONTRATOS 2015'!$D$2:$D$64,'Informe 2015'!A515)</f>
        <v>1</v>
      </c>
      <c r="E515" s="59">
        <f>+COUNTIFS('CONTRATOS 2015'!$G$2:$G$64,"celebrado",'CONTRATOS 2015'!$C$2:$C$64,$E$505,'CONTRATOS 2015'!$D$2:$D$64,'Informe 2015'!A515)</f>
        <v>0</v>
      </c>
      <c r="F515" s="59">
        <f>+COUNTIFS('CONTRATOS 2015'!$G$2:$G$64,"celebrado",'CONTRATOS 2015'!$C$2:$C$64,$F$505,'CONTRATOS 2015'!$D$2:$D$64,'Informe 2015'!A515)</f>
        <v>0</v>
      </c>
      <c r="G515" s="59">
        <f>+COUNTIFS('CONTRATOS 2015'!$G$2:$G$64,"celebrado",'CONTRATOS 2015'!$C$2:$C$64,$G$505,'CONTRATOS 2015'!$D$2:$D$64,'Informe 2015'!A515)</f>
        <v>0</v>
      </c>
      <c r="H515" s="31">
        <f t="shared" si="18"/>
        <v>1</v>
      </c>
      <c r="I515" s="31"/>
    </row>
    <row r="516" spans="1:9" x14ac:dyDescent="0.25">
      <c r="A516" s="145" t="s">
        <v>73</v>
      </c>
      <c r="B516" s="143">
        <f>+COUNTIFS('CONTRATOS 2015'!$G$2:$G$64,"celebrado",'CONTRATOS 2015'!$C$2:$C$64,$B$505,'CONTRATOS 2015'!$D$2:$D$64,'Informe 2015'!A516)</f>
        <v>0</v>
      </c>
      <c r="C516" s="31">
        <f>+COUNTIFS('CONTRATOS 2015'!$G$2:$G$64,"celebrado",'CONTRATOS 2015'!$C$2:$C$64,$C$505,'CONTRATOS 2015'!$D$2:$D$64,'Informe 2015'!A516)</f>
        <v>0</v>
      </c>
      <c r="D516" s="59">
        <f>+COUNTIFS('CONTRATOS 2015'!$G$2:$G$64,"celebrado",'CONTRATOS 2015'!$C$2:$C$64,$D$505,'CONTRATOS 2015'!$D$2:$D$64,'Informe 2015'!A516)</f>
        <v>0</v>
      </c>
      <c r="E516" s="59">
        <f>+COUNTIFS('CONTRATOS 2015'!$G$2:$G$64,"celebrado",'CONTRATOS 2015'!$C$2:$C$64,$E$505,'CONTRATOS 2015'!$D$2:$D$64,'Informe 2015'!A516)</f>
        <v>0</v>
      </c>
      <c r="F516" s="59">
        <f>+COUNTIFS('CONTRATOS 2015'!$G$2:$G$64,"celebrado",'CONTRATOS 2015'!$C$2:$C$64,$F$505,'CONTRATOS 2015'!$D$2:$D$64,'Informe 2015'!A516)</f>
        <v>0</v>
      </c>
      <c r="G516" s="59">
        <f>+COUNTIFS('CONTRATOS 2015'!$G$2:$G$64,"celebrado",'CONTRATOS 2015'!$C$2:$C$64,$G$505,'CONTRATOS 2015'!$D$2:$D$64,'Informe 2015'!A516)</f>
        <v>0</v>
      </c>
      <c r="H516" s="31">
        <f t="shared" si="18"/>
        <v>0</v>
      </c>
      <c r="I516" s="31"/>
    </row>
    <row r="517" spans="1:9" x14ac:dyDescent="0.25">
      <c r="A517" s="145" t="s">
        <v>93</v>
      </c>
      <c r="B517" s="143">
        <f>+COUNTIFS('CONTRATOS 2015'!$G$2:$G$64,"celebrado",'CONTRATOS 2015'!$C$2:$C$64,$B$505,'CONTRATOS 2015'!$D$2:$D$64,'Informe 2015'!A517)</f>
        <v>0</v>
      </c>
      <c r="C517" s="31">
        <f>+COUNTIFS('CONTRATOS 2015'!$G$2:$G$64,"celebrado",'CONTRATOS 2015'!$C$2:$C$64,$C$505,'CONTRATOS 2015'!$D$2:$D$64,'Informe 2015'!A517)</f>
        <v>0</v>
      </c>
      <c r="D517" s="59">
        <f>+COUNTIFS('CONTRATOS 2015'!$G$2:$G$64,"celebrado",'CONTRATOS 2015'!$C$2:$C$64,$D$505,'CONTRATOS 2015'!$D$2:$D$64,'Informe 2015'!A517)</f>
        <v>0</v>
      </c>
      <c r="E517" s="59">
        <f>+COUNTIFS('CONTRATOS 2015'!$G$2:$G$64,"celebrado",'CONTRATOS 2015'!$C$2:$C$64,$E$505,'CONTRATOS 2015'!$D$2:$D$64,'Informe 2015'!A517)</f>
        <v>0</v>
      </c>
      <c r="F517" s="59">
        <f>+COUNTIFS('CONTRATOS 2015'!$G$2:$G$64,"celebrado",'CONTRATOS 2015'!$C$2:$C$64,$F$505,'CONTRATOS 2015'!$D$2:$D$64,'Informe 2015'!A517)</f>
        <v>0</v>
      </c>
      <c r="G517" s="59">
        <f>+COUNTIFS('CONTRATOS 2015'!$G$2:$G$64,"celebrado",'CONTRATOS 2015'!$C$2:$C$64,$G$505,'CONTRATOS 2015'!$D$2:$D$64,'Informe 2015'!A517)</f>
        <v>0</v>
      </c>
      <c r="H517" s="31">
        <f t="shared" si="18"/>
        <v>0</v>
      </c>
      <c r="I517" s="31"/>
    </row>
    <row r="518" spans="1:9" x14ac:dyDescent="0.25">
      <c r="A518" s="145" t="s">
        <v>180</v>
      </c>
      <c r="B518" s="143">
        <f>+COUNTIFS('CONTRATOS 2015'!$G$2:$G$64,"celebrado",'CONTRATOS 2015'!$C$2:$C$64,$B$505,'CONTRATOS 2015'!$D$2:$D$64,'Informe 2015'!A518)</f>
        <v>0</v>
      </c>
      <c r="C518" s="31">
        <f>+COUNTIFS('CONTRATOS 2015'!$G$2:$G$64,"celebrado",'CONTRATOS 2015'!$C$2:$C$64,$C$505,'CONTRATOS 2015'!$D$2:$D$64,'Informe 2015'!A518)</f>
        <v>0</v>
      </c>
      <c r="D518" s="59">
        <f>+COUNTIFS('CONTRATOS 2015'!$G$2:$G$64,"celebrado",'CONTRATOS 2015'!$C$2:$C$64,$D$505,'CONTRATOS 2015'!$D$2:$D$64,'Informe 2015'!A518)</f>
        <v>0</v>
      </c>
      <c r="E518" s="59">
        <f>+COUNTIFS('CONTRATOS 2015'!$G$2:$G$64,"celebrado",'CONTRATOS 2015'!$C$2:$C$64,$E$505,'CONTRATOS 2015'!$D$2:$D$64,'Informe 2015'!A518)</f>
        <v>0</v>
      </c>
      <c r="F518" s="59">
        <f>+COUNTIFS('CONTRATOS 2015'!$G$2:$G$64,"celebrado",'CONTRATOS 2015'!$C$2:$C$64,$F$505,'CONTRATOS 2015'!$D$2:$D$64,'Informe 2015'!A518)</f>
        <v>0</v>
      </c>
      <c r="G518" s="59">
        <f>+COUNTIFS('CONTRATOS 2015'!$G$2:$G$64,"celebrado",'CONTRATOS 2015'!$C$2:$C$64,$G$505,'CONTRATOS 2015'!$D$2:$D$64,'Informe 2015'!A518)</f>
        <v>0</v>
      </c>
      <c r="H518" s="31">
        <f t="shared" si="18"/>
        <v>0</v>
      </c>
      <c r="I518" s="31"/>
    </row>
    <row r="519" spans="1:9" x14ac:dyDescent="0.25">
      <c r="A519" s="145" t="s">
        <v>137</v>
      </c>
      <c r="B519" s="143">
        <f>+COUNTIFS('CONTRATOS 2015'!$G$2:$G$64,"celebrado",'CONTRATOS 2015'!$C$2:$C$64,$B$505,'CONTRATOS 2015'!$D$2:$D$64,'Informe 2015'!A519)</f>
        <v>0</v>
      </c>
      <c r="C519" s="31">
        <f>+COUNTIFS('CONTRATOS 2015'!$G$2:$G$64,"celebrado",'CONTRATOS 2015'!$C$2:$C$64,$C$505,'CONTRATOS 2015'!$D$2:$D$64,'Informe 2015'!A519)</f>
        <v>0</v>
      </c>
      <c r="D519" s="59">
        <f>+COUNTIFS('CONTRATOS 2015'!$G$2:$G$64,"celebrado",'CONTRATOS 2015'!$C$2:$C$64,$D$505,'CONTRATOS 2015'!$D$2:$D$64,'Informe 2015'!A519)</f>
        <v>0</v>
      </c>
      <c r="E519" s="59">
        <f>+COUNTIFS('CONTRATOS 2015'!$G$2:$G$64,"celebrado",'CONTRATOS 2015'!$C$2:$C$64,$E$505,'CONTRATOS 2015'!$D$2:$D$64,'Informe 2015'!A519)</f>
        <v>0</v>
      </c>
      <c r="F519" s="59">
        <f>+COUNTIFS('CONTRATOS 2015'!$G$2:$G$64,"celebrado",'CONTRATOS 2015'!$C$2:$C$64,$F$505,'CONTRATOS 2015'!$D$2:$D$64,'Informe 2015'!A519)</f>
        <v>0</v>
      </c>
      <c r="G519" s="59">
        <f>+COUNTIFS('CONTRATOS 2015'!$G$2:$G$64,"celebrado",'CONTRATOS 2015'!$C$2:$C$64,$G$505,'CONTRATOS 2015'!$D$2:$D$64,'Informe 2015'!A519)</f>
        <v>0</v>
      </c>
      <c r="H519" s="31">
        <f t="shared" si="18"/>
        <v>0</v>
      </c>
      <c r="I519" s="31"/>
    </row>
    <row r="520" spans="1:9" x14ac:dyDescent="0.25">
      <c r="A520" s="145" t="s">
        <v>261</v>
      </c>
      <c r="B520" s="143">
        <f>+COUNTIFS('CONTRATOS 2015'!$G$2:$G$64,"celebrado",'CONTRATOS 2015'!$C$2:$C$64,$B$505,'CONTRATOS 2015'!$D$2:$D$64,'Informe 2015'!A520)</f>
        <v>0</v>
      </c>
      <c r="C520" s="31">
        <f>+COUNTIFS('CONTRATOS 2015'!$G$2:$G$64,"celebrado",'CONTRATOS 2015'!$C$2:$C$64,$C$505,'CONTRATOS 2015'!$D$2:$D$64,'Informe 2015'!A520)</f>
        <v>0</v>
      </c>
      <c r="D520" s="59">
        <f>+COUNTIFS('CONTRATOS 2015'!$G$2:$G$64,"celebrado",'CONTRATOS 2015'!$C$2:$C$64,$D$505,'CONTRATOS 2015'!$D$2:$D$64,'Informe 2015'!A520)</f>
        <v>0</v>
      </c>
      <c r="E520" s="59">
        <f>+COUNTIFS('CONTRATOS 2015'!$G$2:$G$64,"celebrado",'CONTRATOS 2015'!$C$2:$C$64,$E$505,'CONTRATOS 2015'!$D$2:$D$64,'Informe 2015'!A520)</f>
        <v>0</v>
      </c>
      <c r="F520" s="59">
        <f>+COUNTIFS('CONTRATOS 2015'!$G$2:$G$64,"celebrado",'CONTRATOS 2015'!$C$2:$C$64,$F$505,'CONTRATOS 2015'!$D$2:$D$64,'Informe 2015'!A520)</f>
        <v>0</v>
      </c>
      <c r="G520" s="59">
        <f>+COUNTIFS('CONTRATOS 2015'!$G$2:$G$64,"celebrado",'CONTRATOS 2015'!$C$2:$C$64,$G$505,'CONTRATOS 2015'!$D$2:$D$64,'Informe 2015'!A520)</f>
        <v>0</v>
      </c>
      <c r="H520" s="31">
        <f t="shared" si="18"/>
        <v>0</v>
      </c>
      <c r="I520" s="31"/>
    </row>
    <row r="521" spans="1:9" x14ac:dyDescent="0.25">
      <c r="A521" s="145" t="s">
        <v>265</v>
      </c>
      <c r="B521" s="143">
        <f>+COUNTIFS('CONTRATOS 2015'!$G$2:$G$64,"celebrado",'CONTRATOS 2015'!$C$2:$C$64,$B$505,'CONTRATOS 2015'!$D$2:$D$64,'Informe 2015'!A521)</f>
        <v>0</v>
      </c>
      <c r="C521" s="31">
        <f>+COUNTIFS('CONTRATOS 2015'!$G$2:$G$64,"celebrado",'CONTRATOS 2015'!$C$2:$C$64,$C$505,'CONTRATOS 2015'!$D$2:$D$64,'Informe 2015'!A521)</f>
        <v>0</v>
      </c>
      <c r="D521" s="59">
        <f>+COUNTIFS('CONTRATOS 2015'!$G$2:$G$64,"celebrado",'CONTRATOS 2015'!$C$2:$C$64,$D$505,'CONTRATOS 2015'!$D$2:$D$64,'Informe 2015'!A521)</f>
        <v>0</v>
      </c>
      <c r="E521" s="59">
        <f>+COUNTIFS('CONTRATOS 2015'!$G$2:$G$64,"celebrado",'CONTRATOS 2015'!$C$2:$C$64,$E$505,'CONTRATOS 2015'!$D$2:$D$64,'Informe 2015'!A521)</f>
        <v>0</v>
      </c>
      <c r="F521" s="59">
        <f>+COUNTIFS('CONTRATOS 2015'!$G$2:$G$64,"celebrado",'CONTRATOS 2015'!$C$2:$C$64,$F$505,'CONTRATOS 2015'!$D$2:$D$64,'Informe 2015'!A521)</f>
        <v>0</v>
      </c>
      <c r="G521" s="59">
        <f>+COUNTIFS('CONTRATOS 2015'!$G$2:$G$64,"celebrado",'CONTRATOS 2015'!$C$2:$C$64,$G$505,'CONTRATOS 2015'!$D$2:$D$64,'Informe 2015'!A521)</f>
        <v>0</v>
      </c>
      <c r="H521" s="31">
        <f t="shared" si="18"/>
        <v>0</v>
      </c>
      <c r="I521" s="31"/>
    </row>
    <row r="522" spans="1:9" x14ac:dyDescent="0.25">
      <c r="A522" s="145" t="s">
        <v>266</v>
      </c>
      <c r="B522" s="143">
        <f>+COUNTIFS('CONTRATOS 2015'!$G$2:$G$64,"celebrado",'CONTRATOS 2015'!$C$2:$C$64,$B$505,'CONTRATOS 2015'!$D$2:$D$64,'Informe 2015'!A522)</f>
        <v>0</v>
      </c>
      <c r="C522" s="31">
        <f>+COUNTIFS('CONTRATOS 2015'!$G$2:$G$64,"celebrado",'CONTRATOS 2015'!$C$2:$C$64,$C$505,'CONTRATOS 2015'!$D$2:$D$64,'Informe 2015'!A522)</f>
        <v>0</v>
      </c>
      <c r="D522" s="59">
        <f>+COUNTIFS('CONTRATOS 2015'!$G$2:$G$64,"celebrado",'CONTRATOS 2015'!$C$2:$C$64,$D$505,'CONTRATOS 2015'!$D$2:$D$64,'Informe 2015'!A522)</f>
        <v>1</v>
      </c>
      <c r="E522" s="59">
        <f>+COUNTIFS('CONTRATOS 2015'!$G$2:$G$64,"celebrado",'CONTRATOS 2015'!$C$2:$C$64,$E$505,'CONTRATOS 2015'!$D$2:$D$64,'Informe 2015'!A522)</f>
        <v>0</v>
      </c>
      <c r="F522" s="59">
        <f>+COUNTIFS('CONTRATOS 2015'!$G$2:$G$64,"celebrado",'CONTRATOS 2015'!$C$2:$C$64,$F$505,'CONTRATOS 2015'!$D$2:$D$64,'Informe 2015'!A522)</f>
        <v>0</v>
      </c>
      <c r="G522" s="59">
        <f>+COUNTIFS('CONTRATOS 2015'!$G$2:$G$64,"celebrado",'CONTRATOS 2015'!$C$2:$C$64,$G$505,'CONTRATOS 2015'!$D$2:$D$64,'Informe 2015'!A522)</f>
        <v>0</v>
      </c>
      <c r="H522" s="31">
        <f t="shared" si="18"/>
        <v>1</v>
      </c>
      <c r="I522" s="31"/>
    </row>
    <row r="523" spans="1:9" x14ac:dyDescent="0.25">
      <c r="A523" s="145" t="s">
        <v>276</v>
      </c>
      <c r="B523" s="143">
        <f>+COUNTIFS('CONTRATOS 2015'!$G$2:$G$64,"celebrado",'CONTRATOS 2015'!$C$2:$C$64,$B$505,'CONTRATOS 2015'!$D$2:$D$64,'Informe 2015'!A523)</f>
        <v>0</v>
      </c>
      <c r="C523" s="31">
        <f>+COUNTIFS('CONTRATOS 2015'!$G$2:$G$64,"celebrado",'CONTRATOS 2015'!$C$2:$C$64,$C$505,'CONTRATOS 2015'!$D$2:$D$64,'Informe 2015'!A523)</f>
        <v>0</v>
      </c>
      <c r="D523" s="59">
        <f>+COUNTIFS('CONTRATOS 2015'!$G$2:$G$64,"celebrado",'CONTRATOS 2015'!$C$2:$C$64,$D$505,'CONTRATOS 2015'!$D$2:$D$64,'Informe 2015'!A523)</f>
        <v>1</v>
      </c>
      <c r="E523" s="59">
        <f>+COUNTIFS('CONTRATOS 2015'!$G$2:$G$64,"celebrado",'CONTRATOS 2015'!$C$2:$C$64,$E$505,'CONTRATOS 2015'!$D$2:$D$64,'Informe 2015'!A523)</f>
        <v>0</v>
      </c>
      <c r="F523" s="59">
        <f>+COUNTIFS('CONTRATOS 2015'!$G$2:$G$64,"celebrado",'CONTRATOS 2015'!$C$2:$C$64,$F$505,'CONTRATOS 2015'!$D$2:$D$64,'Informe 2015'!A523)</f>
        <v>0</v>
      </c>
      <c r="G523" s="59">
        <f>+COUNTIFS('CONTRATOS 2015'!$G$2:$G$64,"celebrado",'CONTRATOS 2015'!$C$2:$C$64,$G$505,'CONTRATOS 2015'!$D$2:$D$64,'Informe 2015'!A523)</f>
        <v>0</v>
      </c>
      <c r="H523" s="31">
        <f t="shared" si="18"/>
        <v>1</v>
      </c>
      <c r="I523" s="31"/>
    </row>
    <row r="524" spans="1:9" x14ac:dyDescent="0.25">
      <c r="A524" s="145" t="s">
        <v>268</v>
      </c>
      <c r="B524" s="143">
        <f>+COUNTIFS('CONTRATOS 2015'!$G$2:$G$64,"celebrado",'CONTRATOS 2015'!$C$2:$C$64,$B$505,'CONTRATOS 2015'!$D$2:$D$64,'Informe 2015'!A524)</f>
        <v>0</v>
      </c>
      <c r="C524" s="31">
        <f>+COUNTIFS('CONTRATOS 2015'!$G$2:$G$64,"celebrado",'CONTRATOS 2015'!$C$2:$C$64,$C$505,'CONTRATOS 2015'!$D$2:$D$64,'Informe 2015'!A524)</f>
        <v>0</v>
      </c>
      <c r="D524" s="59">
        <f>+COUNTIFS('CONTRATOS 2015'!$G$2:$G$64,"celebrado",'CONTRATOS 2015'!$C$2:$C$64,$D$505,'CONTRATOS 2015'!$D$2:$D$64,'Informe 2015'!A524)</f>
        <v>2</v>
      </c>
      <c r="E524" s="59">
        <f>+COUNTIFS('CONTRATOS 2015'!$G$2:$G$64,"celebrado",'CONTRATOS 2015'!$C$2:$C$64,$E$505,'CONTRATOS 2015'!$D$2:$D$64,'Informe 2015'!A524)</f>
        <v>0</v>
      </c>
      <c r="F524" s="59">
        <f>+COUNTIFS('CONTRATOS 2015'!$G$2:$G$64,"celebrado",'CONTRATOS 2015'!$C$2:$C$64,$F$505,'CONTRATOS 2015'!$D$2:$D$64,'Informe 2015'!A524)</f>
        <v>0</v>
      </c>
      <c r="G524" s="59">
        <f>+COUNTIFS('CONTRATOS 2015'!$G$2:$G$64,"celebrado",'CONTRATOS 2015'!$C$2:$C$64,$G$505,'CONTRATOS 2015'!$D$2:$D$64,'Informe 2015'!A524)</f>
        <v>0</v>
      </c>
      <c r="H524" s="31">
        <f t="shared" si="18"/>
        <v>2</v>
      </c>
      <c r="I524" s="31"/>
    </row>
    <row r="525" spans="1:9" x14ac:dyDescent="0.25">
      <c r="A525" s="145" t="s">
        <v>264</v>
      </c>
      <c r="B525" s="143">
        <f>+COUNTIFS('CONTRATOS 2015'!$G$2:$G$64,"celebrado",'CONTRATOS 2015'!$C$2:$C$64,$B$505,'CONTRATOS 2015'!$D$2:$D$64,'Informe 2015'!A525)</f>
        <v>0</v>
      </c>
      <c r="C525" s="31">
        <f>+COUNTIFS('CONTRATOS 2015'!$G$2:$G$64,"celebrado",'CONTRATOS 2015'!$C$2:$C$64,$C$505,'CONTRATOS 2015'!$D$2:$D$64,'Informe 2015'!A525)</f>
        <v>0</v>
      </c>
      <c r="D525" s="59">
        <f>+COUNTIFS('CONTRATOS 2015'!$G$2:$G$64,"celebrado",'CONTRATOS 2015'!$C$2:$C$64,$D$505,'CONTRATOS 2015'!$D$2:$D$64,'Informe 2015'!A525)</f>
        <v>0</v>
      </c>
      <c r="E525" s="59">
        <f>+COUNTIFS('CONTRATOS 2015'!$G$2:$G$64,"celebrado",'CONTRATOS 2015'!$C$2:$C$64,$E$505,'CONTRATOS 2015'!$D$2:$D$64,'Informe 2015'!A525)</f>
        <v>0</v>
      </c>
      <c r="F525" s="59">
        <f>+COUNTIFS('CONTRATOS 2015'!$G$2:$G$64,"celebrado",'CONTRATOS 2015'!$C$2:$C$64,$F$505,'CONTRATOS 2015'!$D$2:$D$64,'Informe 2015'!A525)</f>
        <v>0</v>
      </c>
      <c r="G525" s="59">
        <f>+COUNTIFS('CONTRATOS 2015'!$G$2:$G$64,"celebrado",'CONTRATOS 2015'!$C$2:$C$64,$G$505,'CONTRATOS 2015'!$D$2:$D$64,'Informe 2015'!A525)</f>
        <v>0</v>
      </c>
      <c r="H525" s="31">
        <f t="shared" si="18"/>
        <v>0</v>
      </c>
      <c r="I525" s="31"/>
    </row>
    <row r="526" spans="1:9" x14ac:dyDescent="0.25">
      <c r="A526" s="145" t="s">
        <v>267</v>
      </c>
      <c r="B526" s="143">
        <f>+COUNTIFS('CONTRATOS 2015'!$G$2:$G$64,"celebrado",'CONTRATOS 2015'!$C$2:$C$64,$B$505,'CONTRATOS 2015'!$D$2:$D$64,'Informe 2015'!A526)</f>
        <v>0</v>
      </c>
      <c r="C526" s="31">
        <f>+COUNTIFS('CONTRATOS 2015'!$G$2:$G$64,"celebrado",'CONTRATOS 2015'!$C$2:$C$64,$C$505,'CONTRATOS 2015'!$D$2:$D$64,'Informe 2015'!A526)</f>
        <v>0</v>
      </c>
      <c r="D526" s="59">
        <f>+COUNTIFS('CONTRATOS 2015'!$G$2:$G$64,"celebrado",'CONTRATOS 2015'!$C$2:$C$64,$D$505,'CONTRATOS 2015'!$D$2:$D$64,'Informe 2015'!A526)</f>
        <v>1</v>
      </c>
      <c r="E526" s="59">
        <f>+COUNTIFS('CONTRATOS 2015'!$G$2:$G$64,"celebrado",'CONTRATOS 2015'!$C$2:$C$64,$E$505,'CONTRATOS 2015'!$D$2:$D$64,'Informe 2015'!A526)</f>
        <v>0</v>
      </c>
      <c r="F526" s="59">
        <f>+COUNTIFS('CONTRATOS 2015'!$G$2:$G$64,"celebrado",'CONTRATOS 2015'!$C$2:$C$64,$F$505,'CONTRATOS 2015'!$D$2:$D$64,'Informe 2015'!A526)</f>
        <v>0</v>
      </c>
      <c r="G526" s="59">
        <f>+COUNTIFS('CONTRATOS 2015'!$G$2:$G$64,"celebrado",'CONTRATOS 2015'!$C$2:$C$64,$G$505,'CONTRATOS 2015'!$D$2:$D$64,'Informe 2015'!A526)</f>
        <v>0</v>
      </c>
      <c r="H526" s="31">
        <f t="shared" si="18"/>
        <v>1</v>
      </c>
      <c r="I526" s="31"/>
    </row>
    <row r="527" spans="1:9" x14ac:dyDescent="0.25">
      <c r="A527" s="145" t="s">
        <v>262</v>
      </c>
      <c r="B527" s="143">
        <f>+COUNTIFS('CONTRATOS 2015'!$G$2:$G$64,"celebrado",'CONTRATOS 2015'!$C$2:$C$64,$B$505,'CONTRATOS 2015'!$D$2:$D$64,'Informe 2015'!A527)</f>
        <v>0</v>
      </c>
      <c r="C527" s="31">
        <f>+COUNTIFS('CONTRATOS 2015'!$G$2:$G$64,"celebrado",'CONTRATOS 2015'!$C$2:$C$64,$C$505,'CONTRATOS 2015'!$D$2:$D$64,'Informe 2015'!A527)</f>
        <v>0</v>
      </c>
      <c r="D527" s="59">
        <f>+COUNTIFS('CONTRATOS 2015'!$G$2:$G$64,"celebrado",'CONTRATOS 2015'!$C$2:$C$64,$D$505,'CONTRATOS 2015'!$D$2:$D$64,'Informe 2015'!A527)</f>
        <v>0</v>
      </c>
      <c r="E527" s="59">
        <f>+COUNTIFS('CONTRATOS 2015'!$G$2:$G$64,"celebrado",'CONTRATOS 2015'!$C$2:$C$64,$E$505,'CONTRATOS 2015'!$D$2:$D$64,'Informe 2015'!A527)</f>
        <v>0</v>
      </c>
      <c r="F527" s="59">
        <f>+COUNTIFS('CONTRATOS 2015'!$G$2:$G$64,"celebrado",'CONTRATOS 2015'!$C$2:$C$64,$F$505,'CONTRATOS 2015'!$D$2:$D$64,'Informe 2015'!A527)</f>
        <v>0</v>
      </c>
      <c r="G527" s="59">
        <f>+COUNTIFS('CONTRATOS 2015'!$G$2:$G$64,"celebrado",'CONTRATOS 2015'!$C$2:$C$64,$G$505,'CONTRATOS 2015'!$D$2:$D$64,'Informe 2015'!A527)</f>
        <v>0</v>
      </c>
      <c r="H527" s="31">
        <f t="shared" si="18"/>
        <v>0</v>
      </c>
      <c r="I527" s="31"/>
    </row>
    <row r="528" spans="1:9" x14ac:dyDescent="0.25">
      <c r="A528" s="145" t="s">
        <v>263</v>
      </c>
      <c r="B528" s="143">
        <f>+COUNTIFS('CONTRATOS 2015'!$G$2:$G$64,"celebrado",'CONTRATOS 2015'!$C$2:$C$64,$B$505,'CONTRATOS 2015'!$D$2:$D$64,'Informe 2015'!A528)</f>
        <v>0</v>
      </c>
      <c r="C528" s="31">
        <f>+COUNTIFS('CONTRATOS 2015'!$G$2:$G$64,"celebrado",'CONTRATOS 2015'!$C$2:$C$64,$C$505,'CONTRATOS 2015'!$D$2:$D$64,'Informe 2015'!A528)</f>
        <v>0</v>
      </c>
      <c r="D528" s="59">
        <f>+COUNTIFS('CONTRATOS 2015'!$G$2:$G$64,"celebrado",'CONTRATOS 2015'!$C$2:$C$64,$D$505,'CONTRATOS 2015'!$D$2:$D$64,'Informe 2015'!A528)</f>
        <v>0</v>
      </c>
      <c r="E528" s="59">
        <f>+COUNTIFS('CONTRATOS 2015'!$G$2:$G$64,"celebrado",'CONTRATOS 2015'!$C$2:$C$64,$E$505,'CONTRATOS 2015'!$D$2:$D$64,'Informe 2015'!A528)</f>
        <v>0</v>
      </c>
      <c r="F528" s="59">
        <f>+COUNTIFS('CONTRATOS 2015'!$G$2:$G$64,"celebrado",'CONTRATOS 2015'!$C$2:$C$64,$F$505,'CONTRATOS 2015'!$D$2:$D$64,'Informe 2015'!A528)</f>
        <v>0</v>
      </c>
      <c r="G528" s="59">
        <f>+COUNTIFS('CONTRATOS 2015'!$G$2:$G$64,"celebrado",'CONTRATOS 2015'!$C$2:$C$64,$G$505,'CONTRATOS 2015'!$D$2:$D$64,'Informe 2015'!A528)</f>
        <v>0</v>
      </c>
      <c r="H528" s="31">
        <f t="shared" si="18"/>
        <v>0</v>
      </c>
      <c r="I528" s="31"/>
    </row>
    <row r="529" spans="1:9" x14ac:dyDescent="0.25">
      <c r="A529" s="145" t="s">
        <v>269</v>
      </c>
      <c r="B529" s="143">
        <f>+COUNTIFS('CONTRATOS 2015'!$G$2:$G$64,"celebrado",'CONTRATOS 2015'!$C$2:$C$64,$B$505,'CONTRATOS 2015'!$D$2:$D$64,'Informe 2015'!A529)</f>
        <v>0</v>
      </c>
      <c r="C529" s="31">
        <f>+COUNTIFS('CONTRATOS 2015'!$G$2:$G$64,"celebrado",'CONTRATOS 2015'!$C$2:$C$64,$C$505,'CONTRATOS 2015'!$D$2:$D$64,'Informe 2015'!A529)</f>
        <v>0</v>
      </c>
      <c r="D529" s="59">
        <f>+COUNTIFS('CONTRATOS 2015'!$G$2:$G$64,"celebrado",'CONTRATOS 2015'!$C$2:$C$64,$D$505,'CONTRATOS 2015'!$D$2:$D$64,'Informe 2015'!A529)</f>
        <v>0</v>
      </c>
      <c r="E529" s="59">
        <f>+COUNTIFS('CONTRATOS 2015'!$G$2:$G$64,"celebrado",'CONTRATOS 2015'!$C$2:$C$64,$E$505,'CONTRATOS 2015'!$D$2:$D$64,'Informe 2015'!A529)</f>
        <v>0</v>
      </c>
      <c r="F529" s="59">
        <f>+COUNTIFS('CONTRATOS 2015'!$G$2:$G$64,"celebrado",'CONTRATOS 2015'!$C$2:$C$64,$F$505,'CONTRATOS 2015'!$D$2:$D$64,'Informe 2015'!A529)</f>
        <v>0</v>
      </c>
      <c r="G529" s="59">
        <f>+COUNTIFS('CONTRATOS 2015'!$G$2:$G$64,"celebrado",'CONTRATOS 2015'!$C$2:$C$64,$G$505,'CONTRATOS 2015'!$D$2:$D$64,'Informe 2015'!A529)</f>
        <v>0</v>
      </c>
      <c r="H529" s="31">
        <f t="shared" si="18"/>
        <v>0</v>
      </c>
      <c r="I529" s="31"/>
    </row>
    <row r="530" spans="1:9" x14ac:dyDescent="0.25">
      <c r="A530" s="145" t="s">
        <v>275</v>
      </c>
      <c r="B530" s="143">
        <f>+COUNTIFS('CONTRATOS 2015'!$G$2:$G$64,"celebrado",'CONTRATOS 2015'!$C$2:$C$64,$B$505,'CONTRATOS 2015'!$D$2:$D$64,'Informe 2015'!A530)</f>
        <v>0</v>
      </c>
      <c r="C530" s="31">
        <f>+COUNTIFS('CONTRATOS 2015'!$G$2:$G$64,"celebrado",'CONTRATOS 2015'!$C$2:$C$64,$C$505,'CONTRATOS 2015'!$D$2:$D$64,'Informe 2015'!A530)</f>
        <v>0</v>
      </c>
      <c r="D530" s="59">
        <f>+COUNTIFS('CONTRATOS 2015'!$G$2:$G$64,"celebrado",'CONTRATOS 2015'!$C$2:$C$64,$D$505,'CONTRATOS 2015'!$D$2:$D$64,'Informe 2015'!A530)</f>
        <v>0</v>
      </c>
      <c r="E530" s="59">
        <f>+COUNTIFS('CONTRATOS 2015'!$G$2:$G$64,"celebrado",'CONTRATOS 2015'!$C$2:$C$64,$E$505,'CONTRATOS 2015'!$D$2:$D$64,'Informe 2015'!A530)</f>
        <v>0</v>
      </c>
      <c r="F530" s="59">
        <f>+COUNTIFS('CONTRATOS 2015'!$G$2:$G$64,"celebrado",'CONTRATOS 2015'!$C$2:$C$64,$F$505,'CONTRATOS 2015'!$D$2:$D$64,'Informe 2015'!A530)</f>
        <v>0</v>
      </c>
      <c r="G530" s="59">
        <f>+COUNTIFS('CONTRATOS 2015'!$G$2:$G$64,"celebrado",'CONTRATOS 2015'!$C$2:$C$64,$G$505,'CONTRATOS 2015'!$D$2:$D$64,'Informe 2015'!A530)</f>
        <v>0</v>
      </c>
      <c r="H530" s="31">
        <f t="shared" si="18"/>
        <v>0</v>
      </c>
      <c r="I530" s="31"/>
    </row>
    <row r="531" spans="1:9" x14ac:dyDescent="0.25">
      <c r="A531" s="145" t="s">
        <v>159</v>
      </c>
      <c r="B531" s="143">
        <f>+COUNTIFS('CONTRATOS 2015'!$G$2:$G$64,"celebrado",'CONTRATOS 2015'!$C$2:$C$64,$B$505,'CONTRATOS 2015'!$D$2:$D$64,'Informe 2015'!A531)</f>
        <v>0</v>
      </c>
      <c r="C531" s="31">
        <f>+COUNTIFS('CONTRATOS 2015'!$G$2:$G$64,"celebrado",'CONTRATOS 2015'!$C$2:$C$64,$C$505,'CONTRATOS 2015'!$D$2:$D$64,'Informe 2015'!A531)</f>
        <v>0</v>
      </c>
      <c r="D531" s="59">
        <f>+COUNTIFS('CONTRATOS 2015'!$G$2:$G$64,"celebrado",'CONTRATOS 2015'!$C$2:$C$64,$D$505,'CONTRATOS 2015'!$D$2:$D$64,'Informe 2015'!A531)</f>
        <v>0</v>
      </c>
      <c r="E531" s="59">
        <f>+COUNTIFS('CONTRATOS 2015'!$G$2:$G$64,"celebrado",'CONTRATOS 2015'!$C$2:$C$64,$E$505,'CONTRATOS 2015'!$D$2:$D$64,'Informe 2015'!A531)</f>
        <v>0</v>
      </c>
      <c r="F531" s="59">
        <f>+COUNTIFS('CONTRATOS 2015'!$G$2:$G$64,"celebrado",'CONTRATOS 2015'!$C$2:$C$64,$F$505,'CONTRATOS 2015'!$D$2:$D$64,'Informe 2015'!A531)</f>
        <v>0</v>
      </c>
      <c r="G531" s="59">
        <f>+COUNTIFS('CONTRATOS 2015'!$G$2:$G$64,"celebrado",'CONTRATOS 2015'!$C$2:$C$64,$G$505,'CONTRATOS 2015'!$D$2:$D$64,'Informe 2015'!A531)</f>
        <v>0</v>
      </c>
      <c r="H531" s="31">
        <f t="shared" si="18"/>
        <v>0</v>
      </c>
      <c r="I531" s="31"/>
    </row>
    <row r="532" spans="1:9" x14ac:dyDescent="0.25">
      <c r="A532" s="145" t="s">
        <v>282</v>
      </c>
      <c r="B532" s="143">
        <f>+COUNTIFS('CONTRATOS 2015'!$G$2:$G$64,"celebrado",'CONTRATOS 2015'!$C$2:$C$64,$B$505,'CONTRATOS 2015'!$D$2:$D$64,'Informe 2015'!A532)</f>
        <v>0</v>
      </c>
      <c r="C532" s="31">
        <f>+COUNTIFS('CONTRATOS 2015'!$G$2:$G$64,"celebrado",'CONTRATOS 2015'!$C$2:$C$64,$C$505,'CONTRATOS 2015'!$D$2:$D$64,'Informe 2015'!A532)</f>
        <v>0</v>
      </c>
      <c r="D532" s="59">
        <f>+COUNTIFS('CONTRATOS 2015'!$G$2:$G$64,"celebrado",'CONTRATOS 2015'!$C$2:$C$64,$D$505,'CONTRATOS 2015'!$D$2:$D$64,'Informe 2015'!A532)</f>
        <v>0</v>
      </c>
      <c r="E532" s="59">
        <f>+COUNTIFS('CONTRATOS 2015'!$G$2:$G$64,"celebrado",'CONTRATOS 2015'!$C$2:$C$64,$E$505,'CONTRATOS 2015'!$D$2:$D$64,'Informe 2015'!A532)</f>
        <v>0</v>
      </c>
      <c r="F532" s="59">
        <f>+COUNTIFS('CONTRATOS 2015'!$G$2:$G$64,"celebrado",'CONTRATOS 2015'!$C$2:$C$64,$F$505,'CONTRATOS 2015'!$D$2:$D$64,'Informe 2015'!A532)</f>
        <v>0</v>
      </c>
      <c r="G532" s="59">
        <f>+COUNTIFS('CONTRATOS 2015'!$G$2:$G$64,"celebrado",'CONTRATOS 2015'!$C$2:$C$64,$G$505,'CONTRATOS 2015'!$D$2:$D$64,'Informe 2015'!A532)</f>
        <v>0</v>
      </c>
      <c r="H532" s="31">
        <f t="shared" si="18"/>
        <v>0</v>
      </c>
      <c r="I532" s="31"/>
    </row>
    <row r="533" spans="1:9" x14ac:dyDescent="0.25">
      <c r="A533" s="145" t="s">
        <v>136</v>
      </c>
      <c r="B533" s="143">
        <f>+COUNTIFS('CONTRATOS 2015'!$G$2:$G$64,"celebrado",'CONTRATOS 2015'!$C$2:$C$64,$B$505,'CONTRATOS 2015'!$D$2:$D$64,'Informe 2015'!A533)</f>
        <v>0</v>
      </c>
      <c r="C533" s="31">
        <f>+COUNTIFS('CONTRATOS 2015'!$G$2:$G$64,"celebrado",'CONTRATOS 2015'!$C$2:$C$64,$C$505,'CONTRATOS 2015'!$D$2:$D$64,'Informe 2015'!A533)</f>
        <v>0</v>
      </c>
      <c r="D533" s="59">
        <f>+COUNTIFS('CONTRATOS 2015'!$G$2:$G$64,"celebrado",'CONTRATOS 2015'!$C$2:$C$64,$D$505,'CONTRATOS 2015'!$D$2:$D$64,'Informe 2015'!A533)</f>
        <v>17</v>
      </c>
      <c r="E533" s="59">
        <f>+COUNTIFS('CONTRATOS 2015'!$G$2:$G$64,"celebrado",'CONTRATOS 2015'!$C$2:$C$64,$E$505,'CONTRATOS 2015'!$D$2:$D$64,'Informe 2015'!A533)</f>
        <v>0</v>
      </c>
      <c r="F533" s="59">
        <f>+COUNTIFS('CONTRATOS 2015'!$G$2:$G$64,"celebrado",'CONTRATOS 2015'!$C$2:$C$64,$F$505,'CONTRATOS 2015'!$D$2:$D$64,'Informe 2015'!A533)</f>
        <v>0</v>
      </c>
      <c r="G533" s="59">
        <f>+COUNTIFS('CONTRATOS 2015'!$G$2:$G$64,"celebrado",'CONTRATOS 2015'!$C$2:$C$64,$G$505,'CONTRATOS 2015'!$D$2:$D$64,'Informe 2015'!A533)</f>
        <v>0</v>
      </c>
      <c r="H533" s="31">
        <f t="shared" si="18"/>
        <v>17</v>
      </c>
      <c r="I533" s="31"/>
    </row>
    <row r="534" spans="1:9" ht="16.5" thickBot="1" x14ac:dyDescent="0.3">
      <c r="A534" s="146" t="s">
        <v>135</v>
      </c>
      <c r="B534" s="144">
        <f>+COUNTIFS('CONTRATOS 2015'!$G$2:$G$64,"celebrado",'CONTRATOS 2015'!$C$2:$C$64,$B$505,'CONTRATOS 2015'!$D$2:$D$64,'Informe 2015'!A534)</f>
        <v>0</v>
      </c>
      <c r="C534" s="138">
        <f>+COUNTIFS('CONTRATOS 2015'!$G$2:$G$64,"celebrado",'CONTRATOS 2015'!$C$2:$C$64,$C$505,'CONTRATOS 2015'!$D$2:$D$64,'Informe 2015'!A534)</f>
        <v>0</v>
      </c>
      <c r="D534" s="139">
        <f>+COUNTIFS('CONTRATOS 2015'!$G$2:$G$64,"celebrado",'CONTRATOS 2015'!$C$2:$C$64,$D$505,'CONTRATOS 2015'!$D$2:$D$64,'Informe 2015'!A534)</f>
        <v>2</v>
      </c>
      <c r="E534" s="139">
        <f>+COUNTIFS('CONTRATOS 2015'!$G$2:$G$64,"celebrado",'CONTRATOS 2015'!$C$2:$C$64,$E$505,'CONTRATOS 2015'!$D$2:$D$64,'Informe 2015'!A534)</f>
        <v>0</v>
      </c>
      <c r="F534" s="139">
        <f>+COUNTIFS('CONTRATOS 2015'!$G$2:$G$64,"celebrado",'CONTRATOS 2015'!$C$2:$C$64,$F$505,'CONTRATOS 2015'!$D$2:$D$64,'Informe 2015'!A534)</f>
        <v>0</v>
      </c>
      <c r="G534" s="139">
        <f>+COUNTIFS('CONTRATOS 2015'!$G$2:$G$64,"celebrado",'CONTRATOS 2015'!$C$2:$C$64,$G$505,'CONTRATOS 2015'!$D$2:$D$64,'Informe 2015'!A534)</f>
        <v>0</v>
      </c>
      <c r="H534" s="138">
        <f t="shared" si="18"/>
        <v>2</v>
      </c>
      <c r="I534" s="138"/>
    </row>
    <row r="535" spans="1:9" ht="18.75" thickBot="1" x14ac:dyDescent="0.3">
      <c r="A535" s="140"/>
      <c r="B535" s="141">
        <f t="shared" ref="B535:H535" si="19">SUM(B506:B534)</f>
        <v>15</v>
      </c>
      <c r="C535" s="141">
        <f t="shared" si="19"/>
        <v>0</v>
      </c>
      <c r="D535" s="141">
        <f t="shared" si="19"/>
        <v>26</v>
      </c>
      <c r="E535" s="141">
        <f t="shared" si="19"/>
        <v>0</v>
      </c>
      <c r="F535" s="141">
        <f t="shared" si="19"/>
        <v>0</v>
      </c>
      <c r="G535" s="141">
        <f t="shared" si="19"/>
        <v>0</v>
      </c>
      <c r="H535" s="141">
        <f t="shared" si="19"/>
        <v>41</v>
      </c>
      <c r="I535" s="142"/>
    </row>
    <row r="536" spans="1:9" x14ac:dyDescent="0.25">
      <c r="A536" s="37"/>
      <c r="B536" s="89"/>
      <c r="C536" s="28"/>
      <c r="D536" s="28"/>
      <c r="E536" s="28"/>
      <c r="F536" s="28"/>
      <c r="G536" s="28"/>
      <c r="H536" s="89"/>
      <c r="I536" s="89"/>
    </row>
    <row r="537" spans="1:9" x14ac:dyDescent="0.25">
      <c r="A537" s="67" t="s">
        <v>278</v>
      </c>
      <c r="B537" s="67" t="s">
        <v>255</v>
      </c>
      <c r="C537" s="67" t="s">
        <v>277</v>
      </c>
    </row>
    <row r="538" spans="1:9" x14ac:dyDescent="0.25">
      <c r="A538" s="137" t="s">
        <v>134</v>
      </c>
      <c r="B538" s="31">
        <f>+COUNTIFS('CONTRATOS 2015'!$X$2:$X$64,"&gt;=1",'CONTRATOS 2015'!$K$2:$K$64,A538)</f>
        <v>1</v>
      </c>
      <c r="C538" s="59">
        <f>+SUMIFS('CONTRATOS 2015'!$X$2:$X$64,'CONTRATOS 2015'!$K$2:$K$64,A538)</f>
        <v>22500000</v>
      </c>
      <c r="D538" s="112">
        <f>+C538/$C$556</f>
        <v>3.1781521634261928E-2</v>
      </c>
      <c r="E538" s="112">
        <f>+B538/$B$556</f>
        <v>0.04</v>
      </c>
    </row>
    <row r="539" spans="1:9" x14ac:dyDescent="0.25">
      <c r="A539" s="137" t="s">
        <v>7</v>
      </c>
      <c r="B539" s="31">
        <f>+COUNTIFS('CONTRATOS 2015'!$X$2:$X$64,"&gt;=1",'CONTRATOS 2015'!$K$2:$K$64,A539)</f>
        <v>5</v>
      </c>
      <c r="C539" s="59">
        <f>+SUMIFS('CONTRATOS 2015'!$X$2:$X$64,'CONTRATOS 2015'!$K$2:$K$64,A539)</f>
        <v>174107687</v>
      </c>
      <c r="D539" s="112">
        <f t="shared" ref="D539:D555" si="20">+C539/$C$556</f>
        <v>0.24592920982585798</v>
      </c>
      <c r="E539" s="112">
        <f t="shared" ref="E539:E555" si="21">+B539/$B$556</f>
        <v>0.2</v>
      </c>
    </row>
    <row r="540" spans="1:9" x14ac:dyDescent="0.25">
      <c r="A540" s="137" t="s">
        <v>177</v>
      </c>
      <c r="B540" s="31">
        <f>+COUNTIFS('CONTRATOS 2015'!$X$2:$X$64,"&gt;=1",'CONTRATOS 2015'!$K$2:$K$64,A540)</f>
        <v>0</v>
      </c>
      <c r="C540" s="59">
        <f>+SUMIFS('CONTRATOS 2015'!$X$2:$X$64,'CONTRATOS 2015'!$K$2:$K$64,A540)</f>
        <v>0</v>
      </c>
      <c r="D540" s="112">
        <f t="shared" si="20"/>
        <v>0</v>
      </c>
      <c r="E540" s="112">
        <f t="shared" si="21"/>
        <v>0</v>
      </c>
    </row>
    <row r="541" spans="1:9" x14ac:dyDescent="0.25">
      <c r="A541" s="137" t="s">
        <v>18</v>
      </c>
      <c r="B541" s="31">
        <f>+COUNTIFS('CONTRATOS 2015'!$X$2:$X$64,"&gt;=1",'CONTRATOS 2015'!$K$2:$K$64,A541)</f>
        <v>5</v>
      </c>
      <c r="C541" s="59">
        <f>+SUMIFS('CONTRATOS 2015'!$X$2:$X$64,'CONTRATOS 2015'!$K$2:$K$64,A541)</f>
        <v>323165865.85000002</v>
      </c>
      <c r="D541" s="112">
        <f t="shared" si="20"/>
        <v>0.45647568697630064</v>
      </c>
      <c r="E541" s="112">
        <f t="shared" si="21"/>
        <v>0.2</v>
      </c>
    </row>
    <row r="542" spans="1:9" x14ac:dyDescent="0.25">
      <c r="A542" s="137" t="s">
        <v>179</v>
      </c>
      <c r="B542" s="31">
        <f>+COUNTIFS('CONTRATOS 2015'!$X$2:$X$64,"&gt;=1",'CONTRATOS 2015'!$K$2:$K$64,A542)</f>
        <v>0</v>
      </c>
      <c r="C542" s="59">
        <f>+SUMIFS('CONTRATOS 2015'!$X$2:$X$64,'CONTRATOS 2015'!$K$2:$K$64,A542)</f>
        <v>0</v>
      </c>
      <c r="D542" s="112">
        <f t="shared" si="20"/>
        <v>0</v>
      </c>
      <c r="E542" s="112">
        <f t="shared" si="21"/>
        <v>0</v>
      </c>
    </row>
    <row r="543" spans="1:9" x14ac:dyDescent="0.25">
      <c r="A543" s="137" t="s">
        <v>232</v>
      </c>
      <c r="B543" s="31">
        <f>+COUNTIFS('CONTRATOS 2015'!$X$2:$X$64,"&gt;=1",'CONTRATOS 2015'!$K$2:$K$64,A543)</f>
        <v>0</v>
      </c>
      <c r="C543" s="59">
        <f>+SUMIFS('CONTRATOS 2015'!$X$2:$X$64,'CONTRATOS 2015'!$K$2:$K$64,A543)</f>
        <v>0</v>
      </c>
      <c r="D543" s="112">
        <f t="shared" si="20"/>
        <v>0</v>
      </c>
      <c r="E543" s="112">
        <f t="shared" si="21"/>
        <v>0</v>
      </c>
    </row>
    <row r="544" spans="1:9" x14ac:dyDescent="0.25">
      <c r="A544" s="137" t="s">
        <v>74</v>
      </c>
      <c r="B544" s="31">
        <f>+COUNTIFS('CONTRATOS 2015'!$X$2:$X$64,"&gt;=1",'CONTRATOS 2015'!$K$2:$K$64,A544)</f>
        <v>0</v>
      </c>
      <c r="C544" s="59">
        <f>+SUMIFS('CONTRATOS 2015'!$X$2:$X$64,'CONTRATOS 2015'!$K$2:$K$64,A544)</f>
        <v>0</v>
      </c>
      <c r="D544" s="112">
        <f t="shared" si="20"/>
        <v>0</v>
      </c>
      <c r="E544" s="112">
        <f t="shared" si="21"/>
        <v>0</v>
      </c>
    </row>
    <row r="545" spans="1:5" x14ac:dyDescent="0.25">
      <c r="A545" s="137" t="s">
        <v>13</v>
      </c>
      <c r="B545" s="31">
        <f>+COUNTIFS('CONTRATOS 2015'!$X$2:$X$64,"&gt;=1",'CONTRATOS 2015'!$K$2:$K$64,A545)</f>
        <v>0</v>
      </c>
      <c r="C545" s="59">
        <f>+SUMIFS('CONTRATOS 2015'!$X$2:$X$64,'CONTRATOS 2015'!$K$2:$K$64,A545)</f>
        <v>0</v>
      </c>
      <c r="D545" s="112">
        <f t="shared" si="20"/>
        <v>0</v>
      </c>
      <c r="E545" s="112">
        <f t="shared" si="21"/>
        <v>0</v>
      </c>
    </row>
    <row r="546" spans="1:5" x14ac:dyDescent="0.25">
      <c r="A546" s="137" t="s">
        <v>140</v>
      </c>
      <c r="B546" s="31">
        <f>+COUNTIFS('CONTRATOS 2015'!$X$2:$X$64,"&gt;=1",'CONTRATOS 2015'!$K$2:$K$64,A546)</f>
        <v>0</v>
      </c>
      <c r="C546" s="59">
        <f>+SUMIFS('CONTRATOS 2015'!$X$2:$X$64,'CONTRATOS 2015'!$K$2:$K$64,A546)</f>
        <v>0</v>
      </c>
      <c r="D546" s="112">
        <f t="shared" si="20"/>
        <v>0</v>
      </c>
      <c r="E546" s="112">
        <f t="shared" si="21"/>
        <v>0</v>
      </c>
    </row>
    <row r="547" spans="1:5" x14ac:dyDescent="0.25">
      <c r="A547" s="137" t="s">
        <v>19</v>
      </c>
      <c r="B547" s="31">
        <f>+COUNTIFS('CONTRATOS 2015'!$X$2:$X$64,"&gt;=1",'CONTRATOS 2015'!$K$2:$K$64,A547)</f>
        <v>1</v>
      </c>
      <c r="C547" s="59">
        <f>+SUMIFS('CONTRATOS 2015'!$X$2:$X$64,'CONTRATOS 2015'!$K$2:$K$64,A547)</f>
        <v>6728000</v>
      </c>
      <c r="D547" s="112">
        <f t="shared" si="20"/>
        <v>9.5033812246806335E-3</v>
      </c>
      <c r="E547" s="112">
        <f t="shared" si="21"/>
        <v>0.04</v>
      </c>
    </row>
    <row r="548" spans="1:5" x14ac:dyDescent="0.25">
      <c r="A548" s="137" t="s">
        <v>21</v>
      </c>
      <c r="B548" s="31">
        <f>+COUNTIFS('CONTRATOS 2015'!$X$2:$X$64,"&gt;=1",'CONTRATOS 2015'!$K$2:$K$64,A548)</f>
        <v>0</v>
      </c>
      <c r="C548" s="59">
        <f>+SUMIFS('CONTRATOS 2015'!$X$2:$X$64,'CONTRATOS 2015'!$K$2:$K$64,A548)</f>
        <v>0</v>
      </c>
      <c r="D548" s="112">
        <f t="shared" si="20"/>
        <v>0</v>
      </c>
      <c r="E548" s="112">
        <f t="shared" si="21"/>
        <v>0</v>
      </c>
    </row>
    <row r="549" spans="1:5" x14ac:dyDescent="0.25">
      <c r="A549" s="137" t="s">
        <v>235</v>
      </c>
      <c r="B549" s="31">
        <f>+COUNTIFS('CONTRATOS 2015'!$X$2:$X$64,"&gt;=1",'CONTRATOS 2015'!$K$2:$K$64,A549)</f>
        <v>0</v>
      </c>
      <c r="C549" s="59">
        <f>+SUMIFS('CONTRATOS 2015'!$X$2:$X$64,'CONTRATOS 2015'!$K$2:$K$64,A549)</f>
        <v>0</v>
      </c>
      <c r="D549" s="112">
        <f t="shared" si="20"/>
        <v>0</v>
      </c>
      <c r="E549" s="112">
        <f t="shared" si="21"/>
        <v>0</v>
      </c>
    </row>
    <row r="550" spans="1:5" x14ac:dyDescent="0.25">
      <c r="A550" s="137" t="s">
        <v>62</v>
      </c>
      <c r="B550" s="31">
        <f>+COUNTIFS('CONTRATOS 2015'!$X$2:$X$64,"&gt;=1",'CONTRATOS 2015'!$K$2:$K$64,A550)</f>
        <v>0</v>
      </c>
      <c r="C550" s="59">
        <f>+SUMIFS('CONTRATOS 2015'!$X$2:$X$64,'CONTRATOS 2015'!$K$2:$K$64,A550)</f>
        <v>0</v>
      </c>
      <c r="D550" s="112">
        <f t="shared" si="20"/>
        <v>0</v>
      </c>
      <c r="E550" s="112">
        <f t="shared" si="21"/>
        <v>0</v>
      </c>
    </row>
    <row r="551" spans="1:5" x14ac:dyDescent="0.25">
      <c r="A551" s="137" t="s">
        <v>167</v>
      </c>
      <c r="B551" s="31">
        <f>+COUNTIFS('CONTRATOS 2015'!$X$2:$X$64,"&gt;=1",'CONTRATOS 2015'!$K$2:$K$64,A551)</f>
        <v>12</v>
      </c>
      <c r="C551" s="59">
        <f>+SUMIFS('CONTRATOS 2015'!$X$2:$X$64,'CONTRATOS 2015'!$K$2:$K$64,A551)</f>
        <v>180530000</v>
      </c>
      <c r="D551" s="112">
        <f t="shared" si="20"/>
        <v>0.25500080447259138</v>
      </c>
      <c r="E551" s="112">
        <f t="shared" si="21"/>
        <v>0.48</v>
      </c>
    </row>
    <row r="552" spans="1:5" x14ac:dyDescent="0.25">
      <c r="A552" s="137" t="s">
        <v>142</v>
      </c>
      <c r="B552" s="31">
        <f>+COUNTIFS('CONTRATOS 2015'!$X$2:$X$64,"&gt;=1",'CONTRATOS 2015'!$K$2:$K$64,A552)</f>
        <v>0</v>
      </c>
      <c r="C552" s="59">
        <f>+SUMIFS('CONTRATOS 2015'!$X$2:$X$64,'CONTRATOS 2015'!$K$2:$K$64,A552)</f>
        <v>0</v>
      </c>
      <c r="D552" s="112">
        <f t="shared" si="20"/>
        <v>0</v>
      </c>
      <c r="E552" s="112">
        <f t="shared" si="21"/>
        <v>0</v>
      </c>
    </row>
    <row r="553" spans="1:5" x14ac:dyDescent="0.25">
      <c r="A553" s="137" t="s">
        <v>139</v>
      </c>
      <c r="B553" s="31">
        <f>+COUNTIFS('CONTRATOS 2015'!$X$2:$X$64,"&gt;=1",'CONTRATOS 2015'!$K$2:$K$64,A553)</f>
        <v>0</v>
      </c>
      <c r="C553" s="59">
        <f>+SUMIFS('CONTRATOS 2015'!$X$2:$X$64,'CONTRATOS 2015'!$K$2:$K$64,A553)</f>
        <v>0</v>
      </c>
      <c r="D553" s="112">
        <f t="shared" si="20"/>
        <v>0</v>
      </c>
      <c r="E553" s="112">
        <f t="shared" si="21"/>
        <v>0</v>
      </c>
    </row>
    <row r="554" spans="1:5" x14ac:dyDescent="0.25">
      <c r="A554" s="137" t="s">
        <v>20</v>
      </c>
      <c r="B554" s="31">
        <f>+COUNTIFS('CONTRATOS 2015'!$X$2:$X$64,"&gt;=1",'CONTRATOS 2015'!$K$2:$K$64,A554)</f>
        <v>0</v>
      </c>
      <c r="C554" s="59">
        <f>+SUMIFS('CONTRATOS 2015'!$X$2:$X$64,'CONTRATOS 2015'!$K$2:$K$64,A554)</f>
        <v>0</v>
      </c>
      <c r="D554" s="112">
        <f t="shared" si="20"/>
        <v>0</v>
      </c>
      <c r="E554" s="112">
        <f t="shared" si="21"/>
        <v>0</v>
      </c>
    </row>
    <row r="555" spans="1:5" x14ac:dyDescent="0.25">
      <c r="A555" s="137" t="s">
        <v>141</v>
      </c>
      <c r="B555" s="31">
        <f>+COUNTIFS('CONTRATOS 2015'!$X$2:$X$64,"&gt;=1",'CONTRATOS 2015'!$K$2:$K$64,A555)</f>
        <v>1</v>
      </c>
      <c r="C555" s="59">
        <f>+SUMIFS('CONTRATOS 2015'!$X$2:$X$64,'CONTRATOS 2015'!$K$2:$K$64,A555)</f>
        <v>926998</v>
      </c>
      <c r="D555" s="112">
        <f t="shared" si="20"/>
        <v>1.3093958663074462E-3</v>
      </c>
      <c r="E555" s="112">
        <f t="shared" si="21"/>
        <v>0.04</v>
      </c>
    </row>
    <row r="556" spans="1:5" x14ac:dyDescent="0.25">
      <c r="A556" s="67" t="s">
        <v>126</v>
      </c>
      <c r="B556" s="65">
        <f>SUM(B538:B555)</f>
        <v>25</v>
      </c>
      <c r="C556" s="66">
        <f>SUM(C538:C555)</f>
        <v>707958550.85000002</v>
      </c>
      <c r="D556" s="28"/>
      <c r="E556" s="28"/>
    </row>
    <row r="557" spans="1:5" x14ac:dyDescent="0.25">
      <c r="A557" s="37"/>
    </row>
    <row r="558" spans="1:5" x14ac:dyDescent="0.25">
      <c r="A558" s="37"/>
    </row>
    <row r="559" spans="1:5" x14ac:dyDescent="0.25">
      <c r="A559" s="37"/>
    </row>
    <row r="560" spans="1:5" x14ac:dyDescent="0.25">
      <c r="A560" s="37"/>
    </row>
    <row r="561" spans="1:5" x14ac:dyDescent="0.25">
      <c r="A561" s="37"/>
    </row>
    <row r="562" spans="1:5" x14ac:dyDescent="0.25">
      <c r="A562" s="37"/>
    </row>
    <row r="563" spans="1:5" x14ac:dyDescent="0.25">
      <c r="A563" s="37"/>
    </row>
    <row r="564" spans="1:5" x14ac:dyDescent="0.25">
      <c r="A564" s="37"/>
      <c r="E564" s="24"/>
    </row>
    <row r="565" spans="1:5" x14ac:dyDescent="0.25">
      <c r="A565" s="37"/>
      <c r="E565" s="24"/>
    </row>
    <row r="566" spans="1:5" x14ac:dyDescent="0.25">
      <c r="A566" s="37"/>
      <c r="E566" s="24"/>
    </row>
    <row r="567" spans="1:5" x14ac:dyDescent="0.25">
      <c r="A567" s="37"/>
      <c r="E567" s="24"/>
    </row>
    <row r="568" spans="1:5" x14ac:dyDescent="0.25">
      <c r="A568" s="37"/>
      <c r="E568" s="24"/>
    </row>
    <row r="569" spans="1:5" x14ac:dyDescent="0.25">
      <c r="A569" s="37"/>
      <c r="E569" s="24"/>
    </row>
    <row r="570" spans="1:5" x14ac:dyDescent="0.25">
      <c r="A570" s="37"/>
      <c r="E570" s="24"/>
    </row>
    <row r="571" spans="1:5" x14ac:dyDescent="0.25">
      <c r="A571" s="37"/>
      <c r="E571" s="24"/>
    </row>
    <row r="572" spans="1:5" x14ac:dyDescent="0.25">
      <c r="A572" s="37"/>
      <c r="E572" s="24"/>
    </row>
    <row r="573" spans="1:5" x14ac:dyDescent="0.25">
      <c r="A573" s="37"/>
      <c r="E573" s="24"/>
    </row>
    <row r="574" spans="1:5" x14ac:dyDescent="0.25">
      <c r="A574" s="37"/>
      <c r="E574" s="24"/>
    </row>
    <row r="575" spans="1:5" x14ac:dyDescent="0.25">
      <c r="A575" s="37"/>
      <c r="E575" s="24"/>
    </row>
    <row r="576" spans="1:5" x14ac:dyDescent="0.25">
      <c r="A576" s="37"/>
      <c r="E576" s="24"/>
    </row>
    <row r="577" spans="1:5" x14ac:dyDescent="0.25">
      <c r="A577" s="37"/>
      <c r="E577" s="24"/>
    </row>
    <row r="578" spans="1:5" x14ac:dyDescent="0.25">
      <c r="A578" s="37"/>
      <c r="E578" s="24"/>
    </row>
    <row r="579" spans="1:5" x14ac:dyDescent="0.25">
      <c r="A579" s="37"/>
      <c r="E579" s="24"/>
    </row>
    <row r="580" spans="1:5" x14ac:dyDescent="0.25">
      <c r="A580" s="37"/>
      <c r="E580" s="24"/>
    </row>
    <row r="581" spans="1:5" x14ac:dyDescent="0.25">
      <c r="A581" s="37"/>
      <c r="E581" s="24"/>
    </row>
    <row r="582" spans="1:5" x14ac:dyDescent="0.25">
      <c r="A582" s="37"/>
      <c r="E582" s="24"/>
    </row>
    <row r="583" spans="1:5" x14ac:dyDescent="0.25">
      <c r="A583" s="37"/>
      <c r="E583" s="24"/>
    </row>
    <row r="584" spans="1:5" x14ac:dyDescent="0.25">
      <c r="A584" s="37"/>
      <c r="E584" s="24"/>
    </row>
    <row r="585" spans="1:5" x14ac:dyDescent="0.25">
      <c r="A585" s="37"/>
      <c r="E585" s="24"/>
    </row>
    <row r="586" spans="1:5" x14ac:dyDescent="0.25">
      <c r="A586" s="37"/>
      <c r="E586" s="24"/>
    </row>
    <row r="587" spans="1:5" x14ac:dyDescent="0.25">
      <c r="A587" s="37"/>
      <c r="E587" s="100"/>
    </row>
    <row r="588" spans="1:5" x14ac:dyDescent="0.25">
      <c r="A588" s="37"/>
      <c r="E588" s="24"/>
    </row>
    <row r="589" spans="1:5" x14ac:dyDescent="0.25">
      <c r="A589" s="37"/>
      <c r="E589" s="24"/>
    </row>
    <row r="590" spans="1:5" x14ac:dyDescent="0.25">
      <c r="A590" s="37"/>
      <c r="E590" s="24"/>
    </row>
    <row r="591" spans="1:5" x14ac:dyDescent="0.25">
      <c r="A591" s="37"/>
      <c r="E591" s="24"/>
    </row>
    <row r="592" spans="1:5" x14ac:dyDescent="0.25">
      <c r="A592" s="37"/>
      <c r="E592" s="24"/>
    </row>
    <row r="593" spans="1:5" x14ac:dyDescent="0.25">
      <c r="A593" s="37"/>
      <c r="E593" s="24"/>
    </row>
    <row r="594" spans="1:5" x14ac:dyDescent="0.25">
      <c r="A594" s="37"/>
      <c r="E594" s="101"/>
    </row>
    <row r="595" spans="1:5" x14ac:dyDescent="0.25">
      <c r="A595" s="37"/>
      <c r="E595" s="101"/>
    </row>
    <row r="596" spans="1:5" x14ac:dyDescent="0.25">
      <c r="A596" s="37"/>
      <c r="E596" s="101"/>
    </row>
    <row r="597" spans="1:5" x14ac:dyDescent="0.25">
      <c r="A597" s="37"/>
      <c r="E597" s="101"/>
    </row>
    <row r="598" spans="1:5" x14ac:dyDescent="0.25">
      <c r="A598" s="37"/>
      <c r="E598" s="101"/>
    </row>
    <row r="599" spans="1:5" x14ac:dyDescent="0.25">
      <c r="A599" s="37"/>
      <c r="E599" s="101"/>
    </row>
    <row r="600" spans="1:5" x14ac:dyDescent="0.25">
      <c r="A600" s="37"/>
      <c r="E600" s="101"/>
    </row>
    <row r="601" spans="1:5" x14ac:dyDescent="0.25">
      <c r="A601" s="37"/>
      <c r="E601" s="101"/>
    </row>
    <row r="602" spans="1:5" x14ac:dyDescent="0.25">
      <c r="A602" s="37"/>
      <c r="E602" s="101"/>
    </row>
    <row r="603" spans="1:5" x14ac:dyDescent="0.25">
      <c r="A603" s="37"/>
      <c r="E603" s="101"/>
    </row>
    <row r="604" spans="1:5" x14ac:dyDescent="0.25">
      <c r="A604" s="37"/>
      <c r="E604" s="101"/>
    </row>
    <row r="605" spans="1:5" x14ac:dyDescent="0.25">
      <c r="A605" s="37"/>
      <c r="E605" s="101"/>
    </row>
    <row r="606" spans="1:5" x14ac:dyDescent="0.25">
      <c r="A606" s="37"/>
      <c r="E606" s="101"/>
    </row>
    <row r="607" spans="1:5" x14ac:dyDescent="0.25">
      <c r="A607" s="37"/>
      <c r="E607" s="101"/>
    </row>
    <row r="608" spans="1:5" x14ac:dyDescent="0.25">
      <c r="A608" s="37"/>
      <c r="E608" s="101"/>
    </row>
    <row r="609" spans="1:5" x14ac:dyDescent="0.25">
      <c r="A609" s="37"/>
      <c r="E609" s="101"/>
    </row>
    <row r="610" spans="1:5" x14ac:dyDescent="0.25">
      <c r="A610" s="37"/>
      <c r="E610" s="101"/>
    </row>
    <row r="611" spans="1:5" x14ac:dyDescent="0.25">
      <c r="A611" s="37"/>
      <c r="E611" s="101"/>
    </row>
    <row r="612" spans="1:5" x14ac:dyDescent="0.25">
      <c r="A612" s="37"/>
      <c r="E612" s="101"/>
    </row>
    <row r="613" spans="1:5" x14ac:dyDescent="0.25">
      <c r="A613" s="37"/>
      <c r="E613" s="101"/>
    </row>
    <row r="614" spans="1:5" x14ac:dyDescent="0.25">
      <c r="A614" s="37"/>
      <c r="E614" s="101"/>
    </row>
    <row r="615" spans="1:5" x14ac:dyDescent="0.25">
      <c r="A615" s="37"/>
      <c r="E615" s="101"/>
    </row>
    <row r="616" spans="1:5" x14ac:dyDescent="0.25">
      <c r="A616" s="37"/>
      <c r="E616" s="101"/>
    </row>
    <row r="617" spans="1:5" x14ac:dyDescent="0.25">
      <c r="A617" s="37"/>
      <c r="E617" s="101"/>
    </row>
    <row r="618" spans="1:5" x14ac:dyDescent="0.25">
      <c r="A618" s="37"/>
      <c r="E618" s="101"/>
    </row>
    <row r="619" spans="1:5" x14ac:dyDescent="0.25">
      <c r="A619" s="37"/>
      <c r="E619" s="101"/>
    </row>
    <row r="620" spans="1:5" x14ac:dyDescent="0.25">
      <c r="A620" s="37"/>
      <c r="E620" s="101"/>
    </row>
    <row r="621" spans="1:5" x14ac:dyDescent="0.25">
      <c r="A621" s="37"/>
      <c r="E621" s="101"/>
    </row>
    <row r="622" spans="1:5" x14ac:dyDescent="0.25">
      <c r="A622" s="37"/>
      <c r="E622" s="101"/>
    </row>
    <row r="623" spans="1:5" x14ac:dyDescent="0.25">
      <c r="A623" s="37"/>
      <c r="E623" s="101"/>
    </row>
    <row r="624" spans="1:5" x14ac:dyDescent="0.25">
      <c r="A624" s="37"/>
      <c r="E624" s="101"/>
    </row>
    <row r="625" spans="1:5" x14ac:dyDescent="0.25">
      <c r="A625" s="37"/>
      <c r="E625" s="101"/>
    </row>
    <row r="626" spans="1:5" x14ac:dyDescent="0.25">
      <c r="A626" s="37"/>
      <c r="E626" s="101"/>
    </row>
    <row r="627" spans="1:5" x14ac:dyDescent="0.25">
      <c r="A627" s="37"/>
      <c r="E627" s="101"/>
    </row>
    <row r="628" spans="1:5" x14ac:dyDescent="0.25">
      <c r="A628" s="37"/>
      <c r="E628" s="101"/>
    </row>
    <row r="629" spans="1:5" x14ac:dyDescent="0.25">
      <c r="A629" s="37"/>
      <c r="E629" s="101"/>
    </row>
    <row r="630" spans="1:5" x14ac:dyDescent="0.25">
      <c r="A630" s="37"/>
      <c r="E630" s="101"/>
    </row>
    <row r="631" spans="1:5" x14ac:dyDescent="0.25">
      <c r="A631" s="37"/>
      <c r="E631" s="101"/>
    </row>
    <row r="632" spans="1:5" x14ac:dyDescent="0.25">
      <c r="A632" s="37"/>
      <c r="E632" s="101"/>
    </row>
    <row r="633" spans="1:5" x14ac:dyDescent="0.25">
      <c r="A633" s="37"/>
      <c r="E633" s="101"/>
    </row>
    <row r="634" spans="1:5" x14ac:dyDescent="0.25">
      <c r="A634" s="37"/>
      <c r="E634" s="101"/>
    </row>
    <row r="635" spans="1:5" x14ac:dyDescent="0.25">
      <c r="A635" s="37"/>
      <c r="E635" s="101"/>
    </row>
    <row r="636" spans="1:5" x14ac:dyDescent="0.25">
      <c r="A636" s="37"/>
      <c r="E636" s="101"/>
    </row>
    <row r="637" spans="1:5" x14ac:dyDescent="0.25">
      <c r="A637" s="37"/>
      <c r="E637" s="101"/>
    </row>
    <row r="638" spans="1:5" x14ac:dyDescent="0.25">
      <c r="A638" s="37"/>
      <c r="E638" s="101"/>
    </row>
    <row r="639" spans="1:5" x14ac:dyDescent="0.25">
      <c r="A639" s="37"/>
      <c r="E639" s="101"/>
    </row>
    <row r="640" spans="1:5" x14ac:dyDescent="0.25">
      <c r="A640" s="37"/>
      <c r="E640" s="101"/>
    </row>
    <row r="641" spans="1:5" x14ac:dyDescent="0.25">
      <c r="A641" s="37"/>
      <c r="E641" s="101"/>
    </row>
    <row r="642" spans="1:5" x14ac:dyDescent="0.25">
      <c r="A642" s="37"/>
      <c r="E642" s="101"/>
    </row>
    <row r="643" spans="1:5" x14ac:dyDescent="0.25">
      <c r="A643" s="37"/>
      <c r="E643" s="101"/>
    </row>
    <row r="644" spans="1:5" x14ac:dyDescent="0.25">
      <c r="A644" s="37"/>
      <c r="E644" s="101"/>
    </row>
    <row r="645" spans="1:5" x14ac:dyDescent="0.25">
      <c r="A645" s="37"/>
      <c r="E645" s="101"/>
    </row>
    <row r="646" spans="1:5" x14ac:dyDescent="0.25">
      <c r="A646" s="37"/>
      <c r="E646" s="101"/>
    </row>
    <row r="647" spans="1:5" x14ac:dyDescent="0.25">
      <c r="A647" s="37"/>
      <c r="E647" s="101"/>
    </row>
    <row r="648" spans="1:5" x14ac:dyDescent="0.25">
      <c r="A648" s="37"/>
      <c r="E648" s="101"/>
    </row>
    <row r="649" spans="1:5" x14ac:dyDescent="0.25">
      <c r="A649" s="37"/>
      <c r="E649" s="101"/>
    </row>
    <row r="650" spans="1:5" x14ac:dyDescent="0.25">
      <c r="A650" s="37"/>
      <c r="E650" s="101"/>
    </row>
    <row r="651" spans="1:5" x14ac:dyDescent="0.25">
      <c r="A651" s="37"/>
      <c r="E651" s="101"/>
    </row>
    <row r="652" spans="1:5" x14ac:dyDescent="0.25">
      <c r="A652" s="37"/>
      <c r="E652" s="101"/>
    </row>
    <row r="653" spans="1:5" x14ac:dyDescent="0.25">
      <c r="A653" s="37"/>
      <c r="E653" s="101"/>
    </row>
    <row r="654" spans="1:5" x14ac:dyDescent="0.25">
      <c r="A654" s="37"/>
      <c r="E654" s="101"/>
    </row>
    <row r="655" spans="1:5" x14ac:dyDescent="0.25">
      <c r="A655" s="37"/>
      <c r="E655" s="101"/>
    </row>
    <row r="656" spans="1:5" x14ac:dyDescent="0.25">
      <c r="A656" s="37"/>
      <c r="E656" s="101"/>
    </row>
    <row r="657" spans="1:5" x14ac:dyDescent="0.25">
      <c r="A657" s="37"/>
      <c r="E657" s="101"/>
    </row>
    <row r="658" spans="1:5" x14ac:dyDescent="0.25">
      <c r="A658" s="37"/>
      <c r="E658" s="101"/>
    </row>
    <row r="659" spans="1:5" x14ac:dyDescent="0.25">
      <c r="A659" s="37"/>
      <c r="E659" s="101"/>
    </row>
    <row r="660" spans="1:5" x14ac:dyDescent="0.25">
      <c r="A660" s="37"/>
      <c r="E660" s="101"/>
    </row>
    <row r="661" spans="1:5" x14ac:dyDescent="0.25">
      <c r="A661" s="37"/>
      <c r="E661" s="101"/>
    </row>
    <row r="662" spans="1:5" x14ac:dyDescent="0.25">
      <c r="A662" s="37"/>
      <c r="E662" s="101"/>
    </row>
    <row r="663" spans="1:5" x14ac:dyDescent="0.25">
      <c r="A663" s="37"/>
      <c r="E663" s="101"/>
    </row>
    <row r="664" spans="1:5" x14ac:dyDescent="0.25">
      <c r="A664" s="37"/>
      <c r="E664" s="101"/>
    </row>
    <row r="665" spans="1:5" x14ac:dyDescent="0.25">
      <c r="A665" s="37"/>
      <c r="E665" s="101"/>
    </row>
    <row r="666" spans="1:5" x14ac:dyDescent="0.25">
      <c r="A666" s="37"/>
      <c r="E666" s="101"/>
    </row>
    <row r="667" spans="1:5" x14ac:dyDescent="0.25">
      <c r="A667" s="37"/>
      <c r="E667" s="101"/>
    </row>
    <row r="668" spans="1:5" x14ac:dyDescent="0.25">
      <c r="A668" s="37"/>
      <c r="E668" s="101"/>
    </row>
    <row r="669" spans="1:5" x14ac:dyDescent="0.25">
      <c r="A669" s="37"/>
      <c r="E669" s="101"/>
    </row>
    <row r="670" spans="1:5" x14ac:dyDescent="0.25">
      <c r="A670" s="37"/>
      <c r="E670" s="101"/>
    </row>
    <row r="671" spans="1:5" x14ac:dyDescent="0.25">
      <c r="A671" s="37"/>
      <c r="E671" s="101"/>
    </row>
    <row r="672" spans="1:5" x14ac:dyDescent="0.25">
      <c r="A672" s="37"/>
      <c r="E672" s="101"/>
    </row>
    <row r="673" spans="1:5" x14ac:dyDescent="0.25">
      <c r="A673" s="37"/>
      <c r="E673" s="101"/>
    </row>
    <row r="674" spans="1:5" x14ac:dyDescent="0.25">
      <c r="A674" s="37"/>
      <c r="E674" s="101"/>
    </row>
    <row r="675" spans="1:5" x14ac:dyDescent="0.25">
      <c r="A675" s="37"/>
      <c r="E675" s="101"/>
    </row>
    <row r="676" spans="1:5" x14ac:dyDescent="0.25">
      <c r="A676" s="37"/>
      <c r="E676" s="101"/>
    </row>
    <row r="677" spans="1:5" x14ac:dyDescent="0.25">
      <c r="A677" s="37"/>
      <c r="E677" s="101"/>
    </row>
    <row r="678" spans="1:5" x14ac:dyDescent="0.25">
      <c r="A678" s="37"/>
      <c r="E678" s="101"/>
    </row>
    <row r="679" spans="1:5" x14ac:dyDescent="0.25">
      <c r="A679" s="37"/>
      <c r="E679" s="101"/>
    </row>
    <row r="680" spans="1:5" x14ac:dyDescent="0.25">
      <c r="A680" s="37"/>
      <c r="E680" s="101"/>
    </row>
    <row r="681" spans="1:5" x14ac:dyDescent="0.25">
      <c r="A681" s="37"/>
      <c r="E681" s="101"/>
    </row>
    <row r="682" spans="1:5" x14ac:dyDescent="0.25">
      <c r="A682" s="37"/>
      <c r="E682" s="101"/>
    </row>
    <row r="683" spans="1:5" x14ac:dyDescent="0.25">
      <c r="A683" s="37"/>
      <c r="E683" s="101"/>
    </row>
    <row r="684" spans="1:5" x14ac:dyDescent="0.25">
      <c r="A684" s="37"/>
      <c r="E684" s="101"/>
    </row>
    <row r="685" spans="1:5" x14ac:dyDescent="0.25">
      <c r="A685" s="37"/>
      <c r="E685" s="101"/>
    </row>
    <row r="686" spans="1:5" x14ac:dyDescent="0.25">
      <c r="A686" s="37"/>
      <c r="E686" s="101"/>
    </row>
    <row r="687" spans="1:5" x14ac:dyDescent="0.25">
      <c r="A687" s="37"/>
      <c r="E687" s="101"/>
    </row>
    <row r="688" spans="1:5" x14ac:dyDescent="0.25">
      <c r="A688" s="37"/>
      <c r="E688" s="101"/>
    </row>
    <row r="689" spans="1:5" x14ac:dyDescent="0.25">
      <c r="A689" s="37"/>
      <c r="E689" s="101"/>
    </row>
    <row r="690" spans="1:5" x14ac:dyDescent="0.25">
      <c r="A690" s="37"/>
      <c r="E690" s="101"/>
    </row>
    <row r="691" spans="1:5" x14ac:dyDescent="0.25">
      <c r="A691" s="37"/>
      <c r="E691" s="101"/>
    </row>
    <row r="692" spans="1:5" x14ac:dyDescent="0.25">
      <c r="A692" s="37"/>
      <c r="E692" s="101"/>
    </row>
    <row r="693" spans="1:5" x14ac:dyDescent="0.25">
      <c r="A693" s="37"/>
      <c r="E693" s="101"/>
    </row>
    <row r="694" spans="1:5" x14ac:dyDescent="0.25">
      <c r="A694" s="37"/>
      <c r="E694" s="101"/>
    </row>
    <row r="695" spans="1:5" x14ac:dyDescent="0.25">
      <c r="A695" s="37"/>
      <c r="E695" s="101"/>
    </row>
    <row r="696" spans="1:5" x14ac:dyDescent="0.25">
      <c r="A696" s="37"/>
      <c r="E696" s="101"/>
    </row>
    <row r="697" spans="1:5" x14ac:dyDescent="0.25">
      <c r="A697" s="37"/>
      <c r="E697" s="101"/>
    </row>
    <row r="698" spans="1:5" x14ac:dyDescent="0.25">
      <c r="A698" s="37"/>
      <c r="E698" s="101"/>
    </row>
    <row r="699" spans="1:5" x14ac:dyDescent="0.25">
      <c r="A699" s="37"/>
      <c r="E699" s="101"/>
    </row>
    <row r="700" spans="1:5" x14ac:dyDescent="0.25">
      <c r="A700" s="37"/>
      <c r="E700" s="101"/>
    </row>
    <row r="701" spans="1:5" x14ac:dyDescent="0.25">
      <c r="A701" s="37"/>
      <c r="E701" s="101"/>
    </row>
    <row r="702" spans="1:5" x14ac:dyDescent="0.25">
      <c r="A702" s="37"/>
      <c r="E702" s="101"/>
    </row>
    <row r="703" spans="1:5" x14ac:dyDescent="0.25">
      <c r="A703" s="37"/>
      <c r="E703" s="37"/>
    </row>
    <row r="704" spans="1:5" x14ac:dyDescent="0.25">
      <c r="A704" s="37"/>
      <c r="E704" s="37"/>
    </row>
    <row r="705" spans="1:5" x14ac:dyDescent="0.25">
      <c r="A705" s="37"/>
      <c r="E705" s="37"/>
    </row>
    <row r="706" spans="1:5" x14ac:dyDescent="0.25">
      <c r="A706" s="37"/>
      <c r="E706" s="37"/>
    </row>
    <row r="707" spans="1:5" x14ac:dyDescent="0.25">
      <c r="A707" s="37"/>
      <c r="E707" s="37"/>
    </row>
    <row r="708" spans="1:5" x14ac:dyDescent="0.25">
      <c r="A708" s="37"/>
      <c r="E708" s="37"/>
    </row>
    <row r="709" spans="1:5" x14ac:dyDescent="0.25">
      <c r="A709" s="37"/>
      <c r="E709" s="37"/>
    </row>
    <row r="710" spans="1:5" x14ac:dyDescent="0.25">
      <c r="A710" s="37"/>
      <c r="E710" s="37"/>
    </row>
    <row r="711" spans="1:5" x14ac:dyDescent="0.25">
      <c r="A711" s="37"/>
      <c r="E711" s="37"/>
    </row>
    <row r="712" spans="1:5" x14ac:dyDescent="0.25">
      <c r="A712" s="37"/>
      <c r="E712" s="37"/>
    </row>
    <row r="713" spans="1:5" x14ac:dyDescent="0.25">
      <c r="A713" s="37"/>
      <c r="E713" s="37"/>
    </row>
    <row r="714" spans="1:5" x14ac:dyDescent="0.25">
      <c r="A714" s="37"/>
      <c r="E714" s="37"/>
    </row>
    <row r="715" spans="1:5" x14ac:dyDescent="0.25">
      <c r="A715" s="37"/>
      <c r="E715" s="37"/>
    </row>
    <row r="716" spans="1:5" x14ac:dyDescent="0.25">
      <c r="A716" s="37"/>
      <c r="E716" s="37"/>
    </row>
    <row r="717" spans="1:5" x14ac:dyDescent="0.25">
      <c r="A717" s="37"/>
      <c r="E717" s="37"/>
    </row>
    <row r="718" spans="1:5" x14ac:dyDescent="0.25">
      <c r="A718" s="37"/>
      <c r="E718" s="37"/>
    </row>
    <row r="719" spans="1:5" x14ac:dyDescent="0.25">
      <c r="A719" s="37"/>
      <c r="E719" s="37"/>
    </row>
    <row r="720" spans="1:5" x14ac:dyDescent="0.25">
      <c r="A720" s="37"/>
      <c r="E720" s="37"/>
    </row>
    <row r="721" spans="1:5" x14ac:dyDescent="0.25">
      <c r="A721" s="37"/>
      <c r="E721" s="37"/>
    </row>
    <row r="722" spans="1:5" x14ac:dyDescent="0.25">
      <c r="A722" s="37"/>
      <c r="E722" s="37"/>
    </row>
    <row r="723" spans="1:5" x14ac:dyDescent="0.25">
      <c r="A723" s="37"/>
      <c r="E723" s="37"/>
    </row>
    <row r="724" spans="1:5" x14ac:dyDescent="0.25">
      <c r="A724" s="37"/>
      <c r="E724" s="37"/>
    </row>
    <row r="725" spans="1:5" x14ac:dyDescent="0.25">
      <c r="A725" s="37"/>
      <c r="E725" s="37"/>
    </row>
    <row r="726" spans="1:5" x14ac:dyDescent="0.25">
      <c r="A726" s="37"/>
      <c r="E726" s="37"/>
    </row>
    <row r="727" spans="1:5" x14ac:dyDescent="0.25">
      <c r="A727" s="37"/>
      <c r="E727" s="37"/>
    </row>
    <row r="728" spans="1:5" x14ac:dyDescent="0.25">
      <c r="A728" s="37"/>
      <c r="E728" s="37"/>
    </row>
    <row r="729" spans="1:5" x14ac:dyDescent="0.25">
      <c r="A729" s="37"/>
      <c r="E729" s="37"/>
    </row>
    <row r="730" spans="1:5" x14ac:dyDescent="0.25">
      <c r="A730" s="37"/>
      <c r="E730" s="37"/>
    </row>
    <row r="731" spans="1:5" x14ac:dyDescent="0.25">
      <c r="A731" s="37"/>
      <c r="E731" s="37"/>
    </row>
    <row r="732" spans="1:5" x14ac:dyDescent="0.25">
      <c r="A732" s="37"/>
      <c r="E732" s="37"/>
    </row>
    <row r="733" spans="1:5" x14ac:dyDescent="0.25">
      <c r="A733" s="37"/>
      <c r="E733" s="37"/>
    </row>
    <row r="734" spans="1:5" x14ac:dyDescent="0.25">
      <c r="A734" s="37"/>
      <c r="E734" s="37"/>
    </row>
    <row r="735" spans="1:5" x14ac:dyDescent="0.25">
      <c r="A735" s="37"/>
      <c r="E735" s="37"/>
    </row>
    <row r="736" spans="1:5" x14ac:dyDescent="0.25">
      <c r="A736" s="37"/>
      <c r="E736" s="37"/>
    </row>
    <row r="737" spans="1:5" x14ac:dyDescent="0.25">
      <c r="A737" s="37"/>
      <c r="E737" s="37"/>
    </row>
    <row r="738" spans="1:5" x14ac:dyDescent="0.25">
      <c r="A738" s="37"/>
      <c r="E738" s="37"/>
    </row>
    <row r="739" spans="1:5" x14ac:dyDescent="0.25">
      <c r="A739" s="37"/>
      <c r="E739" s="37"/>
    </row>
    <row r="740" spans="1:5" x14ac:dyDescent="0.25">
      <c r="A740" s="37"/>
      <c r="E740" s="37"/>
    </row>
    <row r="741" spans="1:5" x14ac:dyDescent="0.25">
      <c r="A741" s="37"/>
      <c r="E741" s="37"/>
    </row>
    <row r="742" spans="1:5" x14ac:dyDescent="0.25">
      <c r="A742" s="37"/>
      <c r="E742" s="37"/>
    </row>
    <row r="743" spans="1:5" x14ac:dyDescent="0.25">
      <c r="A743" s="37"/>
      <c r="E743" s="37"/>
    </row>
    <row r="744" spans="1:5" x14ac:dyDescent="0.25">
      <c r="A744" s="37"/>
      <c r="E744" s="37"/>
    </row>
    <row r="745" spans="1:5" x14ac:dyDescent="0.25">
      <c r="A745" s="37"/>
      <c r="E745" s="37"/>
    </row>
    <row r="746" spans="1:5" x14ac:dyDescent="0.25">
      <c r="A746" s="37"/>
      <c r="E746" s="37"/>
    </row>
    <row r="747" spans="1:5" x14ac:dyDescent="0.25">
      <c r="A747" s="37"/>
      <c r="E747" s="37"/>
    </row>
    <row r="748" spans="1:5" x14ac:dyDescent="0.25">
      <c r="A748" s="37"/>
      <c r="E748" s="37"/>
    </row>
    <row r="749" spans="1:5" x14ac:dyDescent="0.25">
      <c r="A749" s="37"/>
      <c r="E749" s="37"/>
    </row>
    <row r="750" spans="1:5" x14ac:dyDescent="0.25">
      <c r="A750" s="37"/>
      <c r="E750" s="37"/>
    </row>
    <row r="751" spans="1:5" x14ac:dyDescent="0.25">
      <c r="A751" s="37"/>
      <c r="E751" s="37"/>
    </row>
    <row r="752" spans="1:5" x14ac:dyDescent="0.25">
      <c r="A752" s="37"/>
      <c r="E752" s="37"/>
    </row>
    <row r="753" spans="1:5" x14ac:dyDescent="0.25">
      <c r="A753" s="37"/>
      <c r="E753" s="37"/>
    </row>
    <row r="754" spans="1:5" x14ac:dyDescent="0.25">
      <c r="A754" s="37"/>
      <c r="E754" s="37"/>
    </row>
    <row r="755" spans="1:5" x14ac:dyDescent="0.25">
      <c r="A755" s="37"/>
      <c r="E755" s="37"/>
    </row>
    <row r="756" spans="1:5" x14ac:dyDescent="0.25">
      <c r="A756" s="37"/>
      <c r="E756" s="37"/>
    </row>
    <row r="757" spans="1:5" x14ac:dyDescent="0.25">
      <c r="A757" s="37"/>
      <c r="E757" s="37"/>
    </row>
    <row r="758" spans="1:5" x14ac:dyDescent="0.25">
      <c r="A758" s="37"/>
      <c r="E758" s="37"/>
    </row>
    <row r="759" spans="1:5" x14ac:dyDescent="0.25">
      <c r="A759" s="37"/>
      <c r="E759" s="37"/>
    </row>
    <row r="760" spans="1:5" x14ac:dyDescent="0.25">
      <c r="A760" s="37"/>
      <c r="E760" s="37"/>
    </row>
    <row r="761" spans="1:5" x14ac:dyDescent="0.25">
      <c r="A761" s="37"/>
      <c r="E761" s="37"/>
    </row>
    <row r="762" spans="1:5" x14ac:dyDescent="0.25">
      <c r="A762" s="37"/>
      <c r="E762" s="37"/>
    </row>
    <row r="763" spans="1:5" x14ac:dyDescent="0.25">
      <c r="A763" s="37"/>
      <c r="E763" s="37"/>
    </row>
    <row r="764" spans="1:5" x14ac:dyDescent="0.25">
      <c r="A764" s="37"/>
      <c r="E764" s="37"/>
    </row>
    <row r="765" spans="1:5" x14ac:dyDescent="0.25">
      <c r="A765" s="37"/>
      <c r="E765" s="37"/>
    </row>
    <row r="766" spans="1:5" x14ac:dyDescent="0.25">
      <c r="A766" s="37"/>
      <c r="E766" s="37"/>
    </row>
    <row r="767" spans="1:5" x14ac:dyDescent="0.25">
      <c r="A767" s="37"/>
      <c r="E767" s="37"/>
    </row>
    <row r="768" spans="1:5" x14ac:dyDescent="0.25">
      <c r="A768" s="37"/>
      <c r="E768" s="37"/>
    </row>
    <row r="769" spans="1:5" x14ac:dyDescent="0.25">
      <c r="A769" s="37"/>
      <c r="E769" s="37"/>
    </row>
    <row r="770" spans="1:5" x14ac:dyDescent="0.25">
      <c r="A770" s="37"/>
      <c r="E770" s="37"/>
    </row>
    <row r="771" spans="1:5" x14ac:dyDescent="0.25">
      <c r="A771" s="37"/>
      <c r="E771" s="37"/>
    </row>
    <row r="772" spans="1:5" x14ac:dyDescent="0.25">
      <c r="A772" s="37"/>
      <c r="E772" s="37"/>
    </row>
    <row r="773" spans="1:5" x14ac:dyDescent="0.25">
      <c r="A773" s="37"/>
      <c r="E773" s="37"/>
    </row>
    <row r="774" spans="1:5" x14ac:dyDescent="0.25">
      <c r="A774" s="37"/>
      <c r="E774" s="37"/>
    </row>
    <row r="775" spans="1:5" x14ac:dyDescent="0.25">
      <c r="A775" s="37"/>
      <c r="E775" s="37"/>
    </row>
    <row r="776" spans="1:5" x14ac:dyDescent="0.25">
      <c r="A776" s="37"/>
      <c r="E776" s="37"/>
    </row>
    <row r="777" spans="1:5" x14ac:dyDescent="0.25">
      <c r="A777" s="37"/>
      <c r="E777" s="37"/>
    </row>
    <row r="778" spans="1:5" x14ac:dyDescent="0.25">
      <c r="A778" s="37"/>
      <c r="E778" s="37"/>
    </row>
    <row r="779" spans="1:5" x14ac:dyDescent="0.25">
      <c r="A779" s="37"/>
      <c r="E779" s="37"/>
    </row>
    <row r="780" spans="1:5" x14ac:dyDescent="0.25">
      <c r="A780" s="37"/>
      <c r="E780" s="37"/>
    </row>
    <row r="781" spans="1:5" x14ac:dyDescent="0.25">
      <c r="A781" s="37"/>
      <c r="E781" s="37"/>
    </row>
    <row r="782" spans="1:5" x14ac:dyDescent="0.25">
      <c r="A782" s="37"/>
      <c r="E782" s="37"/>
    </row>
    <row r="783" spans="1:5" x14ac:dyDescent="0.25">
      <c r="A783" s="37"/>
      <c r="E783" s="37"/>
    </row>
    <row r="784" spans="1:5" x14ac:dyDescent="0.25">
      <c r="A784" s="37"/>
      <c r="E784" s="37"/>
    </row>
    <row r="785" spans="1:5" x14ac:dyDescent="0.25">
      <c r="A785" s="37"/>
      <c r="E785" s="37"/>
    </row>
    <row r="786" spans="1:5" x14ac:dyDescent="0.25">
      <c r="A786" s="37"/>
      <c r="E786" s="37"/>
    </row>
    <row r="787" spans="1:5" x14ac:dyDescent="0.25">
      <c r="A787" s="37"/>
      <c r="E787" s="37"/>
    </row>
    <row r="788" spans="1:5" x14ac:dyDescent="0.25">
      <c r="A788" s="37"/>
      <c r="E788" s="37"/>
    </row>
    <row r="789" spans="1:5" x14ac:dyDescent="0.25">
      <c r="A789" s="37"/>
      <c r="E789" s="37"/>
    </row>
    <row r="790" spans="1:5" x14ac:dyDescent="0.25">
      <c r="A790" s="37"/>
      <c r="E790" s="37"/>
    </row>
    <row r="791" spans="1:5" x14ac:dyDescent="0.25">
      <c r="A791" s="37"/>
      <c r="E791" s="37"/>
    </row>
    <row r="792" spans="1:5" x14ac:dyDescent="0.25">
      <c r="A792" s="37"/>
      <c r="E792" s="37"/>
    </row>
    <row r="793" spans="1:5" x14ac:dyDescent="0.25">
      <c r="A793" s="37"/>
      <c r="E793" s="37"/>
    </row>
    <row r="794" spans="1:5" x14ac:dyDescent="0.25">
      <c r="A794" s="37"/>
      <c r="E794" s="37"/>
    </row>
    <row r="795" spans="1:5" x14ac:dyDescent="0.25">
      <c r="A795" s="37"/>
      <c r="E795" s="37"/>
    </row>
    <row r="796" spans="1:5" x14ac:dyDescent="0.25">
      <c r="A796" s="37"/>
      <c r="E796" s="37"/>
    </row>
    <row r="797" spans="1:5" x14ac:dyDescent="0.25">
      <c r="A797" s="37"/>
      <c r="E797" s="37"/>
    </row>
    <row r="798" spans="1:5" x14ac:dyDescent="0.25">
      <c r="A798" s="37"/>
      <c r="E798" s="37"/>
    </row>
    <row r="799" spans="1:5" x14ac:dyDescent="0.25">
      <c r="A799" s="37"/>
      <c r="E799" s="37"/>
    </row>
    <row r="800" spans="1:5" x14ac:dyDescent="0.25">
      <c r="A800" s="37"/>
      <c r="E800" s="37"/>
    </row>
    <row r="801" spans="1:5" x14ac:dyDescent="0.25">
      <c r="A801" s="37"/>
      <c r="E801" s="37"/>
    </row>
    <row r="802" spans="1:5" x14ac:dyDescent="0.25">
      <c r="A802" s="37"/>
      <c r="E802" s="37"/>
    </row>
    <row r="803" spans="1:5" x14ac:dyDescent="0.25">
      <c r="A803" s="37"/>
      <c r="E803" s="37"/>
    </row>
    <row r="804" spans="1:5" x14ac:dyDescent="0.25">
      <c r="A804" s="37"/>
      <c r="E804" s="37"/>
    </row>
    <row r="805" spans="1:5" x14ac:dyDescent="0.25">
      <c r="A805" s="37"/>
      <c r="E805" s="37"/>
    </row>
    <row r="806" spans="1:5" x14ac:dyDescent="0.25">
      <c r="A806" s="37"/>
      <c r="E806" s="37"/>
    </row>
    <row r="807" spans="1:5" x14ac:dyDescent="0.25">
      <c r="A807" s="37"/>
      <c r="E807" s="37"/>
    </row>
    <row r="808" spans="1:5" x14ac:dyDescent="0.25">
      <c r="A808" s="37"/>
      <c r="E808" s="37"/>
    </row>
    <row r="809" spans="1:5" x14ac:dyDescent="0.25">
      <c r="A809" s="37"/>
      <c r="E809" s="37"/>
    </row>
    <row r="810" spans="1:5" x14ac:dyDescent="0.25">
      <c r="A810" s="37"/>
      <c r="E810" s="37"/>
    </row>
    <row r="811" spans="1:5" x14ac:dyDescent="0.25">
      <c r="A811" s="37"/>
      <c r="E811" s="37"/>
    </row>
    <row r="812" spans="1:5" x14ac:dyDescent="0.25">
      <c r="A812" s="37"/>
      <c r="E812" s="37"/>
    </row>
    <row r="813" spans="1:5" x14ac:dyDescent="0.25">
      <c r="A813" s="37"/>
      <c r="E813" s="37"/>
    </row>
    <row r="814" spans="1:5" x14ac:dyDescent="0.25">
      <c r="A814" s="37"/>
      <c r="E814" s="37"/>
    </row>
    <row r="815" spans="1:5" x14ac:dyDescent="0.25">
      <c r="A815" s="37"/>
      <c r="E815" s="37"/>
    </row>
    <row r="816" spans="1:5" x14ac:dyDescent="0.25">
      <c r="A816" s="37"/>
      <c r="E816" s="37"/>
    </row>
    <row r="817" spans="1:5" x14ac:dyDescent="0.25">
      <c r="A817" s="37"/>
      <c r="E817" s="37"/>
    </row>
    <row r="818" spans="1:5" x14ac:dyDescent="0.25">
      <c r="A818" s="37"/>
      <c r="E818" s="37"/>
    </row>
    <row r="819" spans="1:5" x14ac:dyDescent="0.25">
      <c r="A819" s="37"/>
      <c r="E819" s="37"/>
    </row>
    <row r="820" spans="1:5" x14ac:dyDescent="0.25">
      <c r="A820" s="37"/>
      <c r="E820" s="37"/>
    </row>
    <row r="821" spans="1:5" x14ac:dyDescent="0.25">
      <c r="A821" s="37"/>
      <c r="E821" s="37"/>
    </row>
    <row r="822" spans="1:5" x14ac:dyDescent="0.25">
      <c r="A822" s="37"/>
      <c r="E822" s="37"/>
    </row>
    <row r="823" spans="1:5" x14ac:dyDescent="0.25">
      <c r="A823" s="37"/>
      <c r="E823" s="37"/>
    </row>
    <row r="824" spans="1:5" x14ac:dyDescent="0.25">
      <c r="A824" s="37"/>
      <c r="E824" s="37"/>
    </row>
    <row r="825" spans="1:5" x14ac:dyDescent="0.25">
      <c r="A825" s="37"/>
      <c r="E825" s="37"/>
    </row>
    <row r="826" spans="1:5" x14ac:dyDescent="0.25">
      <c r="A826" s="37"/>
      <c r="E826" s="37"/>
    </row>
    <row r="827" spans="1:5" x14ac:dyDescent="0.25">
      <c r="A827" s="37"/>
      <c r="E827" s="37"/>
    </row>
    <row r="828" spans="1:5" x14ac:dyDescent="0.25">
      <c r="A828" s="37"/>
      <c r="E828" s="37"/>
    </row>
    <row r="829" spans="1:5" x14ac:dyDescent="0.25">
      <c r="A829" s="37"/>
      <c r="E829" s="37"/>
    </row>
    <row r="830" spans="1:5" x14ac:dyDescent="0.25">
      <c r="A830" s="37"/>
      <c r="E830" s="37"/>
    </row>
    <row r="831" spans="1:5" x14ac:dyDescent="0.25">
      <c r="A831" s="37"/>
      <c r="E831" s="37"/>
    </row>
    <row r="832" spans="1:5" x14ac:dyDescent="0.25">
      <c r="A832" s="37"/>
      <c r="E832" s="37"/>
    </row>
    <row r="833" spans="1:5" x14ac:dyDescent="0.25">
      <c r="A833" s="37"/>
      <c r="E833" s="37"/>
    </row>
    <row r="834" spans="1:5" x14ac:dyDescent="0.25">
      <c r="A834" s="37"/>
      <c r="E834" s="37"/>
    </row>
    <row r="835" spans="1:5" x14ac:dyDescent="0.25">
      <c r="A835" s="37"/>
      <c r="E835" s="37"/>
    </row>
    <row r="836" spans="1:5" x14ac:dyDescent="0.25">
      <c r="A836" s="37"/>
      <c r="E836" s="37"/>
    </row>
    <row r="837" spans="1:5" x14ac:dyDescent="0.25">
      <c r="A837" s="37"/>
      <c r="E837" s="37"/>
    </row>
    <row r="838" spans="1:5" x14ac:dyDescent="0.25">
      <c r="A838" s="37"/>
      <c r="E838" s="37"/>
    </row>
    <row r="839" spans="1:5" x14ac:dyDescent="0.25">
      <c r="A839" s="37"/>
      <c r="E839" s="37"/>
    </row>
    <row r="840" spans="1:5" x14ac:dyDescent="0.25">
      <c r="A840" s="37"/>
      <c r="E840" s="37"/>
    </row>
    <row r="841" spans="1:5" x14ac:dyDescent="0.25">
      <c r="A841" s="37"/>
      <c r="E841" s="37"/>
    </row>
    <row r="842" spans="1:5" x14ac:dyDescent="0.25">
      <c r="A842" s="37"/>
      <c r="E842" s="37"/>
    </row>
    <row r="843" spans="1:5" x14ac:dyDescent="0.25">
      <c r="A843" s="37"/>
      <c r="E843" s="37"/>
    </row>
    <row r="844" spans="1:5" x14ac:dyDescent="0.25">
      <c r="A844" s="37"/>
      <c r="E844" s="37"/>
    </row>
    <row r="845" spans="1:5" x14ac:dyDescent="0.25">
      <c r="A845" s="37"/>
      <c r="E845" s="37"/>
    </row>
    <row r="846" spans="1:5" x14ac:dyDescent="0.25">
      <c r="A846" s="37"/>
      <c r="E846" s="37"/>
    </row>
    <row r="847" spans="1:5" x14ac:dyDescent="0.25">
      <c r="A847" s="37"/>
      <c r="E847" s="37"/>
    </row>
    <row r="848" spans="1:5" x14ac:dyDescent="0.25">
      <c r="A848" s="37"/>
      <c r="E848" s="37"/>
    </row>
    <row r="849" spans="1:5" x14ac:dyDescent="0.25">
      <c r="A849" s="37"/>
      <c r="E849" s="37"/>
    </row>
    <row r="850" spans="1:5" x14ac:dyDescent="0.25">
      <c r="A850" s="37"/>
      <c r="E850" s="37"/>
    </row>
    <row r="851" spans="1:5" x14ac:dyDescent="0.25">
      <c r="A851" s="37"/>
      <c r="E851" s="37"/>
    </row>
    <row r="852" spans="1:5" x14ac:dyDescent="0.25">
      <c r="A852" s="37"/>
      <c r="E852" s="37"/>
    </row>
    <row r="853" spans="1:5" x14ac:dyDescent="0.25">
      <c r="A853" s="37"/>
      <c r="E853" s="37"/>
    </row>
    <row r="854" spans="1:5" x14ac:dyDescent="0.25">
      <c r="A854" s="37"/>
      <c r="E854" s="37"/>
    </row>
    <row r="855" spans="1:5" x14ac:dyDescent="0.25">
      <c r="A855" s="37"/>
      <c r="E855" s="37"/>
    </row>
    <row r="856" spans="1:5" x14ac:dyDescent="0.25">
      <c r="A856" s="37"/>
      <c r="E856" s="37"/>
    </row>
    <row r="857" spans="1:5" x14ac:dyDescent="0.25">
      <c r="A857" s="37"/>
      <c r="E857" s="37"/>
    </row>
    <row r="858" spans="1:5" x14ac:dyDescent="0.25">
      <c r="A858" s="37"/>
      <c r="E858" s="37"/>
    </row>
    <row r="859" spans="1:5" x14ac:dyDescent="0.25">
      <c r="A859" s="37"/>
      <c r="E859" s="37"/>
    </row>
    <row r="860" spans="1:5" x14ac:dyDescent="0.25">
      <c r="A860" s="37"/>
      <c r="E860" s="37"/>
    </row>
    <row r="861" spans="1:5" x14ac:dyDescent="0.25">
      <c r="A861" s="37"/>
      <c r="E861" s="37"/>
    </row>
    <row r="862" spans="1:5" x14ac:dyDescent="0.25">
      <c r="A862" s="37"/>
      <c r="E862" s="37"/>
    </row>
    <row r="863" spans="1:5" x14ac:dyDescent="0.25">
      <c r="A863" s="37"/>
      <c r="E863" s="37"/>
    </row>
    <row r="864" spans="1:5" x14ac:dyDescent="0.25">
      <c r="A864" s="37"/>
      <c r="E864" s="37"/>
    </row>
    <row r="865" spans="1:5" x14ac:dyDescent="0.25">
      <c r="A865" s="37"/>
      <c r="E865" s="37"/>
    </row>
    <row r="866" spans="1:5" x14ac:dyDescent="0.25">
      <c r="A866" s="37"/>
      <c r="E866" s="37"/>
    </row>
    <row r="867" spans="1:5" x14ac:dyDescent="0.25">
      <c r="A867" s="37"/>
      <c r="E867" s="37"/>
    </row>
    <row r="868" spans="1:5" x14ac:dyDescent="0.25">
      <c r="A868" s="37"/>
      <c r="E868" s="37"/>
    </row>
    <row r="869" spans="1:5" x14ac:dyDescent="0.25">
      <c r="A869" s="37"/>
      <c r="E869" s="37"/>
    </row>
    <row r="870" spans="1:5" x14ac:dyDescent="0.25">
      <c r="A870" s="37"/>
      <c r="E870" s="37"/>
    </row>
    <row r="871" spans="1:5" x14ac:dyDescent="0.25">
      <c r="A871" s="37"/>
      <c r="E871" s="37"/>
    </row>
    <row r="872" spans="1:5" x14ac:dyDescent="0.25">
      <c r="A872" s="37"/>
      <c r="E872" s="37"/>
    </row>
    <row r="873" spans="1:5" x14ac:dyDescent="0.25">
      <c r="A873" s="37"/>
      <c r="E873" s="37"/>
    </row>
    <row r="874" spans="1:5" x14ac:dyDescent="0.25">
      <c r="A874" s="37"/>
      <c r="E874" s="37"/>
    </row>
    <row r="875" spans="1:5" x14ac:dyDescent="0.25">
      <c r="A875" s="37"/>
      <c r="E875" s="37"/>
    </row>
    <row r="876" spans="1:5" x14ac:dyDescent="0.25">
      <c r="A876" s="37"/>
      <c r="E876" s="37"/>
    </row>
    <row r="877" spans="1:5" x14ac:dyDescent="0.25">
      <c r="A877" s="37"/>
      <c r="E877" s="37"/>
    </row>
    <row r="878" spans="1:5" x14ac:dyDescent="0.25">
      <c r="A878" s="37"/>
      <c r="E878" s="37"/>
    </row>
    <row r="879" spans="1:5" x14ac:dyDescent="0.25">
      <c r="A879" s="37"/>
      <c r="E879" s="37"/>
    </row>
    <row r="880" spans="1:5" x14ac:dyDescent="0.25">
      <c r="A880" s="37"/>
      <c r="E880" s="37"/>
    </row>
    <row r="881" spans="1:5" x14ac:dyDescent="0.25">
      <c r="A881" s="37"/>
      <c r="E881" s="37"/>
    </row>
    <row r="882" spans="1:5" x14ac:dyDescent="0.25">
      <c r="A882" s="37"/>
      <c r="E882" s="37"/>
    </row>
    <row r="883" spans="1:5" x14ac:dyDescent="0.25">
      <c r="A883" s="37"/>
      <c r="E883" s="37"/>
    </row>
    <row r="884" spans="1:5" x14ac:dyDescent="0.25">
      <c r="A884" s="37"/>
      <c r="E884" s="37"/>
    </row>
    <row r="885" spans="1:5" x14ac:dyDescent="0.25">
      <c r="A885" s="37"/>
      <c r="E885" s="37"/>
    </row>
    <row r="886" spans="1:5" x14ac:dyDescent="0.25">
      <c r="A886" s="37"/>
      <c r="E886" s="37"/>
    </row>
    <row r="887" spans="1:5" x14ac:dyDescent="0.25">
      <c r="A887" s="37"/>
      <c r="E887" s="37"/>
    </row>
    <row r="888" spans="1:5" x14ac:dyDescent="0.25">
      <c r="A888" s="37"/>
      <c r="E888" s="37"/>
    </row>
    <row r="889" spans="1:5" x14ac:dyDescent="0.25">
      <c r="A889" s="37"/>
      <c r="E889" s="37"/>
    </row>
    <row r="890" spans="1:5" x14ac:dyDescent="0.25">
      <c r="A890" s="37"/>
      <c r="E890" s="37"/>
    </row>
    <row r="891" spans="1:5" x14ac:dyDescent="0.25">
      <c r="A891" s="37"/>
      <c r="E891" s="37"/>
    </row>
    <row r="892" spans="1:5" x14ac:dyDescent="0.25">
      <c r="A892" s="37"/>
      <c r="E892" s="37"/>
    </row>
    <row r="893" spans="1:5" x14ac:dyDescent="0.25">
      <c r="A893" s="37"/>
      <c r="E893" s="37"/>
    </row>
    <row r="894" spans="1:5" x14ac:dyDescent="0.25">
      <c r="A894" s="37"/>
      <c r="E894" s="37"/>
    </row>
    <row r="895" spans="1:5" x14ac:dyDescent="0.25">
      <c r="A895" s="37"/>
      <c r="E895" s="37"/>
    </row>
    <row r="896" spans="1:5" x14ac:dyDescent="0.25">
      <c r="A896" s="37"/>
      <c r="E896" s="37"/>
    </row>
    <row r="897" spans="1:1" x14ac:dyDescent="0.25">
      <c r="A897" s="37"/>
    </row>
    <row r="898" spans="1:1" x14ac:dyDescent="0.25">
      <c r="A898" s="37"/>
    </row>
    <row r="899" spans="1:1" x14ac:dyDescent="0.25">
      <c r="A899" s="37"/>
    </row>
    <row r="900" spans="1:1" x14ac:dyDescent="0.25">
      <c r="A900" s="37"/>
    </row>
    <row r="901" spans="1:1" x14ac:dyDescent="0.25">
      <c r="A901" s="37"/>
    </row>
    <row r="902" spans="1:1" x14ac:dyDescent="0.25">
      <c r="A902" s="37"/>
    </row>
    <row r="903" spans="1:1" x14ac:dyDescent="0.25">
      <c r="A903" s="37"/>
    </row>
    <row r="904" spans="1:1" x14ac:dyDescent="0.25">
      <c r="A904" s="37"/>
    </row>
    <row r="905" spans="1:1" x14ac:dyDescent="0.25">
      <c r="A905" s="37"/>
    </row>
  </sheetData>
  <sortState ref="A30:G49">
    <sortCondition ref="A29"/>
  </sortState>
  <mergeCells count="9">
    <mergeCell ref="E63:F63"/>
    <mergeCell ref="J15:K15"/>
    <mergeCell ref="B27:C27"/>
    <mergeCell ref="D27:E27"/>
    <mergeCell ref="F27:G27"/>
    <mergeCell ref="B15:C15"/>
    <mergeCell ref="D15:E15"/>
    <mergeCell ref="F15:G15"/>
    <mergeCell ref="H15:I15"/>
  </mergeCells>
  <hyperlinks>
    <hyperlink ref="A67" r:id="rId1" display="001"/>
    <hyperlink ref="A68" r:id="rId2" display="002"/>
    <hyperlink ref="A69:A71" r:id="rId3" display="002"/>
  </hyperlinks>
  <pageMargins left="0.7" right="0.7" top="0.75" bottom="0.75" header="0.3" footer="0.3"/>
  <pageSetup orientation="portrait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6"/>
  <sheetViews>
    <sheetView zoomScale="85" zoomScaleNormal="85" workbookViewId="0"/>
  </sheetViews>
  <sheetFormatPr baseColWidth="10" defaultRowHeight="12.75" x14ac:dyDescent="0.2"/>
  <cols>
    <col min="1" max="1" width="50.7109375" style="16" customWidth="1"/>
    <col min="2" max="2" width="17.5703125" style="2" customWidth="1"/>
    <col min="3" max="3" width="71.140625" style="2" customWidth="1"/>
    <col min="4" max="4" width="8.5703125" style="1" customWidth="1"/>
    <col min="5" max="5" width="15.140625" style="1" bestFit="1" customWidth="1"/>
    <col min="6" max="6" width="3" style="1" customWidth="1"/>
    <col min="7" max="7" width="22.140625" style="1" customWidth="1"/>
    <col min="8" max="9" width="2.140625" style="1" customWidth="1"/>
    <col min="10" max="11" width="23.140625" style="1" bestFit="1" customWidth="1"/>
    <col min="12" max="12" width="25.7109375" style="1" bestFit="1" customWidth="1"/>
    <col min="13" max="13" width="31" style="1" bestFit="1" customWidth="1"/>
    <col min="14" max="14" width="27.85546875" style="1" bestFit="1" customWidth="1"/>
    <col min="15" max="15" width="24.42578125" style="1" bestFit="1" customWidth="1"/>
    <col min="16" max="16" width="28.85546875" style="1" bestFit="1" customWidth="1"/>
    <col min="17" max="17" width="31.85546875" style="1" bestFit="1" customWidth="1"/>
    <col min="18" max="18" width="24.28515625" style="1" bestFit="1" customWidth="1"/>
    <col min="19" max="19" width="26.7109375" style="1" bestFit="1" customWidth="1"/>
    <col min="20" max="20" width="35.85546875" style="1" bestFit="1" customWidth="1"/>
    <col min="21" max="21" width="29.28515625" style="1" bestFit="1" customWidth="1"/>
    <col min="22" max="22" width="34.7109375" style="1" bestFit="1" customWidth="1"/>
    <col min="23" max="23" width="25.5703125" style="1" bestFit="1" customWidth="1"/>
    <col min="24" max="24" width="25.85546875" style="1" bestFit="1" customWidth="1"/>
    <col min="25" max="26" width="29.28515625" style="1" bestFit="1" customWidth="1"/>
    <col min="27" max="27" width="33.5703125" style="1" bestFit="1" customWidth="1"/>
    <col min="28" max="28" width="29.5703125" style="1" bestFit="1" customWidth="1"/>
    <col min="29" max="29" width="32" style="1" bestFit="1" customWidth="1"/>
    <col min="30" max="30" width="22.28515625" style="1" bestFit="1" customWidth="1"/>
    <col min="31" max="31" width="35.7109375" style="1" bestFit="1" customWidth="1"/>
    <col min="32" max="32" width="23.140625" style="1" bestFit="1" customWidth="1"/>
    <col min="33" max="33" width="28.5703125" style="1" bestFit="1" customWidth="1"/>
    <col min="34" max="34" width="36.42578125" style="1" bestFit="1" customWidth="1"/>
    <col min="35" max="35" width="33.42578125" style="1" bestFit="1" customWidth="1"/>
    <col min="36" max="36" width="29.42578125" style="1" bestFit="1" customWidth="1"/>
    <col min="37" max="37" width="35" style="1" bestFit="1" customWidth="1"/>
    <col min="38" max="38" width="38.5703125" style="1" bestFit="1" customWidth="1"/>
    <col min="39" max="39" width="35" style="1" bestFit="1" customWidth="1"/>
    <col min="40" max="40" width="39.7109375" style="1" bestFit="1" customWidth="1"/>
    <col min="41" max="41" width="28.140625" style="1" bestFit="1" customWidth="1"/>
    <col min="42" max="42" width="33.140625" style="1" bestFit="1" customWidth="1"/>
    <col min="43" max="43" width="27.42578125" style="1" bestFit="1" customWidth="1"/>
    <col min="44" max="44" width="28.42578125" style="1" bestFit="1" customWidth="1"/>
    <col min="45" max="45" width="27.140625" style="1" bestFit="1" customWidth="1"/>
    <col min="46" max="46" width="30" style="1" bestFit="1" customWidth="1"/>
    <col min="47" max="47" width="24.28515625" style="1" bestFit="1" customWidth="1"/>
    <col min="48" max="48" width="28.140625" style="1" bestFit="1" customWidth="1"/>
    <col min="49" max="49" width="24.42578125" style="1" bestFit="1" customWidth="1"/>
    <col min="50" max="50" width="32.42578125" style="1" bestFit="1" customWidth="1"/>
    <col min="51" max="51" width="24" style="1" bestFit="1" customWidth="1"/>
    <col min="52" max="52" width="26.85546875" style="1" bestFit="1" customWidth="1"/>
    <col min="53" max="53" width="35.140625" style="1" bestFit="1" customWidth="1"/>
    <col min="54" max="54" width="25.7109375" style="1" bestFit="1" customWidth="1"/>
    <col min="55" max="55" width="39.7109375" style="1" bestFit="1" customWidth="1"/>
    <col min="56" max="56" width="31.7109375" style="1" bestFit="1" customWidth="1"/>
    <col min="57" max="57" width="35" style="1" bestFit="1" customWidth="1"/>
    <col min="58" max="58" width="27.28515625" style="1" bestFit="1" customWidth="1"/>
    <col min="59" max="59" width="23.5703125" style="1" bestFit="1" customWidth="1"/>
    <col min="60" max="60" width="26.140625" style="1" bestFit="1" customWidth="1"/>
    <col min="61" max="61" width="25.42578125" style="1" bestFit="1" customWidth="1"/>
    <col min="62" max="62" width="28" style="1" bestFit="1" customWidth="1"/>
    <col min="63" max="63" width="29.28515625" style="1" bestFit="1" customWidth="1"/>
    <col min="64" max="64" width="31.28515625" style="1" bestFit="1" customWidth="1"/>
    <col min="65" max="65" width="32.140625" style="1" bestFit="1" customWidth="1"/>
    <col min="66" max="66" width="33.5703125" style="1" bestFit="1" customWidth="1"/>
    <col min="67" max="67" width="34.28515625" style="1" bestFit="1" customWidth="1"/>
    <col min="68" max="68" width="36.85546875" style="1" bestFit="1" customWidth="1"/>
    <col min="69" max="69" width="21.7109375" style="1" bestFit="1" customWidth="1"/>
    <col min="70" max="70" width="36" style="1" bestFit="1" customWidth="1"/>
    <col min="71" max="71" width="33.5703125" style="1" bestFit="1" customWidth="1"/>
    <col min="72" max="72" width="32.140625" style="1" bestFit="1" customWidth="1"/>
    <col min="73" max="73" width="31.140625" style="1" bestFit="1" customWidth="1"/>
    <col min="74" max="74" width="28.42578125" style="1" bestFit="1" customWidth="1"/>
    <col min="75" max="75" width="40.140625" style="1" bestFit="1" customWidth="1"/>
    <col min="76" max="76" width="9" style="1" customWidth="1"/>
    <col min="77" max="77" width="34.28515625" style="1" bestFit="1" customWidth="1"/>
    <col min="78" max="78" width="17.5703125" style="1" bestFit="1" customWidth="1"/>
    <col min="79" max="79" width="35.5703125" style="1" bestFit="1" customWidth="1"/>
    <col min="80" max="80" width="15.5703125" style="1" bestFit="1" customWidth="1"/>
    <col min="81" max="81" width="25.85546875" style="1" bestFit="1" customWidth="1"/>
    <col min="82" max="82" width="31.7109375" style="1" bestFit="1" customWidth="1"/>
    <col min="83" max="83" width="28.7109375" style="1" bestFit="1" customWidth="1"/>
    <col min="84" max="84" width="26.7109375" style="1" bestFit="1" customWidth="1"/>
    <col min="85" max="85" width="23.28515625" style="1" bestFit="1" customWidth="1"/>
    <col min="86" max="86" width="24.5703125" style="1" bestFit="1" customWidth="1"/>
    <col min="87" max="87" width="33.42578125" style="1" bestFit="1" customWidth="1"/>
    <col min="88" max="88" width="31.85546875" style="1" bestFit="1" customWidth="1"/>
    <col min="89" max="89" width="26.7109375" style="1" bestFit="1" customWidth="1"/>
    <col min="90" max="90" width="30.85546875" style="1" bestFit="1" customWidth="1"/>
    <col min="91" max="91" width="35.140625" style="1" bestFit="1" customWidth="1"/>
    <col min="92" max="92" width="30.5703125" style="1" bestFit="1" customWidth="1"/>
    <col min="93" max="93" width="25.28515625" style="1" bestFit="1" customWidth="1"/>
    <col min="94" max="94" width="30.7109375" style="1" bestFit="1" customWidth="1"/>
    <col min="95" max="95" width="35.42578125" style="1" bestFit="1" customWidth="1"/>
    <col min="96" max="96" width="25.42578125" style="1" bestFit="1" customWidth="1"/>
    <col min="97" max="97" width="24.42578125" style="1" bestFit="1" customWidth="1"/>
    <col min="98" max="98" width="35.28515625" style="1" bestFit="1" customWidth="1"/>
    <col min="99" max="99" width="40.42578125" style="1" bestFit="1" customWidth="1"/>
    <col min="100" max="100" width="32.28515625" style="1" bestFit="1" customWidth="1"/>
    <col min="101" max="101" width="36.140625" style="1" bestFit="1" customWidth="1"/>
    <col min="102" max="102" width="12.5703125" style="1" bestFit="1" customWidth="1"/>
    <col min="103" max="16384" width="11.42578125" style="1"/>
  </cols>
  <sheetData>
    <row r="1" spans="1:10" x14ac:dyDescent="0.2">
      <c r="A1" s="50" t="s">
        <v>123</v>
      </c>
      <c r="B1" s="51"/>
      <c r="C1" s="54"/>
      <c r="D1" s="52" t="s">
        <v>145</v>
      </c>
      <c r="E1" s="53"/>
    </row>
    <row r="2" spans="1:10" s="4" customFormat="1" ht="13.5" thickBot="1" x14ac:dyDescent="0.3">
      <c r="A2" s="126" t="s">
        <v>28</v>
      </c>
      <c r="B2" s="21" t="s">
        <v>29</v>
      </c>
      <c r="C2" s="55"/>
      <c r="D2" s="120" t="s">
        <v>22</v>
      </c>
      <c r="E2" s="121" t="s">
        <v>23</v>
      </c>
      <c r="G2" s="58">
        <f ca="1">+TODAY()</f>
        <v>42110</v>
      </c>
    </row>
    <row r="3" spans="1:10" x14ac:dyDescent="0.2">
      <c r="A3" s="127" t="s">
        <v>1063</v>
      </c>
      <c r="B3" s="44">
        <v>76316134</v>
      </c>
      <c r="C3" s="123" t="s">
        <v>306</v>
      </c>
      <c r="D3" s="125" t="e">
        <f>COUNTIFS('CONTRATOS 2015'!#REF!,A3,'CONTRATOS 2015'!$W$2:$W$64,"&gt;=1")</f>
        <v>#REF!</v>
      </c>
      <c r="E3" s="122" t="e">
        <f>SUMIFS('CONTRATOS 2015'!$W$2:$W$64,'CONTRATOS 2015'!#REF!,A3)</f>
        <v>#REF!</v>
      </c>
      <c r="J3" s="2"/>
    </row>
    <row r="4" spans="1:10" x14ac:dyDescent="0.2">
      <c r="A4" s="127" t="s">
        <v>791</v>
      </c>
      <c r="B4" s="44">
        <v>51574674</v>
      </c>
      <c r="C4" s="123" t="s">
        <v>381</v>
      </c>
      <c r="D4" s="125" t="e">
        <f>COUNTIFS('CONTRATOS 2015'!#REF!,A4,'CONTRATOS 2015'!$W$2:$W$64,"&gt;=1")</f>
        <v>#REF!</v>
      </c>
      <c r="E4" s="122" t="e">
        <f>SUMIFS('CONTRATOS 2015'!$W$2:$W$64,'CONTRATOS 2015'!#REF!,A4)</f>
        <v>#REF!</v>
      </c>
    </row>
    <row r="5" spans="1:10" x14ac:dyDescent="0.2">
      <c r="A5" s="127" t="s">
        <v>1043</v>
      </c>
      <c r="B5" s="44">
        <v>74320636</v>
      </c>
      <c r="C5" s="123" t="s">
        <v>393</v>
      </c>
      <c r="D5" s="125" t="e">
        <f>COUNTIFS('CONTRATOS 2015'!#REF!,A5,'CONTRATOS 2015'!$W$2:$W$64,"&gt;=1")</f>
        <v>#REF!</v>
      </c>
      <c r="E5" s="122" t="e">
        <f>SUMIFS('CONTRATOS 2015'!$W$2:$W$64,'CONTRATOS 2015'!#REF!,A5)</f>
        <v>#REF!</v>
      </c>
    </row>
    <row r="6" spans="1:10" x14ac:dyDescent="0.2">
      <c r="A6" s="127" t="s">
        <v>1094</v>
      </c>
      <c r="B6" s="44">
        <v>79340365</v>
      </c>
      <c r="C6" s="123" t="s">
        <v>303</v>
      </c>
      <c r="D6" s="125" t="e">
        <f>COUNTIFS('CONTRATOS 2015'!#REF!,A6,'CONTRATOS 2015'!$W$2:$W$64,"&gt;=1")</f>
        <v>#REF!</v>
      </c>
      <c r="E6" s="122" t="e">
        <f>SUMIFS('CONTRATOS 2015'!$W$2:$W$64,'CONTRATOS 2015'!#REF!,A6)</f>
        <v>#REF!</v>
      </c>
    </row>
    <row r="7" spans="1:10" x14ac:dyDescent="0.2">
      <c r="A7" s="127" t="s">
        <v>1135</v>
      </c>
      <c r="B7" s="44">
        <v>79705370</v>
      </c>
      <c r="C7" s="123" t="s">
        <v>347</v>
      </c>
      <c r="D7" s="125" t="e">
        <f>COUNTIFS('CONTRATOS 2015'!#REF!,A7,'CONTRATOS 2015'!$W$2:$W$64,"&gt;=1")</f>
        <v>#REF!</v>
      </c>
      <c r="E7" s="122" t="e">
        <f>SUMIFS('CONTRATOS 2015'!$W$2:$W$64,'CONTRATOS 2015'!#REF!,A7)</f>
        <v>#REF!</v>
      </c>
    </row>
    <row r="8" spans="1:10" x14ac:dyDescent="0.2">
      <c r="A8" s="127" t="s">
        <v>1466</v>
      </c>
      <c r="B8" s="44">
        <v>1024495295</v>
      </c>
      <c r="C8" s="123" t="s">
        <v>301</v>
      </c>
      <c r="D8" s="125" t="e">
        <f>COUNTIFS('CONTRATOS 2015'!#REF!,A8,'CONTRATOS 2015'!$W$2:$W$64,"&gt;=1")</f>
        <v>#REF!</v>
      </c>
      <c r="E8" s="122" t="e">
        <f>SUMIFS('CONTRATOS 2015'!$W$2:$W$64,'CONTRATOS 2015'!#REF!,A8)</f>
        <v>#REF!</v>
      </c>
    </row>
    <row r="9" spans="1:10" x14ac:dyDescent="0.2">
      <c r="A9" s="127" t="s">
        <v>988</v>
      </c>
      <c r="B9" s="44">
        <v>68296543</v>
      </c>
      <c r="C9" s="123" t="s">
        <v>304</v>
      </c>
      <c r="D9" s="125" t="e">
        <f>COUNTIFS('CONTRATOS 2015'!#REF!,A9,'CONTRATOS 2015'!$W$2:$W$64,"&gt;=1")</f>
        <v>#REF!</v>
      </c>
      <c r="E9" s="122" t="e">
        <f>SUMIFS('CONTRATOS 2015'!$W$2:$W$64,'CONTRATOS 2015'!#REF!,A9)</f>
        <v>#REF!</v>
      </c>
    </row>
    <row r="10" spans="1:10" x14ac:dyDescent="0.2">
      <c r="A10" s="127" t="s">
        <v>925</v>
      </c>
      <c r="B10" s="44">
        <v>52993820</v>
      </c>
      <c r="C10" s="123" t="s">
        <v>401</v>
      </c>
      <c r="D10" s="125" t="e">
        <f>COUNTIFS('CONTRATOS 2015'!#REF!,A10,'CONTRATOS 2015'!$W$2:$W$64,"&gt;=1")</f>
        <v>#REF!</v>
      </c>
      <c r="E10" s="122" t="e">
        <f>SUMIFS('CONTRATOS 2015'!$W$2:$W$64,'CONTRATOS 2015'!#REF!,A10)</f>
        <v>#REF!</v>
      </c>
    </row>
    <row r="11" spans="1:10" x14ac:dyDescent="0.2">
      <c r="A11" s="127" t="s">
        <v>914</v>
      </c>
      <c r="B11" s="44">
        <v>52934097</v>
      </c>
      <c r="C11" s="123" t="s">
        <v>301</v>
      </c>
      <c r="D11" s="125" t="e">
        <f>COUNTIFS('CONTRATOS 2015'!#REF!,A11,'CONTRATOS 2015'!$W$2:$W$64,"&gt;=1")</f>
        <v>#REF!</v>
      </c>
      <c r="E11" s="122" t="e">
        <f>SUMIFS('CONTRATOS 2015'!$W$2:$W$64,'CONTRATOS 2015'!#REF!,A11)</f>
        <v>#REF!</v>
      </c>
    </row>
    <row r="12" spans="1:10" x14ac:dyDescent="0.2">
      <c r="A12" s="127" t="s">
        <v>669</v>
      </c>
      <c r="B12" s="44">
        <v>27082113</v>
      </c>
      <c r="C12" s="123" t="s">
        <v>322</v>
      </c>
      <c r="D12" s="125" t="e">
        <f>COUNTIFS('CONTRATOS 2015'!#REF!,A12,'CONTRATOS 2015'!$W$2:$W$64,"&gt;=1")</f>
        <v>#REF!</v>
      </c>
      <c r="E12" s="122" t="e">
        <f>SUMIFS('CONTRATOS 2015'!$W$2:$W$64,'CONTRATOS 2015'!#REF!,A12)</f>
        <v>#REF!</v>
      </c>
    </row>
    <row r="13" spans="1:10" x14ac:dyDescent="0.2">
      <c r="A13" s="127" t="s">
        <v>684</v>
      </c>
      <c r="B13" s="44">
        <v>31164881</v>
      </c>
      <c r="C13" s="123" t="s">
        <v>392</v>
      </c>
      <c r="D13" s="125" t="e">
        <f>COUNTIFS('CONTRATOS 2015'!#REF!,A13,'CONTRATOS 2015'!$W$2:$W$64,"&gt;=1")</f>
        <v>#REF!</v>
      </c>
      <c r="E13" s="122" t="e">
        <f>SUMIFS('CONTRATOS 2015'!$W$2:$W$64,'CONTRATOS 2015'!#REF!,A13)</f>
        <v>#REF!</v>
      </c>
    </row>
    <row r="14" spans="1:10" x14ac:dyDescent="0.2">
      <c r="A14" s="127" t="s">
        <v>708</v>
      </c>
      <c r="B14" s="44">
        <v>35492456</v>
      </c>
      <c r="C14" s="123" t="s">
        <v>302</v>
      </c>
      <c r="D14" s="125" t="e">
        <f>COUNTIFS('CONTRATOS 2015'!#REF!,A14,'CONTRATOS 2015'!$W$2:$W$64,"&gt;=1")</f>
        <v>#REF!</v>
      </c>
      <c r="E14" s="122" t="e">
        <f>SUMIFS('CONTRATOS 2015'!$W$2:$W$64,'CONTRATOS 2015'!#REF!,A14)</f>
        <v>#REF!</v>
      </c>
    </row>
    <row r="15" spans="1:10" x14ac:dyDescent="0.2">
      <c r="A15" s="127" t="s">
        <v>1369</v>
      </c>
      <c r="B15" s="44">
        <v>94367897</v>
      </c>
      <c r="C15" s="123" t="s">
        <v>311</v>
      </c>
      <c r="D15" s="125" t="e">
        <f>COUNTIFS('CONTRATOS 2015'!#REF!,A15,'CONTRATOS 2015'!$W$2:$W$64,"&gt;=1")</f>
        <v>#REF!</v>
      </c>
      <c r="E15" s="122" t="e">
        <f>SUMIFS('CONTRATOS 2015'!$W$2:$W$64,'CONTRATOS 2015'!#REF!,A15)</f>
        <v>#REF!</v>
      </c>
    </row>
    <row r="16" spans="1:10" x14ac:dyDescent="0.2">
      <c r="A16" s="127" t="s">
        <v>1355</v>
      </c>
      <c r="B16" s="44">
        <v>93373942</v>
      </c>
      <c r="C16" s="123" t="s">
        <v>321</v>
      </c>
      <c r="D16" s="125" t="e">
        <f>COUNTIFS('CONTRATOS 2015'!#REF!,A16,'CONTRATOS 2015'!$W$2:$W$64,"&gt;=1")</f>
        <v>#REF!</v>
      </c>
      <c r="E16" s="122" t="e">
        <f>SUMIFS('CONTRATOS 2015'!$W$2:$W$64,'CONTRATOS 2015'!#REF!,A16)</f>
        <v>#REF!</v>
      </c>
    </row>
    <row r="17" spans="1:5" x14ac:dyDescent="0.2">
      <c r="A17" s="127" t="s">
        <v>444</v>
      </c>
      <c r="B17" s="44">
        <v>4470197</v>
      </c>
      <c r="C17" s="123" t="s">
        <v>313</v>
      </c>
      <c r="D17" s="125" t="e">
        <f>COUNTIFS('CONTRATOS 2015'!#REF!,A17,'CONTRATOS 2015'!$W$2:$W$64,"&gt;=1")</f>
        <v>#REF!</v>
      </c>
      <c r="E17" s="122" t="e">
        <f>SUMIFS('CONTRATOS 2015'!$W$2:$W$64,'CONTRATOS 2015'!#REF!,A17)</f>
        <v>#REF!</v>
      </c>
    </row>
    <row r="18" spans="1:5" x14ac:dyDescent="0.2">
      <c r="A18" s="127" t="s">
        <v>887</v>
      </c>
      <c r="B18" s="44">
        <v>52780783</v>
      </c>
      <c r="C18" s="123" t="s">
        <v>401</v>
      </c>
      <c r="D18" s="125" t="e">
        <f>COUNTIFS('CONTRATOS 2015'!#REF!,A18,'CONTRATOS 2015'!$W$2:$W$64,"&gt;=1")</f>
        <v>#REF!</v>
      </c>
      <c r="E18" s="122" t="e">
        <f>SUMIFS('CONTRATOS 2015'!$W$2:$W$64,'CONTRATOS 2015'!#REF!,A18)</f>
        <v>#REF!</v>
      </c>
    </row>
    <row r="19" spans="1:5" x14ac:dyDescent="0.2">
      <c r="A19" s="127" t="s">
        <v>1580</v>
      </c>
      <c r="B19" s="44">
        <v>1128445853</v>
      </c>
      <c r="C19" s="123" t="s">
        <v>326</v>
      </c>
      <c r="D19" s="125" t="e">
        <f>COUNTIFS('CONTRATOS 2015'!#REF!,A19,'CONTRATOS 2015'!$W$2:$W$64,"&gt;=1")</f>
        <v>#REF!</v>
      </c>
      <c r="E19" s="122" t="e">
        <f>SUMIFS('CONTRATOS 2015'!$W$2:$W$64,'CONTRATOS 2015'!#REF!,A19)</f>
        <v>#REF!</v>
      </c>
    </row>
    <row r="20" spans="1:5" x14ac:dyDescent="0.2">
      <c r="A20" s="127" t="s">
        <v>1126</v>
      </c>
      <c r="B20" s="44">
        <v>79617767</v>
      </c>
      <c r="C20" s="123" t="s">
        <v>369</v>
      </c>
      <c r="D20" s="125" t="e">
        <f>COUNTIFS('CONTRATOS 2015'!#REF!,A20,'CONTRATOS 2015'!$W$2:$W$64,"&gt;=1")</f>
        <v>#REF!</v>
      </c>
      <c r="E20" s="122" t="e">
        <f>SUMIFS('CONTRATOS 2015'!$W$2:$W$64,'CONTRATOS 2015'!#REF!,A20)</f>
        <v>#REF!</v>
      </c>
    </row>
    <row r="21" spans="1:5" x14ac:dyDescent="0.2">
      <c r="A21" s="127" t="s">
        <v>1009</v>
      </c>
      <c r="B21" s="44">
        <v>72201267</v>
      </c>
      <c r="C21" s="123" t="s">
        <v>359</v>
      </c>
      <c r="D21" s="125" t="e">
        <f>COUNTIFS('CONTRATOS 2015'!#REF!,A21,'CONTRATOS 2015'!$W$2:$W$64,"&gt;=1")</f>
        <v>#REF!</v>
      </c>
      <c r="E21" s="122" t="e">
        <f>SUMIFS('CONTRATOS 2015'!$W$2:$W$64,'CONTRATOS 2015'!#REF!,A21)</f>
        <v>#REF!</v>
      </c>
    </row>
    <row r="22" spans="1:5" x14ac:dyDescent="0.2">
      <c r="A22" s="127" t="s">
        <v>1179</v>
      </c>
      <c r="B22" s="44">
        <v>79963759</v>
      </c>
      <c r="C22" s="123" t="s">
        <v>262</v>
      </c>
      <c r="D22" s="125" t="e">
        <f>COUNTIFS('CONTRATOS 2015'!#REF!,A22,'CONTRATOS 2015'!$W$2:$W$64,"&gt;=1")</f>
        <v>#REF!</v>
      </c>
      <c r="E22" s="122" t="e">
        <f>SUMIFS('CONTRATOS 2015'!$W$2:$W$64,'CONTRATOS 2015'!#REF!,A22)</f>
        <v>#REF!</v>
      </c>
    </row>
    <row r="23" spans="1:5" x14ac:dyDescent="0.2">
      <c r="A23" s="127" t="s">
        <v>1373</v>
      </c>
      <c r="B23" s="44">
        <v>94391708</v>
      </c>
      <c r="C23" s="123" t="s">
        <v>301</v>
      </c>
      <c r="D23" s="125" t="e">
        <f>COUNTIFS('CONTRATOS 2015'!#REF!,A23,'CONTRATOS 2015'!$W$2:$W$64,"&gt;=1")</f>
        <v>#REF!</v>
      </c>
      <c r="E23" s="122" t="e">
        <f>SUMIFS('CONTRATOS 2015'!$W$2:$W$64,'CONTRATOS 2015'!#REF!,A23)</f>
        <v>#REF!</v>
      </c>
    </row>
    <row r="24" spans="1:5" x14ac:dyDescent="0.2">
      <c r="A24" s="127" t="s">
        <v>1324</v>
      </c>
      <c r="B24" s="44">
        <v>88221546</v>
      </c>
      <c r="C24" s="123" t="s">
        <v>346</v>
      </c>
      <c r="D24" s="125" t="e">
        <f>COUNTIFS('CONTRATOS 2015'!#REF!,A24,'CONTRATOS 2015'!$W$2:$W$64,"&gt;=1")</f>
        <v>#REF!</v>
      </c>
      <c r="E24" s="122" t="e">
        <f>SUMIFS('CONTRATOS 2015'!$W$2:$W$64,'CONTRATOS 2015'!#REF!,A24)</f>
        <v>#REF!</v>
      </c>
    </row>
    <row r="25" spans="1:5" x14ac:dyDescent="0.2">
      <c r="A25" s="127" t="s">
        <v>485</v>
      </c>
      <c r="B25" s="44">
        <v>8507491</v>
      </c>
      <c r="C25" s="123" t="s">
        <v>340</v>
      </c>
      <c r="D25" s="125" t="e">
        <f>COUNTIFS('CONTRATOS 2015'!#REF!,A25,'CONTRATOS 2015'!$W$2:$W$64,"&gt;=1")</f>
        <v>#REF!</v>
      </c>
      <c r="E25" s="122" t="e">
        <f>SUMIFS('CONTRATOS 2015'!$W$2:$W$64,'CONTRATOS 2015'!#REF!,A25)</f>
        <v>#REF!</v>
      </c>
    </row>
    <row r="26" spans="1:5" x14ac:dyDescent="0.2">
      <c r="A26" s="127" t="s">
        <v>498</v>
      </c>
      <c r="B26" s="44">
        <v>9817852</v>
      </c>
      <c r="C26" s="123" t="s">
        <v>346</v>
      </c>
      <c r="D26" s="125" t="e">
        <f>COUNTIFS('CONTRATOS 2015'!#REF!,A26,'CONTRATOS 2015'!$W$2:$W$64,"&gt;=1")</f>
        <v>#REF!</v>
      </c>
      <c r="E26" s="122" t="e">
        <f>SUMIFS('CONTRATOS 2015'!$W$2:$W$64,'CONTRATOS 2015'!#REF!,A26)</f>
        <v>#REF!</v>
      </c>
    </row>
    <row r="27" spans="1:5" x14ac:dyDescent="0.2">
      <c r="A27" s="127" t="s">
        <v>1132</v>
      </c>
      <c r="B27" s="44">
        <v>79662924</v>
      </c>
      <c r="C27" s="123" t="s">
        <v>310</v>
      </c>
      <c r="D27" s="125" t="e">
        <f>COUNTIFS('CONTRATOS 2015'!#REF!,A27,'CONTRATOS 2015'!$W$2:$W$64,"&gt;=1")</f>
        <v>#REF!</v>
      </c>
      <c r="E27" s="122" t="e">
        <f>SUMIFS('CONTRATOS 2015'!$W$2:$W$64,'CONTRATOS 2015'!#REF!,A27)</f>
        <v>#REF!</v>
      </c>
    </row>
    <row r="28" spans="1:5" x14ac:dyDescent="0.2">
      <c r="A28" s="127" t="s">
        <v>1312</v>
      </c>
      <c r="B28" s="44">
        <v>87473040</v>
      </c>
      <c r="C28" s="123" t="s">
        <v>322</v>
      </c>
      <c r="D28" s="125" t="e">
        <f>COUNTIFS('CONTRATOS 2015'!#REF!,A28,'CONTRATOS 2015'!$W$2:$W$64,"&gt;=1")</f>
        <v>#REF!</v>
      </c>
      <c r="E28" s="122" t="e">
        <f>SUMIFS('CONTRATOS 2015'!$W$2:$W$64,'CONTRATOS 2015'!#REF!,A28)</f>
        <v>#REF!</v>
      </c>
    </row>
    <row r="29" spans="1:5" x14ac:dyDescent="0.2">
      <c r="A29" s="127" t="s">
        <v>1223</v>
      </c>
      <c r="B29" s="44">
        <v>80147567</v>
      </c>
      <c r="C29" s="123" t="s">
        <v>311</v>
      </c>
      <c r="D29" s="125" t="e">
        <f>COUNTIFS('CONTRATOS 2015'!#REF!,A29,'CONTRATOS 2015'!$W$2:$W$64,"&gt;=1")</f>
        <v>#REF!</v>
      </c>
      <c r="E29" s="122" t="e">
        <f>SUMIFS('CONTRATOS 2015'!$W$2:$W$64,'CONTRATOS 2015'!#REF!,A29)</f>
        <v>#REF!</v>
      </c>
    </row>
    <row r="30" spans="1:5" x14ac:dyDescent="0.2">
      <c r="A30" s="127" t="s">
        <v>606</v>
      </c>
      <c r="B30" s="44">
        <v>17356341</v>
      </c>
      <c r="C30" s="123" t="s">
        <v>345</v>
      </c>
      <c r="D30" s="125" t="e">
        <f>COUNTIFS('CONTRATOS 2015'!#REF!,A30,'CONTRATOS 2015'!$W$2:$W$64,"&gt;=1")</f>
        <v>#REF!</v>
      </c>
      <c r="E30" s="122" t="e">
        <f>SUMIFS('CONTRATOS 2015'!$W$2:$W$64,'CONTRATOS 2015'!#REF!,A30)</f>
        <v>#REF!</v>
      </c>
    </row>
    <row r="31" spans="1:5" x14ac:dyDescent="0.2">
      <c r="A31" s="127" t="s">
        <v>1016</v>
      </c>
      <c r="B31" s="44">
        <v>72228650</v>
      </c>
      <c r="C31" s="123" t="s">
        <v>307</v>
      </c>
      <c r="D31" s="125" t="e">
        <f>COUNTIFS('CONTRATOS 2015'!#REF!,A31,'CONTRATOS 2015'!$W$2:$W$64,"&gt;=1")</f>
        <v>#REF!</v>
      </c>
      <c r="E31" s="122" t="e">
        <f>SUMIFS('CONTRATOS 2015'!$W$2:$W$64,'CONTRATOS 2015'!#REF!,A31)</f>
        <v>#REF!</v>
      </c>
    </row>
    <row r="32" spans="1:5" x14ac:dyDescent="0.2">
      <c r="A32" s="127" t="s">
        <v>1377</v>
      </c>
      <c r="B32" s="44">
        <v>94453666</v>
      </c>
      <c r="C32" s="123" t="s">
        <v>311</v>
      </c>
      <c r="D32" s="125" t="e">
        <f>COUNTIFS('CONTRATOS 2015'!#REF!,A32,'CONTRATOS 2015'!$W$2:$W$64,"&gt;=1")</f>
        <v>#REF!</v>
      </c>
      <c r="E32" s="122" t="e">
        <f>SUMIFS('CONTRATOS 2015'!$W$2:$W$64,'CONTRATOS 2015'!#REF!,A32)</f>
        <v>#REF!</v>
      </c>
    </row>
    <row r="33" spans="1:5" x14ac:dyDescent="0.2">
      <c r="A33" s="127" t="s">
        <v>1581</v>
      </c>
      <c r="B33" s="44">
        <v>1130587089</v>
      </c>
      <c r="C33" s="123" t="s">
        <v>307</v>
      </c>
      <c r="D33" s="125" t="e">
        <f>COUNTIFS('CONTRATOS 2015'!#REF!,A33,'CONTRATOS 2015'!$W$2:$W$64,"&gt;=1")</f>
        <v>#REF!</v>
      </c>
      <c r="E33" s="122" t="e">
        <f>SUMIFS('CONTRATOS 2015'!$W$2:$W$64,'CONTRATOS 2015'!#REF!,A33)</f>
        <v>#REF!</v>
      </c>
    </row>
    <row r="34" spans="1:5" x14ac:dyDescent="0.2">
      <c r="A34" s="127" t="s">
        <v>1295</v>
      </c>
      <c r="B34" s="44">
        <v>86040562</v>
      </c>
      <c r="C34" s="123" t="s">
        <v>342</v>
      </c>
      <c r="D34" s="125" t="e">
        <f>COUNTIFS('CONTRATOS 2015'!#REF!,A34,'CONTRATOS 2015'!$W$2:$W$64,"&gt;=1")</f>
        <v>#REF!</v>
      </c>
      <c r="E34" s="122" t="e">
        <f>SUMIFS('CONTRATOS 2015'!$W$2:$W$64,'CONTRATOS 2015'!#REF!,A34)</f>
        <v>#REF!</v>
      </c>
    </row>
    <row r="35" spans="1:5" x14ac:dyDescent="0.2">
      <c r="A35" s="127" t="s">
        <v>1318</v>
      </c>
      <c r="B35" s="44">
        <v>88030955</v>
      </c>
      <c r="C35" s="123" t="s">
        <v>311</v>
      </c>
      <c r="D35" s="125" t="e">
        <f>COUNTIFS('CONTRATOS 2015'!#REF!,A35,'CONTRATOS 2015'!$W$2:$W$64,"&gt;=1")</f>
        <v>#REF!</v>
      </c>
      <c r="E35" s="122" t="e">
        <f>SUMIFS('CONTRATOS 2015'!$W$2:$W$64,'CONTRATOS 2015'!#REF!,A35)</f>
        <v>#REF!</v>
      </c>
    </row>
    <row r="36" spans="1:5" x14ac:dyDescent="0.2">
      <c r="A36" s="127" t="s">
        <v>537</v>
      </c>
      <c r="B36" s="44">
        <v>12203383</v>
      </c>
      <c r="C36" s="123" t="s">
        <v>357</v>
      </c>
      <c r="D36" s="125" t="e">
        <f>COUNTIFS('CONTRATOS 2015'!#REF!,A36,'CONTRATOS 2015'!$W$2:$W$64,"&gt;=1")</f>
        <v>#REF!</v>
      </c>
      <c r="E36" s="122" t="e">
        <f>SUMIFS('CONTRATOS 2015'!$W$2:$W$64,'CONTRATOS 2015'!#REF!,A36)</f>
        <v>#REF!</v>
      </c>
    </row>
    <row r="37" spans="1:5" x14ac:dyDescent="0.2">
      <c r="A37" s="127" t="s">
        <v>552</v>
      </c>
      <c r="B37" s="44">
        <v>12969328</v>
      </c>
      <c r="C37" s="123" t="s">
        <v>323</v>
      </c>
      <c r="D37" s="125" t="e">
        <f>COUNTIFS('CONTRATOS 2015'!#REF!,A37,'CONTRATOS 2015'!$W$2:$W$64,"&gt;=1")</f>
        <v>#REF!</v>
      </c>
      <c r="E37" s="122" t="e">
        <f>SUMIFS('CONTRATOS 2015'!$W$2:$W$64,'CONTRATOS 2015'!#REF!,A37)</f>
        <v>#REF!</v>
      </c>
    </row>
    <row r="38" spans="1:5" x14ac:dyDescent="0.2">
      <c r="A38" s="127" t="s">
        <v>432</v>
      </c>
      <c r="B38" s="44">
        <v>2997089</v>
      </c>
      <c r="C38" s="123" t="s">
        <v>301</v>
      </c>
      <c r="D38" s="125" t="e">
        <f>COUNTIFS('CONTRATOS 2015'!#REF!,A38,'CONTRATOS 2015'!$W$2:$W$64,"&gt;=1")</f>
        <v>#REF!</v>
      </c>
      <c r="E38" s="122" t="e">
        <f>SUMIFS('CONTRATOS 2015'!$W$2:$W$64,'CONTRATOS 2015'!#REF!,A38)</f>
        <v>#REF!</v>
      </c>
    </row>
    <row r="39" spans="1:5" x14ac:dyDescent="0.2">
      <c r="A39" s="127" t="s">
        <v>690</v>
      </c>
      <c r="B39" s="44">
        <v>31852260</v>
      </c>
      <c r="C39" s="123" t="s">
        <v>393</v>
      </c>
      <c r="D39" s="125" t="e">
        <f>COUNTIFS('CONTRATOS 2015'!#REF!,A39,'CONTRATOS 2015'!$W$2:$W$64,"&gt;=1")</f>
        <v>#REF!</v>
      </c>
      <c r="E39" s="122" t="e">
        <f>SUMIFS('CONTRATOS 2015'!$W$2:$W$64,'CONTRATOS 2015'!#REF!,A39)</f>
        <v>#REF!</v>
      </c>
    </row>
    <row r="40" spans="1:5" x14ac:dyDescent="0.2">
      <c r="A40" s="127" t="s">
        <v>635</v>
      </c>
      <c r="B40" s="44">
        <v>19468904</v>
      </c>
      <c r="C40" s="123" t="s">
        <v>347</v>
      </c>
      <c r="D40" s="125" t="e">
        <f>COUNTIFS('CONTRATOS 2015'!#REF!,A40,'CONTRATOS 2015'!$W$2:$W$64,"&gt;=1")</f>
        <v>#REF!</v>
      </c>
      <c r="E40" s="122" t="e">
        <f>SUMIFS('CONTRATOS 2015'!$W$2:$W$64,'CONTRATOS 2015'!#REF!,A40)</f>
        <v>#REF!</v>
      </c>
    </row>
    <row r="41" spans="1:5" x14ac:dyDescent="0.2">
      <c r="A41" s="127" t="s">
        <v>557</v>
      </c>
      <c r="B41" s="44">
        <v>12994660</v>
      </c>
      <c r="C41" s="123" t="s">
        <v>365</v>
      </c>
      <c r="D41" s="125" t="e">
        <f>COUNTIFS('CONTRATOS 2015'!#REF!,A41,'CONTRATOS 2015'!$W$2:$W$64,"&gt;=1")</f>
        <v>#REF!</v>
      </c>
      <c r="E41" s="122" t="e">
        <f>SUMIFS('CONTRATOS 2015'!$W$2:$W$64,'CONTRATOS 2015'!#REF!,A41)</f>
        <v>#REF!</v>
      </c>
    </row>
    <row r="42" spans="1:5" x14ac:dyDescent="0.2">
      <c r="A42" s="127" t="s">
        <v>1068</v>
      </c>
      <c r="B42" s="44">
        <v>76328498</v>
      </c>
      <c r="C42" s="123" t="s">
        <v>351</v>
      </c>
      <c r="D42" s="125" t="e">
        <f>COUNTIFS('CONTRATOS 2015'!#REF!,A42,'CONTRATOS 2015'!$W$2:$W$64,"&gt;=1")</f>
        <v>#REF!</v>
      </c>
      <c r="E42" s="122" t="e">
        <f>SUMIFS('CONTRATOS 2015'!$W$2:$W$64,'CONTRATOS 2015'!#REF!,A42)</f>
        <v>#REF!</v>
      </c>
    </row>
    <row r="43" spans="1:5" x14ac:dyDescent="0.2">
      <c r="A43" s="127" t="s">
        <v>494</v>
      </c>
      <c r="B43" s="44">
        <v>9658672</v>
      </c>
      <c r="C43" s="123" t="s">
        <v>301</v>
      </c>
      <c r="D43" s="125" t="e">
        <f>COUNTIFS('CONTRATOS 2015'!#REF!,A43,'CONTRATOS 2015'!$W$2:$W$64,"&gt;=1")</f>
        <v>#REF!</v>
      </c>
      <c r="E43" s="122" t="e">
        <f>SUMIFS('CONTRATOS 2015'!$W$2:$W$64,'CONTRATOS 2015'!#REF!,A43)</f>
        <v>#REF!</v>
      </c>
    </row>
    <row r="44" spans="1:5" x14ac:dyDescent="0.2">
      <c r="A44" s="127" t="s">
        <v>1095</v>
      </c>
      <c r="B44" s="44">
        <v>79342713</v>
      </c>
      <c r="C44" s="123" t="s">
        <v>414</v>
      </c>
      <c r="D44" s="125" t="e">
        <f>COUNTIFS('CONTRATOS 2015'!#REF!,A44,'CONTRATOS 2015'!$W$2:$W$64,"&gt;=1")</f>
        <v>#REF!</v>
      </c>
      <c r="E44" s="122" t="e">
        <f>SUMIFS('CONTRATOS 2015'!$W$2:$W$64,'CONTRATOS 2015'!#REF!,A44)</f>
        <v>#REF!</v>
      </c>
    </row>
    <row r="45" spans="1:5" x14ac:dyDescent="0.2">
      <c r="A45" s="127" t="s">
        <v>1080</v>
      </c>
      <c r="B45" s="44">
        <v>79116407</v>
      </c>
      <c r="C45" s="123" t="s">
        <v>361</v>
      </c>
      <c r="D45" s="125" t="e">
        <f>COUNTIFS('CONTRATOS 2015'!#REF!,A45,'CONTRATOS 2015'!$W$2:$W$64,"&gt;=1")</f>
        <v>#REF!</v>
      </c>
      <c r="E45" s="122" t="e">
        <f>SUMIFS('CONTRATOS 2015'!$W$2:$W$64,'CONTRATOS 2015'!#REF!,A45)</f>
        <v>#REF!</v>
      </c>
    </row>
    <row r="46" spans="1:5" x14ac:dyDescent="0.2">
      <c r="A46" s="127" t="s">
        <v>1281</v>
      </c>
      <c r="B46" s="44">
        <v>83219253</v>
      </c>
      <c r="C46" s="123" t="s">
        <v>386</v>
      </c>
      <c r="D46" s="125" t="e">
        <f>COUNTIFS('CONTRATOS 2015'!#REF!,A46,'CONTRATOS 2015'!$W$2:$W$64,"&gt;=1")</f>
        <v>#REF!</v>
      </c>
      <c r="E46" s="122" t="e">
        <f>SUMIFS('CONTRATOS 2015'!$W$2:$W$64,'CONTRATOS 2015'!#REF!,A46)</f>
        <v>#REF!</v>
      </c>
    </row>
    <row r="47" spans="1:5" x14ac:dyDescent="0.2">
      <c r="A47" s="127" t="s">
        <v>740</v>
      </c>
      <c r="B47" s="44">
        <v>39664287</v>
      </c>
      <c r="C47" s="123" t="s">
        <v>403</v>
      </c>
      <c r="D47" s="125" t="e">
        <f>COUNTIFS('CONTRATOS 2015'!#REF!,A47,'CONTRATOS 2015'!$W$2:$W$64,"&gt;=1")</f>
        <v>#REF!</v>
      </c>
      <c r="E47" s="122" t="e">
        <f>SUMIFS('CONTRATOS 2015'!$W$2:$W$64,'CONTRATOS 2015'!#REF!,A47)</f>
        <v>#REF!</v>
      </c>
    </row>
    <row r="48" spans="1:5" x14ac:dyDescent="0.2">
      <c r="A48" s="127" t="s">
        <v>798</v>
      </c>
      <c r="B48" s="44">
        <v>51680160</v>
      </c>
      <c r="C48" s="123" t="s">
        <v>303</v>
      </c>
      <c r="D48" s="125" t="e">
        <f>COUNTIFS('CONTRATOS 2015'!#REF!,A48,'CONTRATOS 2015'!$W$2:$W$64,"&gt;=1")</f>
        <v>#REF!</v>
      </c>
      <c r="E48" s="122" t="e">
        <f>SUMIFS('CONTRATOS 2015'!$W$2:$W$64,'CONTRATOS 2015'!#REF!,A48)</f>
        <v>#REF!</v>
      </c>
    </row>
    <row r="49" spans="1:5" x14ac:dyDescent="0.2">
      <c r="A49" s="127" t="s">
        <v>487</v>
      </c>
      <c r="B49" s="44">
        <v>8642908</v>
      </c>
      <c r="C49" s="123" t="s">
        <v>342</v>
      </c>
      <c r="D49" s="125" t="e">
        <f>COUNTIFS('CONTRATOS 2015'!#REF!,A49,'CONTRATOS 2015'!$W$2:$W$64,"&gt;=1")</f>
        <v>#REF!</v>
      </c>
      <c r="E49" s="122" t="e">
        <f>SUMIFS('CONTRATOS 2015'!$W$2:$W$64,'CONTRATOS 2015'!#REF!,A49)</f>
        <v>#REF!</v>
      </c>
    </row>
    <row r="50" spans="1:5" x14ac:dyDescent="0.2">
      <c r="A50" s="127" t="s">
        <v>907</v>
      </c>
      <c r="B50" s="44">
        <v>52897533</v>
      </c>
      <c r="C50" s="123" t="s">
        <v>396</v>
      </c>
      <c r="D50" s="125" t="e">
        <f>COUNTIFS('CONTRATOS 2015'!#REF!,A50,'CONTRATOS 2015'!$W$2:$W$64,"&gt;=1")</f>
        <v>#REF!</v>
      </c>
      <c r="E50" s="122" t="e">
        <f>SUMIFS('CONTRATOS 2015'!$W$2:$W$64,'CONTRATOS 2015'!#REF!,A50)</f>
        <v>#REF!</v>
      </c>
    </row>
    <row r="51" spans="1:5" x14ac:dyDescent="0.2">
      <c r="A51" s="127" t="s">
        <v>834</v>
      </c>
      <c r="B51" s="44">
        <v>52224214</v>
      </c>
      <c r="C51" s="123" t="s">
        <v>301</v>
      </c>
      <c r="D51" s="125" t="e">
        <f>COUNTIFS('CONTRATOS 2015'!#REF!,A51,'CONTRATOS 2015'!$W$2:$W$64,"&gt;=1")</f>
        <v>#REF!</v>
      </c>
      <c r="E51" s="122" t="e">
        <f>SUMIFS('CONTRATOS 2015'!$W$2:$W$64,'CONTRATOS 2015'!#REF!,A51)</f>
        <v>#REF!</v>
      </c>
    </row>
    <row r="52" spans="1:5" x14ac:dyDescent="0.2">
      <c r="A52" s="127" t="s">
        <v>1493</v>
      </c>
      <c r="B52" s="44">
        <v>1032379146</v>
      </c>
      <c r="C52" s="123" t="s">
        <v>345</v>
      </c>
      <c r="D52" s="125" t="e">
        <f>COUNTIFS('CONTRATOS 2015'!#REF!,A52,'CONTRATOS 2015'!$W$2:$W$64,"&gt;=1")</f>
        <v>#REF!</v>
      </c>
      <c r="E52" s="122" t="e">
        <f>SUMIFS('CONTRATOS 2015'!$W$2:$W$64,'CONTRATOS 2015'!#REF!,A52)</f>
        <v>#REF!</v>
      </c>
    </row>
    <row r="53" spans="1:5" x14ac:dyDescent="0.2">
      <c r="A53" s="127" t="s">
        <v>837</v>
      </c>
      <c r="B53" s="44">
        <v>52258308</v>
      </c>
      <c r="C53" s="123" t="s">
        <v>402</v>
      </c>
      <c r="D53" s="125" t="e">
        <f>COUNTIFS('CONTRATOS 2015'!#REF!,A53,'CONTRATOS 2015'!$W$2:$W$64,"&gt;=1")</f>
        <v>#REF!</v>
      </c>
      <c r="E53" s="122" t="e">
        <f>SUMIFS('CONTRATOS 2015'!$W$2:$W$64,'CONTRATOS 2015'!#REF!,A53)</f>
        <v>#REF!</v>
      </c>
    </row>
    <row r="54" spans="1:5" x14ac:dyDescent="0.2">
      <c r="A54" s="127" t="s">
        <v>875</v>
      </c>
      <c r="B54" s="44">
        <v>52546213</v>
      </c>
      <c r="C54" s="123" t="s">
        <v>301</v>
      </c>
      <c r="D54" s="125" t="e">
        <f>COUNTIFS('CONTRATOS 2015'!#REF!,A54,'CONTRATOS 2015'!$W$2:$W$64,"&gt;=1")</f>
        <v>#REF!</v>
      </c>
      <c r="E54" s="122" t="e">
        <f>SUMIFS('CONTRATOS 2015'!$W$2:$W$64,'CONTRATOS 2015'!#REF!,A54)</f>
        <v>#REF!</v>
      </c>
    </row>
    <row r="55" spans="1:5" x14ac:dyDescent="0.2">
      <c r="A55" s="127" t="s">
        <v>870</v>
      </c>
      <c r="B55" s="44">
        <v>52528201</v>
      </c>
      <c r="C55" s="123" t="s">
        <v>417</v>
      </c>
      <c r="D55" s="125" t="e">
        <f>COUNTIFS('CONTRATOS 2015'!#REF!,A55,'CONTRATOS 2015'!$W$2:$W$64,"&gt;=1")</f>
        <v>#REF!</v>
      </c>
      <c r="E55" s="122" t="e">
        <f>SUMIFS('CONTRATOS 2015'!$W$2:$W$64,'CONTRATOS 2015'!#REF!,A55)</f>
        <v>#REF!</v>
      </c>
    </row>
    <row r="56" spans="1:5" x14ac:dyDescent="0.2">
      <c r="A56" s="127" t="s">
        <v>26</v>
      </c>
      <c r="B56" s="44">
        <v>30738603</v>
      </c>
      <c r="C56" s="123" t="s">
        <v>364</v>
      </c>
      <c r="D56" s="125" t="e">
        <f>COUNTIFS('CONTRATOS 2015'!#REF!,A56,'CONTRATOS 2015'!$W$2:$W$64,"&gt;=1")</f>
        <v>#REF!</v>
      </c>
      <c r="E56" s="122" t="e">
        <f>SUMIFS('CONTRATOS 2015'!$W$2:$W$64,'CONTRATOS 2015'!#REF!,A56)</f>
        <v>#REF!</v>
      </c>
    </row>
    <row r="57" spans="1:5" x14ac:dyDescent="0.2">
      <c r="A57" s="127" t="s">
        <v>676</v>
      </c>
      <c r="B57" s="44">
        <v>30237746</v>
      </c>
      <c r="C57" s="123" t="s">
        <v>301</v>
      </c>
      <c r="D57" s="125" t="e">
        <f>COUNTIFS('CONTRATOS 2015'!#REF!,A57,'CONTRATOS 2015'!$W$2:$W$64,"&gt;=1")</f>
        <v>#REF!</v>
      </c>
      <c r="E57" s="122" t="e">
        <f>SUMIFS('CONTRATOS 2015'!$W$2:$W$64,'CONTRATOS 2015'!#REF!,A57)</f>
        <v>#REF!</v>
      </c>
    </row>
    <row r="58" spans="1:5" x14ac:dyDescent="0.2">
      <c r="A58" s="127" t="s">
        <v>773</v>
      </c>
      <c r="B58" s="44">
        <v>43106175</v>
      </c>
      <c r="C58" s="123" t="s">
        <v>326</v>
      </c>
      <c r="D58" s="125" t="e">
        <f>COUNTIFS('CONTRATOS 2015'!#REF!,A58,'CONTRATOS 2015'!$W$2:$W$64,"&gt;=1")</f>
        <v>#REF!</v>
      </c>
      <c r="E58" s="122" t="e">
        <f>SUMIFS('CONTRATOS 2015'!$W$2:$W$64,'CONTRATOS 2015'!#REF!,A58)</f>
        <v>#REF!</v>
      </c>
    </row>
    <row r="59" spans="1:5" x14ac:dyDescent="0.2">
      <c r="A59" s="127" t="s">
        <v>1558</v>
      </c>
      <c r="B59" s="44">
        <v>1095792999</v>
      </c>
      <c r="C59" s="123" t="s">
        <v>301</v>
      </c>
      <c r="D59" s="125" t="e">
        <f>COUNTIFS('CONTRATOS 2015'!#REF!,A59,'CONTRATOS 2015'!$W$2:$W$64,"&gt;=1")</f>
        <v>#REF!</v>
      </c>
      <c r="E59" s="122" t="e">
        <f>SUMIFS('CONTRATOS 2015'!$W$2:$W$64,'CONTRATOS 2015'!#REF!,A59)</f>
        <v>#REF!</v>
      </c>
    </row>
    <row r="60" spans="1:5" x14ac:dyDescent="0.2">
      <c r="A60" s="127" t="s">
        <v>842</v>
      </c>
      <c r="B60" s="44">
        <v>52279938</v>
      </c>
      <c r="C60" s="123" t="s">
        <v>301</v>
      </c>
      <c r="D60" s="125" t="e">
        <f>COUNTIFS('CONTRATOS 2015'!#REF!,A60,'CONTRATOS 2015'!$W$2:$W$64,"&gt;=1")</f>
        <v>#REF!</v>
      </c>
      <c r="E60" s="122" t="e">
        <f>SUMIFS('CONTRATOS 2015'!$W$2:$W$64,'CONTRATOS 2015'!#REF!,A60)</f>
        <v>#REF!</v>
      </c>
    </row>
    <row r="61" spans="1:5" x14ac:dyDescent="0.2">
      <c r="A61" s="127" t="s">
        <v>1137</v>
      </c>
      <c r="B61" s="44">
        <v>79707869</v>
      </c>
      <c r="C61" s="123" t="s">
        <v>353</v>
      </c>
      <c r="D61" s="125" t="e">
        <f>COUNTIFS('CONTRATOS 2015'!#REF!,A61,'CONTRATOS 2015'!$W$2:$W$64,"&gt;=1")</f>
        <v>#REF!</v>
      </c>
      <c r="E61" s="122" t="e">
        <f>SUMIFS('CONTRATOS 2015'!$W$2:$W$64,'CONTRATOS 2015'!#REF!,A61)</f>
        <v>#REF!</v>
      </c>
    </row>
    <row r="62" spans="1:5" x14ac:dyDescent="0.2">
      <c r="A62" s="127" t="s">
        <v>1453</v>
      </c>
      <c r="B62" s="44">
        <v>1020744323</v>
      </c>
      <c r="C62" s="123" t="s">
        <v>301</v>
      </c>
      <c r="D62" s="125" t="e">
        <f>COUNTIFS('CONTRATOS 2015'!#REF!,A62,'CONTRATOS 2015'!$W$2:$W$64,"&gt;=1")</f>
        <v>#REF!</v>
      </c>
      <c r="E62" s="122" t="e">
        <f>SUMIFS('CONTRATOS 2015'!$W$2:$W$64,'CONTRATOS 2015'!#REF!,A62)</f>
        <v>#REF!</v>
      </c>
    </row>
    <row r="63" spans="1:5" x14ac:dyDescent="0.2">
      <c r="A63" s="127" t="s">
        <v>863</v>
      </c>
      <c r="B63" s="44">
        <v>52454568</v>
      </c>
      <c r="C63" s="123" t="s">
        <v>325</v>
      </c>
      <c r="D63" s="125" t="e">
        <f>COUNTIFS('CONTRATOS 2015'!#REF!,A63,'CONTRATOS 2015'!$W$2:$W$64,"&gt;=1")</f>
        <v>#REF!</v>
      </c>
      <c r="E63" s="122" t="e">
        <f>SUMIFS('CONTRATOS 2015'!$W$2:$W$64,'CONTRATOS 2015'!#REF!,A63)</f>
        <v>#REF!</v>
      </c>
    </row>
    <row r="64" spans="1:5" x14ac:dyDescent="0.2">
      <c r="A64" s="127" t="s">
        <v>855</v>
      </c>
      <c r="B64" s="44">
        <v>52390529</v>
      </c>
      <c r="C64" s="123" t="s">
        <v>386</v>
      </c>
      <c r="D64" s="125" t="e">
        <f>COUNTIFS('CONTRATOS 2015'!#REF!,A64,'CONTRATOS 2015'!$W$2:$W$64,"&gt;=1")</f>
        <v>#REF!</v>
      </c>
      <c r="E64" s="122" t="e">
        <f>SUMIFS('CONTRATOS 2015'!$W$2:$W$64,'CONTRATOS 2015'!#REF!,A64)</f>
        <v>#REF!</v>
      </c>
    </row>
    <row r="65" spans="1:5" x14ac:dyDescent="0.2">
      <c r="A65" s="127" t="s">
        <v>911</v>
      </c>
      <c r="B65" s="44">
        <v>52917088</v>
      </c>
      <c r="C65" s="123" t="s">
        <v>403</v>
      </c>
      <c r="D65" s="125" t="e">
        <f>COUNTIFS('CONTRATOS 2015'!#REF!,A65,'CONTRATOS 2015'!$W$2:$W$64,"&gt;=1")</f>
        <v>#REF!</v>
      </c>
      <c r="E65" s="122" t="e">
        <f>SUMIFS('CONTRATOS 2015'!$W$2:$W$64,'CONTRATOS 2015'!#REF!,A65)</f>
        <v>#REF!</v>
      </c>
    </row>
    <row r="66" spans="1:5" x14ac:dyDescent="0.2">
      <c r="A66" s="127" t="s">
        <v>1541</v>
      </c>
      <c r="B66" s="44">
        <v>1084735542</v>
      </c>
      <c r="C66" s="123" t="s">
        <v>394</v>
      </c>
      <c r="D66" s="125" t="e">
        <f>COUNTIFS('CONTRATOS 2015'!#REF!,A66,'CONTRATOS 2015'!$W$2:$W$64,"&gt;=1")</f>
        <v>#REF!</v>
      </c>
      <c r="E66" s="122" t="e">
        <f>SUMIFS('CONTRATOS 2015'!$W$2:$W$64,'CONTRATOS 2015'!#REF!,A66)</f>
        <v>#REF!</v>
      </c>
    </row>
    <row r="67" spans="1:5" x14ac:dyDescent="0.2">
      <c r="A67" s="127" t="s">
        <v>1570</v>
      </c>
      <c r="B67" s="44">
        <v>1120216621</v>
      </c>
      <c r="C67" s="123" t="s">
        <v>323</v>
      </c>
      <c r="D67" s="125" t="e">
        <f>COUNTIFS('CONTRATOS 2015'!#REF!,A67,'CONTRATOS 2015'!$W$2:$W$64,"&gt;=1")</f>
        <v>#REF!</v>
      </c>
      <c r="E67" s="122" t="e">
        <f>SUMIFS('CONTRATOS 2015'!$W$2:$W$64,'CONTRATOS 2015'!#REF!,A67)</f>
        <v>#REF!</v>
      </c>
    </row>
    <row r="68" spans="1:5" x14ac:dyDescent="0.2">
      <c r="A68" s="127" t="s">
        <v>918</v>
      </c>
      <c r="B68" s="44">
        <v>52970509</v>
      </c>
      <c r="C68" s="123" t="s">
        <v>337</v>
      </c>
      <c r="D68" s="125" t="e">
        <f>COUNTIFS('CONTRATOS 2015'!#REF!,A68,'CONTRATOS 2015'!$W$2:$W$64,"&gt;=1")</f>
        <v>#REF!</v>
      </c>
      <c r="E68" s="122" t="e">
        <f>SUMIFS('CONTRATOS 2015'!$W$2:$W$64,'CONTRATOS 2015'!#REF!,A68)</f>
        <v>#REF!</v>
      </c>
    </row>
    <row r="69" spans="1:5" x14ac:dyDescent="0.2">
      <c r="A69" s="127" t="s">
        <v>1472</v>
      </c>
      <c r="B69" s="44">
        <v>1026560635</v>
      </c>
      <c r="C69" s="123" t="s">
        <v>423</v>
      </c>
      <c r="D69" s="125" t="e">
        <f>COUNTIFS('CONTRATOS 2015'!#REF!,A69,'CONTRATOS 2015'!$W$2:$W$64,"&gt;=1")</f>
        <v>#REF!</v>
      </c>
      <c r="E69" s="122" t="e">
        <f>SUMIFS('CONTRATOS 2015'!$W$2:$W$64,'CONTRATOS 2015'!#REF!,A69)</f>
        <v>#REF!</v>
      </c>
    </row>
    <row r="70" spans="1:5" x14ac:dyDescent="0.2">
      <c r="A70" s="127" t="s">
        <v>435</v>
      </c>
      <c r="B70" s="44">
        <v>3170979</v>
      </c>
      <c r="C70" s="123" t="s">
        <v>306</v>
      </c>
      <c r="D70" s="125" t="e">
        <f>COUNTIFS('CONTRATOS 2015'!#REF!,A70,'CONTRATOS 2015'!$W$2:$W$64,"&gt;=1")</f>
        <v>#REF!</v>
      </c>
      <c r="E70" s="122" t="e">
        <f>SUMIFS('CONTRATOS 2015'!$W$2:$W$64,'CONTRATOS 2015'!#REF!,A70)</f>
        <v>#REF!</v>
      </c>
    </row>
    <row r="71" spans="1:5" x14ac:dyDescent="0.2">
      <c r="A71" s="127" t="s">
        <v>572</v>
      </c>
      <c r="B71" s="44">
        <v>13852174</v>
      </c>
      <c r="C71" s="123" t="s">
        <v>368</v>
      </c>
      <c r="D71" s="125" t="e">
        <f>COUNTIFS('CONTRATOS 2015'!#REF!,A71,'CONTRATOS 2015'!$W$2:$W$64,"&gt;=1")</f>
        <v>#REF!</v>
      </c>
      <c r="E71" s="122" t="e">
        <f>SUMIFS('CONTRATOS 2015'!$W$2:$W$64,'CONTRATOS 2015'!#REF!,A71)</f>
        <v>#REF!</v>
      </c>
    </row>
    <row r="72" spans="1:5" x14ac:dyDescent="0.2">
      <c r="A72" s="127" t="s">
        <v>1090</v>
      </c>
      <c r="B72" s="44">
        <v>79264819</v>
      </c>
      <c r="C72" s="123" t="s">
        <v>301</v>
      </c>
      <c r="D72" s="125" t="e">
        <f>COUNTIFS('CONTRATOS 2015'!#REF!,A72,'CONTRATOS 2015'!$W$2:$W$64,"&gt;=1")</f>
        <v>#REF!</v>
      </c>
      <c r="E72" s="122" t="e">
        <f>SUMIFS('CONTRATOS 2015'!$W$2:$W$64,'CONTRATOS 2015'!#REF!,A72)</f>
        <v>#REF!</v>
      </c>
    </row>
    <row r="73" spans="1:5" x14ac:dyDescent="0.2">
      <c r="A73" s="127" t="s">
        <v>1388</v>
      </c>
      <c r="B73" s="44">
        <v>94537372</v>
      </c>
      <c r="C73" s="123" t="s">
        <v>343</v>
      </c>
      <c r="D73" s="125" t="e">
        <f>COUNTIFS('CONTRATOS 2015'!#REF!,A73,'CONTRATOS 2015'!$W$2:$W$64,"&gt;=1")</f>
        <v>#REF!</v>
      </c>
      <c r="E73" s="122" t="e">
        <f>SUMIFS('CONTRATOS 2015'!$W$2:$W$64,'CONTRATOS 2015'!#REF!,A73)</f>
        <v>#REF!</v>
      </c>
    </row>
    <row r="74" spans="1:5" x14ac:dyDescent="0.2">
      <c r="A74" s="127" t="s">
        <v>1332</v>
      </c>
      <c r="B74" s="44">
        <v>88234968</v>
      </c>
      <c r="C74" s="123" t="s">
        <v>421</v>
      </c>
      <c r="D74" s="125" t="e">
        <f>COUNTIFS('CONTRATOS 2015'!#REF!,A74,'CONTRATOS 2015'!$W$2:$W$64,"&gt;=1")</f>
        <v>#REF!</v>
      </c>
      <c r="E74" s="122" t="e">
        <f>SUMIFS('CONTRATOS 2015'!$W$2:$W$64,'CONTRATOS 2015'!#REF!,A74)</f>
        <v>#REF!</v>
      </c>
    </row>
    <row r="75" spans="1:5" x14ac:dyDescent="0.2">
      <c r="A75" s="127" t="s">
        <v>1197</v>
      </c>
      <c r="B75" s="44">
        <v>80030320</v>
      </c>
      <c r="C75" s="123" t="s">
        <v>303</v>
      </c>
      <c r="D75" s="125" t="e">
        <f>COUNTIFS('CONTRATOS 2015'!#REF!,A75,'CONTRATOS 2015'!$W$2:$W$64,"&gt;=1")</f>
        <v>#REF!</v>
      </c>
      <c r="E75" s="122" t="e">
        <f>SUMIFS('CONTRATOS 2015'!$W$2:$W$64,'CONTRATOS 2015'!#REF!,A75)</f>
        <v>#REF!</v>
      </c>
    </row>
    <row r="76" spans="1:5" x14ac:dyDescent="0.2">
      <c r="A76" s="127" t="s">
        <v>1546</v>
      </c>
      <c r="B76" s="44">
        <v>1085256374</v>
      </c>
      <c r="C76" s="123" t="s">
        <v>362</v>
      </c>
      <c r="D76" s="125" t="e">
        <f>COUNTIFS('CONTRATOS 2015'!#REF!,A76,'CONTRATOS 2015'!$W$2:$W$64,"&gt;=1")</f>
        <v>#REF!</v>
      </c>
      <c r="E76" s="122" t="e">
        <f>SUMIFS('CONTRATOS 2015'!$W$2:$W$64,'CONTRATOS 2015'!#REF!,A76)</f>
        <v>#REF!</v>
      </c>
    </row>
    <row r="77" spans="1:5" x14ac:dyDescent="0.2">
      <c r="A77" s="127" t="s">
        <v>580</v>
      </c>
      <c r="B77" s="44">
        <v>14800778</v>
      </c>
      <c r="C77" s="123" t="s">
        <v>311</v>
      </c>
      <c r="D77" s="125" t="e">
        <f>COUNTIFS('CONTRATOS 2015'!#REF!,A77,'CONTRATOS 2015'!$W$2:$W$64,"&gt;=1")</f>
        <v>#REF!</v>
      </c>
      <c r="E77" s="122" t="e">
        <f>SUMIFS('CONTRATOS 2015'!$W$2:$W$64,'CONTRATOS 2015'!#REF!,A77)</f>
        <v>#REF!</v>
      </c>
    </row>
    <row r="78" spans="1:5" x14ac:dyDescent="0.2">
      <c r="A78" s="127" t="s">
        <v>1217</v>
      </c>
      <c r="B78" s="44">
        <v>80109937</v>
      </c>
      <c r="C78" s="123" t="s">
        <v>320</v>
      </c>
      <c r="D78" s="125" t="e">
        <f>COUNTIFS('CONTRATOS 2015'!#REF!,A78,'CONTRATOS 2015'!$W$2:$W$64,"&gt;=1")</f>
        <v>#REF!</v>
      </c>
      <c r="E78" s="122" t="e">
        <f>SUMIFS('CONTRATOS 2015'!$W$2:$W$64,'CONTRATOS 2015'!#REF!,A78)</f>
        <v>#REF!</v>
      </c>
    </row>
    <row r="79" spans="1:5" x14ac:dyDescent="0.2">
      <c r="A79" s="127" t="s">
        <v>1392</v>
      </c>
      <c r="B79" s="44">
        <v>98398243</v>
      </c>
      <c r="C79" s="123" t="s">
        <v>323</v>
      </c>
      <c r="D79" s="125" t="e">
        <f>COUNTIFS('CONTRATOS 2015'!#REF!,A79,'CONTRATOS 2015'!$W$2:$W$64,"&gt;=1")</f>
        <v>#REF!</v>
      </c>
      <c r="E79" s="122" t="e">
        <f>SUMIFS('CONTRATOS 2015'!$W$2:$W$64,'CONTRATOS 2015'!#REF!,A79)</f>
        <v>#REF!</v>
      </c>
    </row>
    <row r="80" spans="1:5" x14ac:dyDescent="0.2">
      <c r="A80" s="127" t="s">
        <v>1436</v>
      </c>
      <c r="B80" s="44">
        <v>1017136093</v>
      </c>
      <c r="C80" s="123" t="s">
        <v>312</v>
      </c>
      <c r="D80" s="125" t="e">
        <f>COUNTIFS('CONTRATOS 2015'!#REF!,A80,'CONTRATOS 2015'!$W$2:$W$64,"&gt;=1")</f>
        <v>#REF!</v>
      </c>
      <c r="E80" s="122" t="e">
        <f>SUMIFS('CONTRATOS 2015'!$W$2:$W$64,'CONTRATOS 2015'!#REF!,A80)</f>
        <v>#REF!</v>
      </c>
    </row>
    <row r="81" spans="1:5" x14ac:dyDescent="0.2">
      <c r="A81" s="127" t="s">
        <v>1257</v>
      </c>
      <c r="B81" s="44">
        <v>80495438</v>
      </c>
      <c r="C81" s="123" t="s">
        <v>347</v>
      </c>
      <c r="D81" s="125" t="e">
        <f>COUNTIFS('CONTRATOS 2015'!#REF!,A81,'CONTRATOS 2015'!$W$2:$W$64,"&gt;=1")</f>
        <v>#REF!</v>
      </c>
      <c r="E81" s="122" t="e">
        <f>SUMIFS('CONTRATOS 2015'!$W$2:$W$64,'CONTRATOS 2015'!#REF!,A81)</f>
        <v>#REF!</v>
      </c>
    </row>
    <row r="82" spans="1:5" x14ac:dyDescent="0.2">
      <c r="A82" s="127" t="s">
        <v>1193</v>
      </c>
      <c r="B82" s="44">
        <v>80024627</v>
      </c>
      <c r="C82" s="123" t="s">
        <v>301</v>
      </c>
      <c r="D82" s="125" t="e">
        <f>COUNTIFS('CONTRATOS 2015'!#REF!,A82,'CONTRATOS 2015'!$W$2:$W$64,"&gt;=1")</f>
        <v>#REF!</v>
      </c>
      <c r="E82" s="122" t="e">
        <f>SUMIFS('CONTRATOS 2015'!$W$2:$W$64,'CONTRATOS 2015'!#REF!,A82)</f>
        <v>#REF!</v>
      </c>
    </row>
    <row r="83" spans="1:5" x14ac:dyDescent="0.2">
      <c r="A83" s="127" t="s">
        <v>1260</v>
      </c>
      <c r="B83" s="44">
        <v>80724389</v>
      </c>
      <c r="C83" s="123" t="s">
        <v>301</v>
      </c>
      <c r="D83" s="125" t="e">
        <f>COUNTIFS('CONTRATOS 2015'!#REF!,A83,'CONTRATOS 2015'!$W$2:$W$64,"&gt;=1")</f>
        <v>#REF!</v>
      </c>
      <c r="E83" s="122" t="e">
        <f>SUMIFS('CONTRATOS 2015'!$W$2:$W$64,'CONTRATOS 2015'!#REF!,A83)</f>
        <v>#REF!</v>
      </c>
    </row>
    <row r="84" spans="1:5" x14ac:dyDescent="0.2">
      <c r="A84" s="127" t="s">
        <v>999</v>
      </c>
      <c r="B84" s="44">
        <v>72005852</v>
      </c>
      <c r="C84" s="123" t="s">
        <v>340</v>
      </c>
      <c r="D84" s="125" t="e">
        <f>COUNTIFS('CONTRATOS 2015'!#REF!,A84,'CONTRATOS 2015'!$W$2:$W$64,"&gt;=1")</f>
        <v>#REF!</v>
      </c>
      <c r="E84" s="122" t="e">
        <f>SUMIFS('CONTRATOS 2015'!$W$2:$W$64,'CONTRATOS 2015'!#REF!,A84)</f>
        <v>#REF!</v>
      </c>
    </row>
    <row r="85" spans="1:5" x14ac:dyDescent="0.2">
      <c r="A85" s="127" t="s">
        <v>928</v>
      </c>
      <c r="B85" s="44">
        <v>53037167</v>
      </c>
      <c r="C85" s="123" t="s">
        <v>301</v>
      </c>
      <c r="D85" s="125" t="e">
        <f>COUNTIFS('CONTRATOS 2015'!#REF!,A85,'CONTRATOS 2015'!$W$2:$W$64,"&gt;=1")</f>
        <v>#REF!</v>
      </c>
      <c r="E85" s="122" t="e">
        <f>SUMIFS('CONTRATOS 2015'!$W$2:$W$64,'CONTRATOS 2015'!#REF!,A85)</f>
        <v>#REF!</v>
      </c>
    </row>
    <row r="86" spans="1:5" x14ac:dyDescent="0.2">
      <c r="A86" s="127" t="s">
        <v>523</v>
      </c>
      <c r="B86" s="44">
        <v>11390371</v>
      </c>
      <c r="C86" s="123" t="s">
        <v>353</v>
      </c>
      <c r="D86" s="125" t="e">
        <f>COUNTIFS('CONTRATOS 2015'!#REF!,A86,'CONTRATOS 2015'!$W$2:$W$64,"&gt;=1")</f>
        <v>#REF!</v>
      </c>
      <c r="E86" s="122" t="e">
        <f>SUMIFS('CONTRATOS 2015'!$W$2:$W$64,'CONTRATOS 2015'!#REF!,A86)</f>
        <v>#REF!</v>
      </c>
    </row>
    <row r="87" spans="1:5" x14ac:dyDescent="0.2">
      <c r="A87" s="127" t="s">
        <v>1091</v>
      </c>
      <c r="B87" s="44">
        <v>79265904</v>
      </c>
      <c r="C87" s="123" t="s">
        <v>340</v>
      </c>
      <c r="D87" s="125" t="e">
        <f>COUNTIFS('CONTRATOS 2015'!#REF!,A87,'CONTRATOS 2015'!$W$2:$W$64,"&gt;=1")</f>
        <v>#REF!</v>
      </c>
      <c r="E87" s="122" t="e">
        <f>SUMIFS('CONTRATOS 2015'!$W$2:$W$64,'CONTRATOS 2015'!#REF!,A87)</f>
        <v>#REF!</v>
      </c>
    </row>
    <row r="88" spans="1:5" x14ac:dyDescent="0.2">
      <c r="A88" s="127" t="s">
        <v>898</v>
      </c>
      <c r="B88" s="44">
        <v>52843404</v>
      </c>
      <c r="C88" s="123" t="s">
        <v>301</v>
      </c>
      <c r="D88" s="125" t="e">
        <f>COUNTIFS('CONTRATOS 2015'!#REF!,A88,'CONTRATOS 2015'!$W$2:$W$64,"&gt;=1")</f>
        <v>#REF!</v>
      </c>
      <c r="E88" s="122" t="e">
        <f>SUMIFS('CONTRATOS 2015'!$W$2:$W$64,'CONTRATOS 2015'!#REF!,A88)</f>
        <v>#REF!</v>
      </c>
    </row>
    <row r="89" spans="1:5" x14ac:dyDescent="0.2">
      <c r="A89" s="127" t="s">
        <v>1537</v>
      </c>
      <c r="B89" s="44">
        <v>1082901992</v>
      </c>
      <c r="C89" s="123" t="s">
        <v>331</v>
      </c>
      <c r="D89" s="125" t="e">
        <f>COUNTIFS('CONTRATOS 2015'!#REF!,A89,'CONTRATOS 2015'!$W$2:$W$64,"&gt;=1")</f>
        <v>#REF!</v>
      </c>
      <c r="E89" s="122" t="e">
        <f>SUMIFS('CONTRATOS 2015'!$W$2:$W$64,'CONTRATOS 2015'!#REF!,A89)</f>
        <v>#REF!</v>
      </c>
    </row>
    <row r="90" spans="1:5" x14ac:dyDescent="0.2">
      <c r="A90" s="127" t="s">
        <v>881</v>
      </c>
      <c r="B90" s="44">
        <v>52717117</v>
      </c>
      <c r="C90" s="123" t="s">
        <v>325</v>
      </c>
      <c r="D90" s="125" t="e">
        <f>COUNTIFS('CONTRATOS 2015'!#REF!,A90,'CONTRATOS 2015'!$W$2:$W$64,"&gt;=1")</f>
        <v>#REF!</v>
      </c>
      <c r="E90" s="122" t="e">
        <f>SUMIFS('CONTRATOS 2015'!$W$2:$W$64,'CONTRATOS 2015'!#REF!,A90)</f>
        <v>#REF!</v>
      </c>
    </row>
    <row r="91" spans="1:5" x14ac:dyDescent="0.2">
      <c r="A91" s="127" t="s">
        <v>942</v>
      </c>
      <c r="B91" s="44">
        <v>53118707</v>
      </c>
      <c r="C91" s="123" t="s">
        <v>301</v>
      </c>
      <c r="D91" s="125" t="e">
        <f>COUNTIFS('CONTRATOS 2015'!#REF!,A91,'CONTRATOS 2015'!$W$2:$W$64,"&gt;=1")</f>
        <v>#REF!</v>
      </c>
      <c r="E91" s="122" t="e">
        <f>SUMIFS('CONTRATOS 2015'!$W$2:$W$64,'CONTRATOS 2015'!#REF!,A91)</f>
        <v>#REF!</v>
      </c>
    </row>
    <row r="92" spans="1:5" x14ac:dyDescent="0.2">
      <c r="A92" s="127" t="s">
        <v>972</v>
      </c>
      <c r="B92" s="44">
        <v>63531270</v>
      </c>
      <c r="C92" s="123" t="s">
        <v>301</v>
      </c>
      <c r="D92" s="125" t="e">
        <f>COUNTIFS('CONTRATOS 2015'!#REF!,A92,'CONTRATOS 2015'!$W$2:$W$64,"&gt;=1")</f>
        <v>#REF!</v>
      </c>
      <c r="E92" s="122" t="e">
        <f>SUMIFS('CONTRATOS 2015'!$W$2:$W$64,'CONTRATOS 2015'!#REF!,A92)</f>
        <v>#REF!</v>
      </c>
    </row>
    <row r="93" spans="1:5" x14ac:dyDescent="0.2">
      <c r="A93" s="127" t="s">
        <v>824</v>
      </c>
      <c r="B93" s="44">
        <v>52031795</v>
      </c>
      <c r="C93" s="123" t="s">
        <v>403</v>
      </c>
      <c r="D93" s="125" t="e">
        <f>COUNTIFS('CONTRATOS 2015'!#REF!,A93,'CONTRATOS 2015'!$W$2:$W$64,"&gt;=1")</f>
        <v>#REF!</v>
      </c>
      <c r="E93" s="122" t="e">
        <f>SUMIFS('CONTRATOS 2015'!$W$2:$W$64,'CONTRATOS 2015'!#REF!,A93)</f>
        <v>#REF!</v>
      </c>
    </row>
    <row r="94" spans="1:5" x14ac:dyDescent="0.2">
      <c r="A94" s="127" t="s">
        <v>897</v>
      </c>
      <c r="B94" s="44">
        <v>52842749</v>
      </c>
      <c r="C94" s="123" t="s">
        <v>403</v>
      </c>
      <c r="D94" s="125" t="e">
        <f>COUNTIFS('CONTRATOS 2015'!#REF!,A94,'CONTRATOS 2015'!$W$2:$W$64,"&gt;=1")</f>
        <v>#REF!</v>
      </c>
      <c r="E94" s="122" t="e">
        <f>SUMIFS('CONTRATOS 2015'!$W$2:$W$64,'CONTRATOS 2015'!#REF!,A94)</f>
        <v>#REF!</v>
      </c>
    </row>
    <row r="95" spans="1:5" x14ac:dyDescent="0.2">
      <c r="A95" s="127" t="s">
        <v>857</v>
      </c>
      <c r="B95" s="44">
        <v>52409905</v>
      </c>
      <c r="C95" s="123" t="s">
        <v>353</v>
      </c>
      <c r="D95" s="125" t="e">
        <f>COUNTIFS('CONTRATOS 2015'!#REF!,A95,'CONTRATOS 2015'!$W$2:$W$64,"&gt;=1")</f>
        <v>#REF!</v>
      </c>
      <c r="E95" s="122" t="e">
        <f>SUMIFS('CONTRATOS 2015'!$W$2:$W$64,'CONTRATOS 2015'!#REF!,A95)</f>
        <v>#REF!</v>
      </c>
    </row>
    <row r="96" spans="1:5" x14ac:dyDescent="0.2">
      <c r="A96" s="127" t="s">
        <v>705</v>
      </c>
      <c r="B96" s="44">
        <v>35260585</v>
      </c>
      <c r="C96" s="123" t="s">
        <v>301</v>
      </c>
      <c r="D96" s="125" t="e">
        <f>COUNTIFS('CONTRATOS 2015'!#REF!,A96,'CONTRATOS 2015'!$W$2:$W$64,"&gt;=1")</f>
        <v>#REF!</v>
      </c>
      <c r="E96" s="122" t="e">
        <f>SUMIFS('CONTRATOS 2015'!$W$2:$W$64,'CONTRATOS 2015'!#REF!,A96)</f>
        <v>#REF!</v>
      </c>
    </row>
    <row r="97" spans="1:5" x14ac:dyDescent="0.2">
      <c r="A97" s="127" t="s">
        <v>1586</v>
      </c>
      <c r="B97" s="44">
        <v>1130678897</v>
      </c>
      <c r="C97" s="123" t="s">
        <v>316</v>
      </c>
      <c r="D97" s="125" t="e">
        <f>COUNTIFS('CONTRATOS 2015'!#REF!,A97,'CONTRATOS 2015'!$W$2:$W$64,"&gt;=1")</f>
        <v>#REF!</v>
      </c>
      <c r="E97" s="122" t="e">
        <f>SUMIFS('CONTRATOS 2015'!$W$2:$W$64,'CONTRATOS 2015'!#REF!,A97)</f>
        <v>#REF!</v>
      </c>
    </row>
    <row r="98" spans="1:5" x14ac:dyDescent="0.2">
      <c r="A98" s="127" t="s">
        <v>1422</v>
      </c>
      <c r="B98" s="44">
        <v>1014198366</v>
      </c>
      <c r="C98" s="123" t="s">
        <v>301</v>
      </c>
      <c r="D98" s="125" t="e">
        <f>COUNTIFS('CONTRATOS 2015'!#REF!,A98,'CONTRATOS 2015'!$W$2:$W$64,"&gt;=1")</f>
        <v>#REF!</v>
      </c>
      <c r="E98" s="122" t="e">
        <f>SUMIFS('CONTRATOS 2015'!$W$2:$W$64,'CONTRATOS 2015'!#REF!,A98)</f>
        <v>#REF!</v>
      </c>
    </row>
    <row r="99" spans="1:5" x14ac:dyDescent="0.2">
      <c r="A99" s="127" t="s">
        <v>686</v>
      </c>
      <c r="B99" s="44">
        <v>31573241</v>
      </c>
      <c r="C99" s="123" t="s">
        <v>322</v>
      </c>
      <c r="D99" s="125" t="e">
        <f>COUNTIFS('CONTRATOS 2015'!#REF!,A99,'CONTRATOS 2015'!$W$2:$W$64,"&gt;=1")</f>
        <v>#REF!</v>
      </c>
      <c r="E99" s="122" t="e">
        <f>SUMIFS('CONTRATOS 2015'!$W$2:$W$64,'CONTRATOS 2015'!#REF!,A99)</f>
        <v>#REF!</v>
      </c>
    </row>
    <row r="100" spans="1:5" x14ac:dyDescent="0.2">
      <c r="A100" s="127" t="s">
        <v>827</v>
      </c>
      <c r="B100" s="44">
        <v>52077438</v>
      </c>
      <c r="C100" s="123" t="s">
        <v>301</v>
      </c>
      <c r="D100" s="125" t="e">
        <f>COUNTIFS('CONTRATOS 2015'!#REF!,A100,'CONTRATOS 2015'!$W$2:$W$64,"&gt;=1")</f>
        <v>#REF!</v>
      </c>
      <c r="E100" s="122" t="e">
        <f>SUMIFS('CONTRATOS 2015'!$W$2:$W$64,'CONTRATOS 2015'!#REF!,A100)</f>
        <v>#REF!</v>
      </c>
    </row>
    <row r="101" spans="1:5" x14ac:dyDescent="0.2">
      <c r="A101" s="127" t="s">
        <v>1499</v>
      </c>
      <c r="B101" s="44">
        <v>1032417100</v>
      </c>
      <c r="C101" s="123" t="s">
        <v>347</v>
      </c>
      <c r="D101" s="125" t="e">
        <f>COUNTIFS('CONTRATOS 2015'!#REF!,A101,'CONTRATOS 2015'!$W$2:$W$64,"&gt;=1")</f>
        <v>#REF!</v>
      </c>
      <c r="E101" s="122" t="e">
        <f>SUMIFS('CONTRATOS 2015'!$W$2:$W$64,'CONTRATOS 2015'!#REF!,A101)</f>
        <v>#REF!</v>
      </c>
    </row>
    <row r="102" spans="1:5" x14ac:dyDescent="0.2">
      <c r="A102" s="127" t="s">
        <v>1313</v>
      </c>
      <c r="B102" s="44">
        <v>87491479</v>
      </c>
      <c r="C102" s="123" t="s">
        <v>329</v>
      </c>
      <c r="D102" s="125" t="e">
        <f>COUNTIFS('CONTRATOS 2015'!#REF!,A102,'CONTRATOS 2015'!$W$2:$W$64,"&gt;=1")</f>
        <v>#REF!</v>
      </c>
      <c r="E102" s="122" t="e">
        <f>SUMIFS('CONTRATOS 2015'!$W$2:$W$64,'CONTRATOS 2015'!#REF!,A102)</f>
        <v>#REF!</v>
      </c>
    </row>
    <row r="103" spans="1:5" x14ac:dyDescent="0.2">
      <c r="A103" s="127" t="s">
        <v>43</v>
      </c>
      <c r="B103" s="44">
        <v>79671646</v>
      </c>
      <c r="C103" s="123" t="s">
        <v>396</v>
      </c>
      <c r="D103" s="125" t="e">
        <f>COUNTIFS('CONTRATOS 2015'!#REF!,A103,'CONTRATOS 2015'!$W$2:$W$64,"&gt;=1")</f>
        <v>#REF!</v>
      </c>
      <c r="E103" s="122" t="e">
        <f>SUMIFS('CONTRATOS 2015'!$W$2:$W$64,'CONTRATOS 2015'!#REF!,A103)</f>
        <v>#REF!</v>
      </c>
    </row>
    <row r="104" spans="1:5" x14ac:dyDescent="0.2">
      <c r="A104" s="127" t="s">
        <v>1550</v>
      </c>
      <c r="B104" s="44">
        <v>1087108403</v>
      </c>
      <c r="C104" s="123" t="s">
        <v>301</v>
      </c>
      <c r="D104" s="125" t="e">
        <f>COUNTIFS('CONTRATOS 2015'!#REF!,A104,'CONTRATOS 2015'!$W$2:$W$64,"&gt;=1")</f>
        <v>#REF!</v>
      </c>
      <c r="E104" s="122" t="e">
        <f>SUMIFS('CONTRATOS 2015'!$W$2:$W$64,'CONTRATOS 2015'!#REF!,A104)</f>
        <v>#REF!</v>
      </c>
    </row>
    <row r="105" spans="1:5" x14ac:dyDescent="0.2">
      <c r="A105" s="127" t="s">
        <v>534</v>
      </c>
      <c r="B105" s="44">
        <v>11813944</v>
      </c>
      <c r="C105" s="123" t="s">
        <v>312</v>
      </c>
      <c r="D105" s="125" t="e">
        <f>COUNTIFS('CONTRATOS 2015'!#REF!,A105,'CONTRATOS 2015'!$W$2:$W$64,"&gt;=1")</f>
        <v>#REF!</v>
      </c>
      <c r="E105" s="122" t="e">
        <f>SUMIFS('CONTRATOS 2015'!$W$2:$W$64,'CONTRATOS 2015'!#REF!,A105)</f>
        <v>#REF!</v>
      </c>
    </row>
    <row r="106" spans="1:5" x14ac:dyDescent="0.2">
      <c r="A106" s="127" t="s">
        <v>1040</v>
      </c>
      <c r="B106" s="44">
        <v>73583050</v>
      </c>
      <c r="C106" s="123" t="s">
        <v>301</v>
      </c>
      <c r="D106" s="125" t="e">
        <f>COUNTIFS('CONTRATOS 2015'!#REF!,A106,'CONTRATOS 2015'!$W$2:$W$64,"&gt;=1")</f>
        <v>#REF!</v>
      </c>
      <c r="E106" s="122" t="e">
        <f>SUMIFS('CONTRATOS 2015'!$W$2:$W$64,'CONTRATOS 2015'!#REF!,A106)</f>
        <v>#REF!</v>
      </c>
    </row>
    <row r="107" spans="1:5" x14ac:dyDescent="0.2">
      <c r="A107" s="127" t="s">
        <v>1371</v>
      </c>
      <c r="B107" s="44">
        <v>94391059</v>
      </c>
      <c r="C107" s="123" t="s">
        <v>311</v>
      </c>
      <c r="D107" s="125" t="e">
        <f>COUNTIFS('CONTRATOS 2015'!#REF!,A107,'CONTRATOS 2015'!$W$2:$W$64,"&gt;=1")</f>
        <v>#REF!</v>
      </c>
      <c r="E107" s="122" t="e">
        <f>SUMIFS('CONTRATOS 2015'!$W$2:$W$64,'CONTRATOS 2015'!#REF!,A107)</f>
        <v>#REF!</v>
      </c>
    </row>
    <row r="108" spans="1:5" x14ac:dyDescent="0.2">
      <c r="A108" s="127" t="s">
        <v>1288</v>
      </c>
      <c r="B108" s="44">
        <v>85446668</v>
      </c>
      <c r="C108" s="123" t="s">
        <v>307</v>
      </c>
      <c r="D108" s="125" t="e">
        <f>COUNTIFS('CONTRATOS 2015'!#REF!,A108,'CONTRATOS 2015'!$W$2:$W$64,"&gt;=1")</f>
        <v>#REF!</v>
      </c>
      <c r="E108" s="122" t="e">
        <f>SUMIFS('CONTRATOS 2015'!$W$2:$W$64,'CONTRATOS 2015'!#REF!,A108)</f>
        <v>#REF!</v>
      </c>
    </row>
    <row r="109" spans="1:5" x14ac:dyDescent="0.2">
      <c r="A109" s="127" t="s">
        <v>1289</v>
      </c>
      <c r="B109" s="44">
        <v>85459147</v>
      </c>
      <c r="C109" s="123" t="s">
        <v>331</v>
      </c>
      <c r="D109" s="125" t="e">
        <f>COUNTIFS('CONTRATOS 2015'!#REF!,A109,'CONTRATOS 2015'!$W$2:$W$64,"&gt;=1")</f>
        <v>#REF!</v>
      </c>
      <c r="E109" s="122" t="e">
        <f>SUMIFS('CONTRATOS 2015'!$W$2:$W$64,'CONTRATOS 2015'!#REF!,A109)</f>
        <v>#REF!</v>
      </c>
    </row>
    <row r="110" spans="1:5" x14ac:dyDescent="0.2">
      <c r="A110" s="127" t="s">
        <v>890</v>
      </c>
      <c r="B110" s="44">
        <v>52796490</v>
      </c>
      <c r="C110" s="123" t="s">
        <v>301</v>
      </c>
      <c r="D110" s="125" t="e">
        <f>COUNTIFS('CONTRATOS 2015'!#REF!,A110,'CONTRATOS 2015'!$W$2:$W$64,"&gt;=1")</f>
        <v>#REF!</v>
      </c>
      <c r="E110" s="122" t="e">
        <f>SUMIFS('CONTRATOS 2015'!$W$2:$W$64,'CONTRATOS 2015'!#REF!,A110)</f>
        <v>#REF!</v>
      </c>
    </row>
    <row r="111" spans="1:5" x14ac:dyDescent="0.2">
      <c r="A111" s="127" t="s">
        <v>721</v>
      </c>
      <c r="B111" s="44">
        <v>36950308</v>
      </c>
      <c r="C111" s="123" t="s">
        <v>362</v>
      </c>
      <c r="D111" s="125" t="e">
        <f>COUNTIFS('CONTRATOS 2015'!#REF!,A111,'CONTRATOS 2015'!$W$2:$W$64,"&gt;=1")</f>
        <v>#REF!</v>
      </c>
      <c r="E111" s="122" t="e">
        <f>SUMIFS('CONTRATOS 2015'!$W$2:$W$64,'CONTRATOS 2015'!#REF!,A111)</f>
        <v>#REF!</v>
      </c>
    </row>
    <row r="112" spans="1:5" x14ac:dyDescent="0.2">
      <c r="A112" s="127" t="s">
        <v>774</v>
      </c>
      <c r="B112" s="117">
        <v>43538083</v>
      </c>
      <c r="C112" s="123" t="s">
        <v>407</v>
      </c>
      <c r="D112" s="125" t="e">
        <f>COUNTIFS('CONTRATOS 2015'!#REF!,A112,'CONTRATOS 2015'!$W$2:$W$64,"&gt;=1")</f>
        <v>#REF!</v>
      </c>
      <c r="E112" s="122" t="e">
        <f>SUMIFS('CONTRATOS 2015'!$W$2:$W$64,'CONTRATOS 2015'!#REF!,A112)</f>
        <v>#REF!</v>
      </c>
    </row>
    <row r="113" spans="1:9" x14ac:dyDescent="0.2">
      <c r="A113" s="127" t="s">
        <v>231</v>
      </c>
      <c r="B113" s="44">
        <v>79412681</v>
      </c>
      <c r="C113" s="123" t="s">
        <v>334</v>
      </c>
      <c r="D113" s="125" t="e">
        <f>COUNTIFS('CONTRATOS 2015'!#REF!,A113,'CONTRATOS 2015'!$W$2:$W$64,"&gt;=1")</f>
        <v>#REF!</v>
      </c>
      <c r="E113" s="122" t="e">
        <f>SUMIFS('CONTRATOS 2015'!$W$2:$W$64,'CONTRATOS 2015'!#REF!,A113)</f>
        <v>#REF!</v>
      </c>
    </row>
    <row r="114" spans="1:9" x14ac:dyDescent="0.2">
      <c r="A114" s="127" t="s">
        <v>781</v>
      </c>
      <c r="B114" s="44">
        <v>43920213</v>
      </c>
      <c r="C114" s="123" t="s">
        <v>312</v>
      </c>
      <c r="D114" s="125" t="e">
        <f>COUNTIFS('CONTRATOS 2015'!#REF!,A114,'CONTRATOS 2015'!$W$2:$W$64,"&gt;=1")</f>
        <v>#REF!</v>
      </c>
      <c r="E114" s="122" t="e">
        <f>SUMIFS('CONTRATOS 2015'!$W$2:$W$64,'CONTRATOS 2015'!#REF!,A114)</f>
        <v>#REF!</v>
      </c>
    </row>
    <row r="115" spans="1:9" x14ac:dyDescent="0.2">
      <c r="A115" s="127" t="s">
        <v>878</v>
      </c>
      <c r="B115" s="44">
        <v>52581895</v>
      </c>
      <c r="C115" s="123" t="s">
        <v>396</v>
      </c>
      <c r="D115" s="125" t="e">
        <f>COUNTIFS('CONTRATOS 2015'!#REF!,A115,'CONTRATOS 2015'!$W$2:$W$64,"&gt;=1")</f>
        <v>#REF!</v>
      </c>
      <c r="E115" s="122" t="e">
        <f>SUMIFS('CONTRATOS 2015'!$W$2:$W$64,'CONTRATOS 2015'!#REF!,A115)</f>
        <v>#REF!</v>
      </c>
    </row>
    <row r="116" spans="1:9" x14ac:dyDescent="0.2">
      <c r="A116" s="127" t="s">
        <v>846</v>
      </c>
      <c r="B116" s="44">
        <v>52310459</v>
      </c>
      <c r="C116" s="123" t="s">
        <v>414</v>
      </c>
      <c r="D116" s="125" t="e">
        <f>COUNTIFS('CONTRATOS 2015'!#REF!,A116,'CONTRATOS 2015'!$W$2:$W$64,"&gt;=1")</f>
        <v>#REF!</v>
      </c>
      <c r="E116" s="122" t="e">
        <f>SUMIFS('CONTRATOS 2015'!$W$2:$W$64,'CONTRATOS 2015'!#REF!,A116)</f>
        <v>#REF!</v>
      </c>
    </row>
    <row r="117" spans="1:9" x14ac:dyDescent="0.2">
      <c r="A117" s="127" t="s">
        <v>802</v>
      </c>
      <c r="B117" s="44">
        <v>51768619</v>
      </c>
      <c r="C117" s="123" t="s">
        <v>413</v>
      </c>
      <c r="D117" s="125" t="e">
        <f>COUNTIFS('CONTRATOS 2015'!#REF!,A117,'CONTRATOS 2015'!$W$2:$W$64,"&gt;=1")</f>
        <v>#REF!</v>
      </c>
      <c r="E117" s="122" t="e">
        <f>SUMIFS('CONTRATOS 2015'!$W$2:$W$64,'CONTRATOS 2015'!#REF!,A117)</f>
        <v>#REF!</v>
      </c>
    </row>
    <row r="118" spans="1:9" x14ac:dyDescent="0.2">
      <c r="A118" s="127" t="s">
        <v>767</v>
      </c>
      <c r="B118" s="44">
        <v>42153088</v>
      </c>
      <c r="C118" s="123" t="s">
        <v>349</v>
      </c>
      <c r="D118" s="125" t="e">
        <f>COUNTIFS('CONTRATOS 2015'!#REF!,A118,'CONTRATOS 2015'!$W$2:$W$64,"&gt;=1")</f>
        <v>#REF!</v>
      </c>
      <c r="E118" s="122" t="e">
        <f>SUMIFS('CONTRATOS 2015'!$W$2:$W$64,'CONTRATOS 2015'!#REF!,A118)</f>
        <v>#REF!</v>
      </c>
    </row>
    <row r="119" spans="1:9" x14ac:dyDescent="0.2">
      <c r="A119" s="127" t="s">
        <v>924</v>
      </c>
      <c r="B119" s="44">
        <v>52992582</v>
      </c>
      <c r="C119" s="123" t="s">
        <v>301</v>
      </c>
      <c r="D119" s="125" t="e">
        <f>COUNTIFS('CONTRATOS 2015'!#REF!,A119,'CONTRATOS 2015'!$W$2:$W$64,"&gt;=1")</f>
        <v>#REF!</v>
      </c>
      <c r="E119" s="122" t="e">
        <f>SUMIFS('CONTRATOS 2015'!$W$2:$W$64,'CONTRATOS 2015'!#REF!,A119)</f>
        <v>#REF!</v>
      </c>
    </row>
    <row r="120" spans="1:9" s="17" customFormat="1" x14ac:dyDescent="0.2">
      <c r="A120" s="127" t="s">
        <v>701</v>
      </c>
      <c r="B120" s="44">
        <v>33365887</v>
      </c>
      <c r="C120" s="123" t="s">
        <v>319</v>
      </c>
      <c r="D120" s="125" t="e">
        <f>COUNTIFS('CONTRATOS 2015'!#REF!,A120,'CONTRATOS 2015'!$W$2:$W$64,"&gt;=1")</f>
        <v>#REF!</v>
      </c>
      <c r="E120" s="122" t="e">
        <f>SUMIFS('CONTRATOS 2015'!$W$2:$W$64,'CONTRATOS 2015'!#REF!,A120)</f>
        <v>#REF!</v>
      </c>
      <c r="F120" s="1"/>
      <c r="G120" s="1"/>
      <c r="H120" s="1"/>
      <c r="I120" s="1"/>
    </row>
    <row r="121" spans="1:9" x14ac:dyDescent="0.2">
      <c r="A121" s="127" t="s">
        <v>819</v>
      </c>
      <c r="B121" s="44">
        <v>51969566</v>
      </c>
      <c r="C121" s="123" t="s">
        <v>393</v>
      </c>
      <c r="D121" s="125" t="e">
        <f>COUNTIFS('CONTRATOS 2015'!#REF!,A121,'CONTRATOS 2015'!$W$2:$W$64,"&gt;=1")</f>
        <v>#REF!</v>
      </c>
      <c r="E121" s="122" t="e">
        <f>SUMIFS('CONTRATOS 2015'!$W$2:$W$64,'CONTRATOS 2015'!#REF!,A121)</f>
        <v>#REF!</v>
      </c>
    </row>
    <row r="122" spans="1:9" x14ac:dyDescent="0.2">
      <c r="A122" s="127" t="s">
        <v>1203</v>
      </c>
      <c r="B122" s="44">
        <v>80049005</v>
      </c>
      <c r="C122" s="123" t="s">
        <v>306</v>
      </c>
      <c r="D122" s="125" t="e">
        <f>COUNTIFS('CONTRATOS 2015'!#REF!,A122,'CONTRATOS 2015'!$W$2:$W$64,"&gt;=1")</f>
        <v>#REF!</v>
      </c>
      <c r="E122" s="122" t="e">
        <f>SUMIFS('CONTRATOS 2015'!$W$2:$W$64,'CONTRATOS 2015'!#REF!,A122)</f>
        <v>#REF!</v>
      </c>
    </row>
    <row r="123" spans="1:9" x14ac:dyDescent="0.2">
      <c r="A123" s="127" t="s">
        <v>1460</v>
      </c>
      <c r="B123" s="44">
        <v>1022381646</v>
      </c>
      <c r="C123" s="123" t="s">
        <v>301</v>
      </c>
      <c r="D123" s="125" t="e">
        <f>COUNTIFS('CONTRATOS 2015'!#REF!,A123,'CONTRATOS 2015'!$W$2:$W$64,"&gt;=1")</f>
        <v>#REF!</v>
      </c>
      <c r="E123" s="122" t="e">
        <f>SUMIFS('CONTRATOS 2015'!$W$2:$W$64,'CONTRATOS 2015'!#REF!,A123)</f>
        <v>#REF!</v>
      </c>
    </row>
    <row r="124" spans="1:9" x14ac:dyDescent="0.2">
      <c r="A124" s="127" t="s">
        <v>671</v>
      </c>
      <c r="B124" s="44">
        <v>27087578</v>
      </c>
      <c r="C124" s="123" t="s">
        <v>362</v>
      </c>
      <c r="D124" s="125" t="e">
        <f>COUNTIFS('CONTRATOS 2015'!#REF!,A124,'CONTRATOS 2015'!$W$2:$W$64,"&gt;=1")</f>
        <v>#REF!</v>
      </c>
      <c r="E124" s="122" t="e">
        <f>SUMIFS('CONTRATOS 2015'!$W$2:$W$64,'CONTRATOS 2015'!#REF!,A124)</f>
        <v>#REF!</v>
      </c>
    </row>
    <row r="125" spans="1:9" x14ac:dyDescent="0.2">
      <c r="A125" s="127" t="s">
        <v>515</v>
      </c>
      <c r="B125" s="44">
        <v>10472727</v>
      </c>
      <c r="C125" s="123" t="s">
        <v>351</v>
      </c>
      <c r="D125" s="125" t="e">
        <f>COUNTIFS('CONTRATOS 2015'!#REF!,A125,'CONTRATOS 2015'!$W$2:$W$64,"&gt;=1")</f>
        <v>#REF!</v>
      </c>
      <c r="E125" s="122" t="e">
        <f>SUMIFS('CONTRATOS 2015'!$W$2:$W$64,'CONTRATOS 2015'!#REF!,A125)</f>
        <v>#REF!</v>
      </c>
    </row>
    <row r="126" spans="1:9" x14ac:dyDescent="0.2">
      <c r="A126" s="127" t="s">
        <v>1423</v>
      </c>
      <c r="B126" s="44">
        <v>1014198644</v>
      </c>
      <c r="C126" s="123" t="s">
        <v>301</v>
      </c>
      <c r="D126" s="125" t="e">
        <f>COUNTIFS('CONTRATOS 2015'!#REF!,A126,'CONTRATOS 2015'!$W$2:$W$64,"&gt;=1")</f>
        <v>#REF!</v>
      </c>
      <c r="E126" s="122" t="e">
        <f>SUMIFS('CONTRATOS 2015'!$W$2:$W$64,'CONTRATOS 2015'!#REF!,A126)</f>
        <v>#REF!</v>
      </c>
    </row>
    <row r="127" spans="1:9" x14ac:dyDescent="0.2">
      <c r="A127" s="127" t="s">
        <v>483</v>
      </c>
      <c r="B127" s="44">
        <v>7730384</v>
      </c>
      <c r="C127" s="123" t="s">
        <v>339</v>
      </c>
      <c r="D127" s="125" t="e">
        <f>COUNTIFS('CONTRATOS 2015'!#REF!,A127,'CONTRATOS 2015'!$W$2:$W$64,"&gt;=1")</f>
        <v>#REF!</v>
      </c>
      <c r="E127" s="122" t="e">
        <f>SUMIFS('CONTRATOS 2015'!$W$2:$W$64,'CONTRATOS 2015'!#REF!,A127)</f>
        <v>#REF!</v>
      </c>
    </row>
    <row r="128" spans="1:9" x14ac:dyDescent="0.2">
      <c r="A128" s="127" t="s">
        <v>429</v>
      </c>
      <c r="B128" s="44">
        <v>1978031</v>
      </c>
      <c r="C128" s="123" t="s">
        <v>304</v>
      </c>
      <c r="D128" s="125" t="e">
        <f>COUNTIFS('CONTRATOS 2015'!#REF!,A128,'CONTRATOS 2015'!$W$2:$W$64,"&gt;=1")</f>
        <v>#REF!</v>
      </c>
      <c r="E128" s="122" t="e">
        <f>SUMIFS('CONTRATOS 2015'!$W$2:$W$64,'CONTRATOS 2015'!#REF!,A128)</f>
        <v>#REF!</v>
      </c>
    </row>
    <row r="129" spans="1:5" x14ac:dyDescent="0.2">
      <c r="A129" s="127" t="s">
        <v>64</v>
      </c>
      <c r="B129" s="44">
        <v>79448817</v>
      </c>
      <c r="C129" s="123" t="s">
        <v>411</v>
      </c>
      <c r="D129" s="125" t="e">
        <f>COUNTIFS('CONTRATOS 2015'!#REF!,A129,'CONTRATOS 2015'!$W$2:$W$64,"&gt;=1")</f>
        <v>#REF!</v>
      </c>
      <c r="E129" s="122" t="e">
        <f>SUMIFS('CONTRATOS 2015'!$W$2:$W$64,'CONTRATOS 2015'!#REF!,A129)</f>
        <v>#REF!</v>
      </c>
    </row>
    <row r="130" spans="1:5" x14ac:dyDescent="0.2">
      <c r="A130" s="127" t="s">
        <v>1108</v>
      </c>
      <c r="B130" s="44">
        <v>79480759</v>
      </c>
      <c r="C130" s="123" t="s">
        <v>390</v>
      </c>
      <c r="D130" s="125" t="e">
        <f>COUNTIFS('CONTRATOS 2015'!#REF!,A130,'CONTRATOS 2015'!$W$2:$W$64,"&gt;=1")</f>
        <v>#REF!</v>
      </c>
      <c r="E130" s="122" t="e">
        <f>SUMIFS('CONTRATOS 2015'!$W$2:$W$64,'CONTRATOS 2015'!#REF!,A130)</f>
        <v>#REF!</v>
      </c>
    </row>
    <row r="131" spans="1:5" x14ac:dyDescent="0.2">
      <c r="A131" s="127" t="s">
        <v>1274</v>
      </c>
      <c r="B131" s="44">
        <v>80875093</v>
      </c>
      <c r="C131" s="123" t="s">
        <v>301</v>
      </c>
      <c r="D131" s="125" t="e">
        <f>COUNTIFS('CONTRATOS 2015'!#REF!,A131,'CONTRATOS 2015'!$W$2:$W$64,"&gt;=1")</f>
        <v>#REF!</v>
      </c>
      <c r="E131" s="122" t="e">
        <f>SUMIFS('CONTRATOS 2015'!$W$2:$W$64,'CONTRATOS 2015'!#REF!,A131)</f>
        <v>#REF!</v>
      </c>
    </row>
    <row r="132" spans="1:5" x14ac:dyDescent="0.2">
      <c r="A132" s="127" t="s">
        <v>1214</v>
      </c>
      <c r="B132" s="44">
        <v>80086264</v>
      </c>
      <c r="C132" s="123" t="s">
        <v>384</v>
      </c>
      <c r="D132" s="125" t="e">
        <f>COUNTIFS('CONTRATOS 2015'!#REF!,A132,'CONTRATOS 2015'!$W$2:$W$64,"&gt;=1")</f>
        <v>#REF!</v>
      </c>
      <c r="E132" s="122" t="e">
        <f>SUMIFS('CONTRATOS 2015'!$W$2:$W$64,'CONTRATOS 2015'!#REF!,A132)</f>
        <v>#REF!</v>
      </c>
    </row>
    <row r="133" spans="1:5" x14ac:dyDescent="0.2">
      <c r="A133" s="127" t="s">
        <v>567</v>
      </c>
      <c r="B133" s="44">
        <v>13542991</v>
      </c>
      <c r="C133" s="123" t="s">
        <v>367</v>
      </c>
      <c r="D133" s="125" t="e">
        <f>COUNTIFS('CONTRATOS 2015'!#REF!,A133,'CONTRATOS 2015'!$W$2:$W$64,"&gt;=1")</f>
        <v>#REF!</v>
      </c>
      <c r="E133" s="122" t="e">
        <f>SUMIFS('CONTRATOS 2015'!$W$2:$W$64,'CONTRATOS 2015'!#REF!,A133)</f>
        <v>#REF!</v>
      </c>
    </row>
    <row r="134" spans="1:5" x14ac:dyDescent="0.2">
      <c r="A134" s="127" t="s">
        <v>1365</v>
      </c>
      <c r="B134" s="44">
        <v>94257714</v>
      </c>
      <c r="C134" s="123" t="s">
        <v>314</v>
      </c>
      <c r="D134" s="125" t="e">
        <f>COUNTIFS('CONTRATOS 2015'!#REF!,A134,'CONTRATOS 2015'!$W$2:$W$64,"&gt;=1")</f>
        <v>#REF!</v>
      </c>
      <c r="E134" s="122" t="e">
        <f>SUMIFS('CONTRATOS 2015'!$W$2:$W$64,'CONTRATOS 2015'!#REF!,A134)</f>
        <v>#REF!</v>
      </c>
    </row>
    <row r="135" spans="1:5" x14ac:dyDescent="0.2">
      <c r="A135" s="127" t="s">
        <v>481</v>
      </c>
      <c r="B135" s="44">
        <v>7709557</v>
      </c>
      <c r="C135" s="123" t="s">
        <v>337</v>
      </c>
      <c r="D135" s="125" t="e">
        <f>COUNTIFS('CONTRATOS 2015'!#REF!,A135,'CONTRATOS 2015'!$W$2:$W$64,"&gt;=1")</f>
        <v>#REF!</v>
      </c>
      <c r="E135" s="122" t="e">
        <f>SUMIFS('CONTRATOS 2015'!$W$2:$W$64,'CONTRATOS 2015'!#REF!,A135)</f>
        <v>#REF!</v>
      </c>
    </row>
    <row r="136" spans="1:5" x14ac:dyDescent="0.2">
      <c r="A136" s="127" t="s">
        <v>1386</v>
      </c>
      <c r="B136" s="44">
        <v>94529246</v>
      </c>
      <c r="C136" s="123" t="s">
        <v>305</v>
      </c>
      <c r="D136" s="125" t="e">
        <f>COUNTIFS('CONTRATOS 2015'!#REF!,A136,'CONTRATOS 2015'!$W$2:$W$64,"&gt;=1")</f>
        <v>#REF!</v>
      </c>
      <c r="E136" s="122" t="e">
        <f>SUMIFS('CONTRATOS 2015'!$W$2:$W$64,'CONTRATOS 2015'!#REF!,A136)</f>
        <v>#REF!</v>
      </c>
    </row>
    <row r="137" spans="1:5" x14ac:dyDescent="0.2">
      <c r="A137" s="127" t="s">
        <v>1327</v>
      </c>
      <c r="B137" s="44">
        <v>88227550</v>
      </c>
      <c r="C137" s="123" t="s">
        <v>350</v>
      </c>
      <c r="D137" s="125" t="e">
        <f>COUNTIFS('CONTRATOS 2015'!#REF!,A137,'CONTRATOS 2015'!$W$2:$W$64,"&gt;=1")</f>
        <v>#REF!</v>
      </c>
      <c r="E137" s="122" t="e">
        <f>SUMIFS('CONTRATOS 2015'!$W$2:$W$64,'CONTRATOS 2015'!#REF!,A137)</f>
        <v>#REF!</v>
      </c>
    </row>
    <row r="138" spans="1:5" x14ac:dyDescent="0.2">
      <c r="A138" s="127" t="s">
        <v>990</v>
      </c>
      <c r="B138" s="44">
        <v>70326688</v>
      </c>
      <c r="C138" s="123" t="s">
        <v>384</v>
      </c>
      <c r="D138" s="125" t="e">
        <f>COUNTIFS('CONTRATOS 2015'!#REF!,A138,'CONTRATOS 2015'!$W$2:$W$64,"&gt;=1")</f>
        <v>#REF!</v>
      </c>
      <c r="E138" s="122" t="e">
        <f>SUMIFS('CONTRATOS 2015'!$W$2:$W$64,'CONTRATOS 2015'!#REF!,A138)</f>
        <v>#REF!</v>
      </c>
    </row>
    <row r="139" spans="1:5" x14ac:dyDescent="0.2">
      <c r="A139" s="127" t="s">
        <v>457</v>
      </c>
      <c r="B139" s="44">
        <v>6241231</v>
      </c>
      <c r="C139" s="123" t="s">
        <v>301</v>
      </c>
      <c r="D139" s="125" t="e">
        <f>COUNTIFS('CONTRATOS 2015'!#REF!,A139,'CONTRATOS 2015'!$W$2:$W$64,"&gt;=1")</f>
        <v>#REF!</v>
      </c>
      <c r="E139" s="122" t="e">
        <f>SUMIFS('CONTRATOS 2015'!$W$2:$W$64,'CONTRATOS 2015'!#REF!,A139)</f>
        <v>#REF!</v>
      </c>
    </row>
    <row r="140" spans="1:5" x14ac:dyDescent="0.2">
      <c r="A140" s="127" t="s">
        <v>1536</v>
      </c>
      <c r="B140" s="44">
        <v>1077420357</v>
      </c>
      <c r="C140" s="123" t="s">
        <v>425</v>
      </c>
      <c r="D140" s="125" t="e">
        <f>COUNTIFS('CONTRATOS 2015'!#REF!,A140,'CONTRATOS 2015'!$W$2:$W$64,"&gt;=1")</f>
        <v>#REF!</v>
      </c>
      <c r="E140" s="122" t="e">
        <f>SUMIFS('CONTRATOS 2015'!$W$2:$W$64,'CONTRATOS 2015'!#REF!,A140)</f>
        <v>#REF!</v>
      </c>
    </row>
    <row r="141" spans="1:5" x14ac:dyDescent="0.2">
      <c r="A141" s="127" t="s">
        <v>1059</v>
      </c>
      <c r="B141" s="44">
        <v>75102771</v>
      </c>
      <c r="C141" s="123" t="s">
        <v>420</v>
      </c>
      <c r="D141" s="125" t="e">
        <f>COUNTIFS('CONTRATOS 2015'!#REF!,A141,'CONTRATOS 2015'!$W$2:$W$64,"&gt;=1")</f>
        <v>#REF!</v>
      </c>
      <c r="E141" s="122" t="e">
        <f>SUMIFS('CONTRATOS 2015'!$W$2:$W$64,'CONTRATOS 2015'!#REF!,A141)</f>
        <v>#REF!</v>
      </c>
    </row>
    <row r="142" spans="1:5" x14ac:dyDescent="0.2">
      <c r="A142" s="127" t="s">
        <v>1076</v>
      </c>
      <c r="B142" s="44">
        <v>78762248</v>
      </c>
      <c r="C142" s="123" t="s">
        <v>357</v>
      </c>
      <c r="D142" s="125" t="e">
        <f>COUNTIFS('CONTRATOS 2015'!#REF!,A142,'CONTRATOS 2015'!$W$2:$W$64,"&gt;=1")</f>
        <v>#REF!</v>
      </c>
      <c r="E142" s="122" t="e">
        <f>SUMIFS('CONTRATOS 2015'!$W$2:$W$64,'CONTRATOS 2015'!#REF!,A142)</f>
        <v>#REF!</v>
      </c>
    </row>
    <row r="143" spans="1:5" x14ac:dyDescent="0.2">
      <c r="A143" s="127" t="s">
        <v>1128</v>
      </c>
      <c r="B143" s="44">
        <v>79628920</v>
      </c>
      <c r="C143" s="123" t="s">
        <v>307</v>
      </c>
      <c r="D143" s="125" t="e">
        <f>COUNTIFS('CONTRATOS 2015'!#REF!,A143,'CONTRATOS 2015'!$W$2:$W$64,"&gt;=1")</f>
        <v>#REF!</v>
      </c>
      <c r="E143" s="122" t="e">
        <f>SUMIFS('CONTRATOS 2015'!$W$2:$W$64,'CONTRATOS 2015'!#REF!,A143)</f>
        <v>#REF!</v>
      </c>
    </row>
    <row r="144" spans="1:5" x14ac:dyDescent="0.2">
      <c r="A144" s="127" t="s">
        <v>614</v>
      </c>
      <c r="B144" s="44">
        <v>18004343</v>
      </c>
      <c r="C144" s="123" t="s">
        <v>377</v>
      </c>
      <c r="D144" s="125" t="e">
        <f>COUNTIFS('CONTRATOS 2015'!#REF!,A144,'CONTRATOS 2015'!$W$2:$W$64,"&gt;=1")</f>
        <v>#REF!</v>
      </c>
      <c r="E144" s="122" t="e">
        <f>SUMIFS('CONTRATOS 2015'!$W$2:$W$64,'CONTRATOS 2015'!#REF!,A144)</f>
        <v>#REF!</v>
      </c>
    </row>
    <row r="145" spans="1:5" x14ac:dyDescent="0.2">
      <c r="A145" s="127" t="s">
        <v>602</v>
      </c>
      <c r="B145" s="44">
        <v>16944624</v>
      </c>
      <c r="C145" s="123" t="s">
        <v>311</v>
      </c>
      <c r="D145" s="125" t="e">
        <f>COUNTIFS('CONTRATOS 2015'!#REF!,A145,'CONTRATOS 2015'!$W$2:$W$64,"&gt;=1")</f>
        <v>#REF!</v>
      </c>
      <c r="E145" s="122" t="e">
        <f>SUMIFS('CONTRATOS 2015'!$W$2:$W$64,'CONTRATOS 2015'!#REF!,A145)</f>
        <v>#REF!</v>
      </c>
    </row>
    <row r="146" spans="1:5" x14ac:dyDescent="0.2">
      <c r="A146" s="127" t="s">
        <v>584</v>
      </c>
      <c r="B146" s="44">
        <v>15342186</v>
      </c>
      <c r="C146" s="123" t="s">
        <v>312</v>
      </c>
      <c r="D146" s="125" t="e">
        <f>COUNTIFS('CONTRATOS 2015'!#REF!,A146,'CONTRATOS 2015'!$W$2:$W$64,"&gt;=1")</f>
        <v>#REF!</v>
      </c>
      <c r="E146" s="122" t="e">
        <f>SUMIFS('CONTRATOS 2015'!$W$2:$W$64,'CONTRATOS 2015'!#REF!,A146)</f>
        <v>#REF!</v>
      </c>
    </row>
    <row r="147" spans="1:5" x14ac:dyDescent="0.2">
      <c r="A147" s="127" t="s">
        <v>1298</v>
      </c>
      <c r="B147" s="44">
        <v>86048765</v>
      </c>
      <c r="C147" s="123" t="s">
        <v>301</v>
      </c>
      <c r="D147" s="125" t="e">
        <f>COUNTIFS('CONTRATOS 2015'!#REF!,A147,'CONTRATOS 2015'!$W$2:$W$64,"&gt;=1")</f>
        <v>#REF!</v>
      </c>
      <c r="E147" s="122" t="e">
        <f>SUMIFS('CONTRATOS 2015'!$W$2:$W$64,'CONTRATOS 2015'!#REF!,A147)</f>
        <v>#REF!</v>
      </c>
    </row>
    <row r="148" spans="1:5" x14ac:dyDescent="0.2">
      <c r="A148" s="127" t="s">
        <v>127</v>
      </c>
      <c r="B148" s="44">
        <v>79617900</v>
      </c>
      <c r="C148" s="123" t="s">
        <v>380</v>
      </c>
      <c r="D148" s="125" t="e">
        <f>COUNTIFS('CONTRATOS 2015'!#REF!,A148,'CONTRATOS 2015'!$W$2:$W$64,"&gt;=1")</f>
        <v>#REF!</v>
      </c>
      <c r="E148" s="122" t="e">
        <f>SUMIFS('CONTRATOS 2015'!$W$2:$W$64,'CONTRATOS 2015'!#REF!,A148)</f>
        <v>#REF!</v>
      </c>
    </row>
    <row r="149" spans="1:5" x14ac:dyDescent="0.2">
      <c r="A149" s="127" t="s">
        <v>1231</v>
      </c>
      <c r="B149" s="44">
        <v>80170082</v>
      </c>
      <c r="C149" s="123" t="s">
        <v>301</v>
      </c>
      <c r="D149" s="125" t="e">
        <f>COUNTIFS('CONTRATOS 2015'!#REF!,A149,'CONTRATOS 2015'!$W$2:$W$64,"&gt;=1")</f>
        <v>#REF!</v>
      </c>
      <c r="E149" s="122" t="e">
        <f>SUMIFS('CONTRATOS 2015'!$W$2:$W$64,'CONTRATOS 2015'!#REF!,A149)</f>
        <v>#REF!</v>
      </c>
    </row>
    <row r="150" spans="1:5" x14ac:dyDescent="0.2">
      <c r="A150" s="127" t="s">
        <v>1160</v>
      </c>
      <c r="B150" s="44">
        <v>79866161</v>
      </c>
      <c r="C150" s="123" t="s">
        <v>372</v>
      </c>
      <c r="D150" s="125" t="e">
        <f>COUNTIFS('CONTRATOS 2015'!#REF!,A150,'CONTRATOS 2015'!$W$2:$W$64,"&gt;=1")</f>
        <v>#REF!</v>
      </c>
      <c r="E150" s="122" t="e">
        <f>SUMIFS('CONTRATOS 2015'!$W$2:$W$64,'CONTRATOS 2015'!#REF!,A150)</f>
        <v>#REF!</v>
      </c>
    </row>
    <row r="151" spans="1:5" x14ac:dyDescent="0.2">
      <c r="A151" s="127" t="s">
        <v>619</v>
      </c>
      <c r="B151" s="44">
        <v>18614996</v>
      </c>
      <c r="C151" s="123" t="s">
        <v>313</v>
      </c>
      <c r="D151" s="125" t="e">
        <f>COUNTIFS('CONTRATOS 2015'!#REF!,A151,'CONTRATOS 2015'!$W$2:$W$64,"&gt;=1")</f>
        <v>#REF!</v>
      </c>
      <c r="E151" s="122" t="e">
        <f>SUMIFS('CONTRATOS 2015'!$W$2:$W$64,'CONTRATOS 2015'!#REF!,A151)</f>
        <v>#REF!</v>
      </c>
    </row>
    <row r="152" spans="1:5" x14ac:dyDescent="0.2">
      <c r="A152" s="127" t="s">
        <v>505</v>
      </c>
      <c r="B152" s="44">
        <v>10022654</v>
      </c>
      <c r="C152" s="123" t="s">
        <v>348</v>
      </c>
      <c r="D152" s="125" t="e">
        <f>COUNTIFS('CONTRATOS 2015'!#REF!,A152,'CONTRATOS 2015'!$W$2:$W$64,"&gt;=1")</f>
        <v>#REF!</v>
      </c>
      <c r="E152" s="122" t="e">
        <f>SUMIFS('CONTRATOS 2015'!$W$2:$W$64,'CONTRATOS 2015'!#REF!,A152)</f>
        <v>#REF!</v>
      </c>
    </row>
    <row r="153" spans="1:5" x14ac:dyDescent="0.2">
      <c r="A153" s="127" t="s">
        <v>103</v>
      </c>
      <c r="B153" s="44">
        <v>12630990</v>
      </c>
      <c r="C153" s="123" t="s">
        <v>302</v>
      </c>
      <c r="D153" s="125" t="e">
        <f>COUNTIFS('CONTRATOS 2015'!#REF!,A153,'CONTRATOS 2015'!$W$2:$W$64,"&gt;=1")</f>
        <v>#REF!</v>
      </c>
      <c r="E153" s="122" t="e">
        <f>SUMIFS('CONTRATOS 2015'!$W$2:$W$64,'CONTRATOS 2015'!#REF!,A153)</f>
        <v>#REF!</v>
      </c>
    </row>
    <row r="154" spans="1:5" x14ac:dyDescent="0.2">
      <c r="A154" s="127" t="s">
        <v>1395</v>
      </c>
      <c r="B154" s="44">
        <v>98505438</v>
      </c>
      <c r="C154" s="123" t="s">
        <v>338</v>
      </c>
      <c r="D154" s="125" t="e">
        <f>COUNTIFS('CONTRATOS 2015'!#REF!,A154,'CONTRATOS 2015'!$W$2:$W$64,"&gt;=1")</f>
        <v>#REF!</v>
      </c>
      <c r="E154" s="122" t="e">
        <f>SUMIFS('CONTRATOS 2015'!$W$2:$W$64,'CONTRATOS 2015'!#REF!,A154)</f>
        <v>#REF!</v>
      </c>
    </row>
    <row r="155" spans="1:5" x14ac:dyDescent="0.2">
      <c r="A155" s="127" t="s">
        <v>542</v>
      </c>
      <c r="B155" s="44">
        <v>12449224</v>
      </c>
      <c r="C155" s="123" t="s">
        <v>359</v>
      </c>
      <c r="D155" s="125" t="e">
        <f>COUNTIFS('CONTRATOS 2015'!#REF!,A155,'CONTRATOS 2015'!$W$2:$W$64,"&gt;=1")</f>
        <v>#REF!</v>
      </c>
      <c r="E155" s="122" t="e">
        <f>SUMIFS('CONTRATOS 2015'!$W$2:$W$64,'CONTRATOS 2015'!#REF!,A155)</f>
        <v>#REF!</v>
      </c>
    </row>
    <row r="156" spans="1:5" x14ac:dyDescent="0.2">
      <c r="A156" s="127" t="s">
        <v>1402</v>
      </c>
      <c r="B156" s="44">
        <v>1004131614</v>
      </c>
      <c r="C156" s="123" t="s">
        <v>316</v>
      </c>
      <c r="D156" s="125" t="e">
        <f>COUNTIFS('CONTRATOS 2015'!#REF!,A156,'CONTRATOS 2015'!$W$2:$W$64,"&gt;=1")</f>
        <v>#REF!</v>
      </c>
      <c r="E156" s="122" t="e">
        <f>SUMIFS('CONTRATOS 2015'!$W$2:$W$64,'CONTRATOS 2015'!#REF!,A156)</f>
        <v>#REF!</v>
      </c>
    </row>
    <row r="157" spans="1:5" x14ac:dyDescent="0.2">
      <c r="A157" s="127" t="s">
        <v>956</v>
      </c>
      <c r="B157" s="44">
        <v>59833484</v>
      </c>
      <c r="C157" s="123" t="s">
        <v>362</v>
      </c>
      <c r="D157" s="125" t="e">
        <f>COUNTIFS('CONTRATOS 2015'!#REF!,A157,'CONTRATOS 2015'!$W$2:$W$64,"&gt;=1")</f>
        <v>#REF!</v>
      </c>
      <c r="E157" s="122" t="e">
        <f>SUMIFS('CONTRATOS 2015'!$W$2:$W$64,'CONTRATOS 2015'!#REF!,A157)</f>
        <v>#REF!</v>
      </c>
    </row>
    <row r="158" spans="1:5" x14ac:dyDescent="0.2">
      <c r="A158" s="127" t="s">
        <v>748</v>
      </c>
      <c r="B158" s="44">
        <v>39798495</v>
      </c>
      <c r="C158" s="123" t="s">
        <v>319</v>
      </c>
      <c r="D158" s="125" t="e">
        <f>COUNTIFS('CONTRATOS 2015'!#REF!,A158,'CONTRATOS 2015'!$W$2:$W$64,"&gt;=1")</f>
        <v>#REF!</v>
      </c>
      <c r="E158" s="122" t="e">
        <f>SUMIFS('CONTRATOS 2015'!$W$2:$W$64,'CONTRATOS 2015'!#REF!,A158)</f>
        <v>#REF!</v>
      </c>
    </row>
    <row r="159" spans="1:5" x14ac:dyDescent="0.2">
      <c r="A159" s="127" t="s">
        <v>927</v>
      </c>
      <c r="B159" s="44">
        <v>53014992</v>
      </c>
      <c r="C159" s="123" t="s">
        <v>301</v>
      </c>
      <c r="D159" s="125" t="e">
        <f>COUNTIFS('CONTRATOS 2015'!#REF!,A159,'CONTRATOS 2015'!$W$2:$W$64,"&gt;=1")</f>
        <v>#REF!</v>
      </c>
      <c r="E159" s="122" t="e">
        <f>SUMIFS('CONTRATOS 2015'!$W$2:$W$64,'CONTRATOS 2015'!#REF!,A159)</f>
        <v>#REF!</v>
      </c>
    </row>
    <row r="160" spans="1:5" x14ac:dyDescent="0.2">
      <c r="A160" s="127" t="s">
        <v>967</v>
      </c>
      <c r="B160" s="44">
        <v>63391361</v>
      </c>
      <c r="C160" s="123" t="s">
        <v>324</v>
      </c>
      <c r="D160" s="125" t="e">
        <f>COUNTIFS('CONTRATOS 2015'!#REF!,A160,'CONTRATOS 2015'!$W$2:$W$64,"&gt;=1")</f>
        <v>#REF!</v>
      </c>
      <c r="E160" s="122" t="e">
        <f>SUMIFS('CONTRATOS 2015'!$W$2:$W$64,'CONTRATOS 2015'!#REF!,A160)</f>
        <v>#REF!</v>
      </c>
    </row>
    <row r="161" spans="1:5" x14ac:dyDescent="0.2">
      <c r="A161" s="127" t="s">
        <v>835</v>
      </c>
      <c r="B161" s="44">
        <v>52243175</v>
      </c>
      <c r="C161" s="123" t="s">
        <v>301</v>
      </c>
      <c r="D161" s="125" t="e">
        <f>COUNTIFS('CONTRATOS 2015'!#REF!,A161,'CONTRATOS 2015'!$W$2:$W$64,"&gt;=1")</f>
        <v>#REF!</v>
      </c>
      <c r="E161" s="122" t="e">
        <f>SUMIFS('CONTRATOS 2015'!$W$2:$W$64,'CONTRATOS 2015'!#REF!,A161)</f>
        <v>#REF!</v>
      </c>
    </row>
    <row r="162" spans="1:5" x14ac:dyDescent="0.2">
      <c r="A162" s="127" t="s">
        <v>864</v>
      </c>
      <c r="B162" s="44">
        <v>52478386</v>
      </c>
      <c r="C162" s="123" t="s">
        <v>401</v>
      </c>
      <c r="D162" s="125" t="e">
        <f>COUNTIFS('CONTRATOS 2015'!#REF!,A162,'CONTRATOS 2015'!$W$2:$W$64,"&gt;=1")</f>
        <v>#REF!</v>
      </c>
      <c r="E162" s="122" t="e">
        <f>SUMIFS('CONTRATOS 2015'!$W$2:$W$64,'CONTRATOS 2015'!#REF!,A162)</f>
        <v>#REF!</v>
      </c>
    </row>
    <row r="163" spans="1:5" x14ac:dyDescent="0.2">
      <c r="A163" s="127" t="s">
        <v>910</v>
      </c>
      <c r="B163" s="44">
        <v>52905908</v>
      </c>
      <c r="C163" s="123" t="s">
        <v>418</v>
      </c>
      <c r="D163" s="125" t="e">
        <f>COUNTIFS('CONTRATOS 2015'!#REF!,A163,'CONTRATOS 2015'!$W$2:$W$64,"&gt;=1")</f>
        <v>#REF!</v>
      </c>
      <c r="E163" s="122" t="e">
        <f>SUMIFS('CONTRATOS 2015'!$W$2:$W$64,'CONTRATOS 2015'!#REF!,A163)</f>
        <v>#REF!</v>
      </c>
    </row>
    <row r="164" spans="1:5" x14ac:dyDescent="0.2">
      <c r="A164" s="127" t="s">
        <v>692</v>
      </c>
      <c r="B164" s="44">
        <v>31959537</v>
      </c>
      <c r="C164" s="123" t="s">
        <v>392</v>
      </c>
      <c r="D164" s="125" t="e">
        <f>COUNTIFS('CONTRATOS 2015'!#REF!,A164,'CONTRATOS 2015'!$W$2:$W$64,"&gt;=1")</f>
        <v>#REF!</v>
      </c>
      <c r="E164" s="122" t="e">
        <f>SUMIFS('CONTRATOS 2015'!$W$2:$W$64,'CONTRATOS 2015'!#REF!,A164)</f>
        <v>#REF!</v>
      </c>
    </row>
    <row r="165" spans="1:5" x14ac:dyDescent="0.2">
      <c r="A165" s="127" t="s">
        <v>1360</v>
      </c>
      <c r="B165" s="44">
        <v>93401699</v>
      </c>
      <c r="C165" s="123" t="s">
        <v>303</v>
      </c>
      <c r="D165" s="125" t="e">
        <f>COUNTIFS('CONTRATOS 2015'!#REF!,A165,'CONTRATOS 2015'!$W$2:$W$64,"&gt;=1")</f>
        <v>#REF!</v>
      </c>
      <c r="E165" s="122" t="e">
        <f>SUMIFS('CONTRATOS 2015'!$W$2:$W$64,'CONTRATOS 2015'!#REF!,A165)</f>
        <v>#REF!</v>
      </c>
    </row>
    <row r="166" spans="1:5" x14ac:dyDescent="0.2">
      <c r="A166" s="127" t="s">
        <v>1113</v>
      </c>
      <c r="B166" s="44">
        <v>79533179</v>
      </c>
      <c r="C166" s="123" t="s">
        <v>347</v>
      </c>
      <c r="D166" s="125" t="e">
        <f>COUNTIFS('CONTRATOS 2015'!#REF!,A166,'CONTRATOS 2015'!$W$2:$W$64,"&gt;=1")</f>
        <v>#REF!</v>
      </c>
      <c r="E166" s="122" t="e">
        <f>SUMIFS('CONTRATOS 2015'!$W$2:$W$64,'CONTRATOS 2015'!#REF!,A166)</f>
        <v>#REF!</v>
      </c>
    </row>
    <row r="167" spans="1:5" x14ac:dyDescent="0.2">
      <c r="A167" s="127" t="s">
        <v>519</v>
      </c>
      <c r="B167" s="44">
        <v>11001567</v>
      </c>
      <c r="C167" s="123" t="s">
        <v>327</v>
      </c>
      <c r="D167" s="125" t="e">
        <f>COUNTIFS('CONTRATOS 2015'!#REF!,A167,'CONTRATOS 2015'!$W$2:$W$64,"&gt;=1")</f>
        <v>#REF!</v>
      </c>
      <c r="E167" s="122" t="e">
        <f>SUMIFS('CONTRATOS 2015'!$W$2:$W$64,'CONTRATOS 2015'!#REF!,A167)</f>
        <v>#REF!</v>
      </c>
    </row>
    <row r="168" spans="1:5" x14ac:dyDescent="0.2">
      <c r="A168" s="127" t="s">
        <v>616</v>
      </c>
      <c r="B168" s="44">
        <v>18400946</v>
      </c>
      <c r="C168" s="123" t="s">
        <v>326</v>
      </c>
      <c r="D168" s="125" t="e">
        <f>COUNTIFS('CONTRATOS 2015'!#REF!,A168,'CONTRATOS 2015'!$W$2:$W$64,"&gt;=1")</f>
        <v>#REF!</v>
      </c>
      <c r="E168" s="122" t="e">
        <f>SUMIFS('CONTRATOS 2015'!$W$2:$W$64,'CONTRATOS 2015'!#REF!,A168)</f>
        <v>#REF!</v>
      </c>
    </row>
    <row r="169" spans="1:5" x14ac:dyDescent="0.2">
      <c r="A169" s="127" t="s">
        <v>1140</v>
      </c>
      <c r="B169" s="44">
        <v>79735044</v>
      </c>
      <c r="C169" s="123" t="s">
        <v>301</v>
      </c>
      <c r="D169" s="125" t="e">
        <f>COUNTIFS('CONTRATOS 2015'!#REF!,A169,'CONTRATOS 2015'!$W$2:$W$64,"&gt;=1")</f>
        <v>#REF!</v>
      </c>
      <c r="E169" s="122" t="e">
        <f>SUMIFS('CONTRATOS 2015'!$W$2:$W$64,'CONTRATOS 2015'!#REF!,A169)</f>
        <v>#REF!</v>
      </c>
    </row>
    <row r="170" spans="1:5" x14ac:dyDescent="0.2">
      <c r="A170" s="127" t="s">
        <v>513</v>
      </c>
      <c r="B170" s="44">
        <v>10287375</v>
      </c>
      <c r="C170" s="123" t="s">
        <v>333</v>
      </c>
      <c r="D170" s="125" t="e">
        <f>COUNTIFS('CONTRATOS 2015'!#REF!,A170,'CONTRATOS 2015'!$W$2:$W$64,"&gt;=1")</f>
        <v>#REF!</v>
      </c>
      <c r="E170" s="122" t="e">
        <f>SUMIFS('CONTRATOS 2015'!$W$2:$W$64,'CONTRATOS 2015'!#REF!,A170)</f>
        <v>#REF!</v>
      </c>
    </row>
    <row r="171" spans="1:5" x14ac:dyDescent="0.2">
      <c r="A171" s="127" t="s">
        <v>1562</v>
      </c>
      <c r="B171" s="44">
        <v>1112459696</v>
      </c>
      <c r="C171" s="123" t="s">
        <v>307</v>
      </c>
      <c r="D171" s="125" t="e">
        <f>COUNTIFS('CONTRATOS 2015'!#REF!,A171,'CONTRATOS 2015'!$W$2:$W$64,"&gt;=1")</f>
        <v>#REF!</v>
      </c>
      <c r="E171" s="122" t="e">
        <f>SUMIFS('CONTRATOS 2015'!$W$2:$W$64,'CONTRATOS 2015'!#REF!,A171)</f>
        <v>#REF!</v>
      </c>
    </row>
    <row r="172" spans="1:5" x14ac:dyDescent="0.2">
      <c r="A172" s="127" t="s">
        <v>475</v>
      </c>
      <c r="B172" s="44">
        <v>7559186</v>
      </c>
      <c r="C172" s="123" t="s">
        <v>311</v>
      </c>
      <c r="D172" s="125" t="e">
        <f>COUNTIFS('CONTRATOS 2015'!#REF!,A172,'CONTRATOS 2015'!$W$2:$W$64,"&gt;=1")</f>
        <v>#REF!</v>
      </c>
      <c r="E172" s="122" t="e">
        <f>SUMIFS('CONTRATOS 2015'!$W$2:$W$64,'CONTRATOS 2015'!#REF!,A172)</f>
        <v>#REF!</v>
      </c>
    </row>
    <row r="173" spans="1:5" x14ac:dyDescent="0.2">
      <c r="A173" s="127" t="s">
        <v>1184</v>
      </c>
      <c r="B173" s="44">
        <v>79977995</v>
      </c>
      <c r="C173" s="123" t="s">
        <v>301</v>
      </c>
      <c r="D173" s="125" t="e">
        <f>COUNTIFS('CONTRATOS 2015'!#REF!,A173,'CONTRATOS 2015'!$W$2:$W$64,"&gt;=1")</f>
        <v>#REF!</v>
      </c>
      <c r="E173" s="122" t="e">
        <f>SUMIFS('CONTRATOS 2015'!$W$2:$W$64,'CONTRATOS 2015'!#REF!,A173)</f>
        <v>#REF!</v>
      </c>
    </row>
    <row r="174" spans="1:5" x14ac:dyDescent="0.2">
      <c r="A174" s="127" t="s">
        <v>517</v>
      </c>
      <c r="B174" s="44">
        <v>10742495</v>
      </c>
      <c r="C174" s="123" t="s">
        <v>352</v>
      </c>
      <c r="D174" s="125" t="e">
        <f>COUNTIFS('CONTRATOS 2015'!#REF!,A174,'CONTRATOS 2015'!$W$2:$W$64,"&gt;=1")</f>
        <v>#REF!</v>
      </c>
      <c r="E174" s="122" t="e">
        <f>SUMIFS('CONTRATOS 2015'!$W$2:$W$64,'CONTRATOS 2015'!#REF!,A174)</f>
        <v>#REF!</v>
      </c>
    </row>
    <row r="175" spans="1:5" x14ac:dyDescent="0.2">
      <c r="A175" s="127" t="s">
        <v>1148</v>
      </c>
      <c r="B175" s="44">
        <v>79777963</v>
      </c>
      <c r="C175" s="123" t="s">
        <v>159</v>
      </c>
      <c r="D175" s="125" t="e">
        <f>COUNTIFS('CONTRATOS 2015'!#REF!,A175,'CONTRATOS 2015'!$W$2:$W$64,"&gt;=1")</f>
        <v>#REF!</v>
      </c>
      <c r="E175" s="122" t="e">
        <f>SUMIFS('CONTRATOS 2015'!$W$2:$W$64,'CONTRATOS 2015'!#REF!,A175)</f>
        <v>#REF!</v>
      </c>
    </row>
    <row r="176" spans="1:5" x14ac:dyDescent="0.2">
      <c r="A176" s="127" t="s">
        <v>620</v>
      </c>
      <c r="B176" s="44">
        <v>18618990</v>
      </c>
      <c r="C176" s="123" t="s">
        <v>301</v>
      </c>
      <c r="D176" s="125" t="e">
        <f>COUNTIFS('CONTRATOS 2015'!#REF!,A176,'CONTRATOS 2015'!$W$2:$W$64,"&gt;=1")</f>
        <v>#REF!</v>
      </c>
      <c r="E176" s="122" t="e">
        <f>SUMIFS('CONTRATOS 2015'!$W$2:$W$64,'CONTRATOS 2015'!#REF!,A176)</f>
        <v>#REF!</v>
      </c>
    </row>
    <row r="177" spans="1:5" x14ac:dyDescent="0.2">
      <c r="A177" s="127" t="s">
        <v>662</v>
      </c>
      <c r="B177" s="44">
        <v>24728406</v>
      </c>
      <c r="C177" s="123" t="s">
        <v>370</v>
      </c>
      <c r="D177" s="125" t="e">
        <f>COUNTIFS('CONTRATOS 2015'!#REF!,A177,'CONTRATOS 2015'!$W$2:$W$64,"&gt;=1")</f>
        <v>#REF!</v>
      </c>
      <c r="E177" s="122" t="e">
        <f>SUMIFS('CONTRATOS 2015'!$W$2:$W$64,'CONTRATOS 2015'!#REF!,A177)</f>
        <v>#REF!</v>
      </c>
    </row>
    <row r="178" spans="1:5" x14ac:dyDescent="0.2">
      <c r="A178" s="127" t="s">
        <v>726</v>
      </c>
      <c r="B178" s="44">
        <v>37752673</v>
      </c>
      <c r="C178" s="123" t="s">
        <v>301</v>
      </c>
      <c r="D178" s="125" t="e">
        <f>COUNTIFS('CONTRATOS 2015'!#REF!,A178,'CONTRATOS 2015'!$W$2:$W$64,"&gt;=1")</f>
        <v>#REF!</v>
      </c>
      <c r="E178" s="122" t="e">
        <f>SUMIFS('CONTRATOS 2015'!$W$2:$W$64,'CONTRATOS 2015'!#REF!,A178)</f>
        <v>#REF!</v>
      </c>
    </row>
    <row r="179" spans="1:5" x14ac:dyDescent="0.2">
      <c r="A179" s="127" t="s">
        <v>1522</v>
      </c>
      <c r="B179" s="44">
        <v>1053783217</v>
      </c>
      <c r="C179" s="123" t="s">
        <v>425</v>
      </c>
      <c r="D179" s="125" t="e">
        <f>COUNTIFS('CONTRATOS 2015'!#REF!,A179,'CONTRATOS 2015'!$W$2:$W$64,"&gt;=1")</f>
        <v>#REF!</v>
      </c>
      <c r="E179" s="122" t="e">
        <f>SUMIFS('CONTRATOS 2015'!$W$2:$W$64,'CONTRATOS 2015'!#REF!,A179)</f>
        <v>#REF!</v>
      </c>
    </row>
    <row r="180" spans="1:5" x14ac:dyDescent="0.2">
      <c r="A180" s="127" t="s">
        <v>1482</v>
      </c>
      <c r="B180" s="44">
        <v>1031130359</v>
      </c>
      <c r="C180" s="123" t="s">
        <v>301</v>
      </c>
      <c r="D180" s="125" t="e">
        <f>COUNTIFS('CONTRATOS 2015'!#REF!,A180,'CONTRATOS 2015'!$W$2:$W$64,"&gt;=1")</f>
        <v>#REF!</v>
      </c>
      <c r="E180" s="122" t="e">
        <f>SUMIFS('CONTRATOS 2015'!$W$2:$W$64,'CONTRATOS 2015'!#REF!,A180)</f>
        <v>#REF!</v>
      </c>
    </row>
    <row r="181" spans="1:5" x14ac:dyDescent="0.2">
      <c r="A181" s="127" t="s">
        <v>1477</v>
      </c>
      <c r="B181" s="44">
        <v>1030555073</v>
      </c>
      <c r="C181" s="123" t="s">
        <v>301</v>
      </c>
      <c r="D181" s="125" t="e">
        <f>COUNTIFS('CONTRATOS 2015'!#REF!,A181,'CONTRATOS 2015'!$W$2:$W$64,"&gt;=1")</f>
        <v>#REF!</v>
      </c>
      <c r="E181" s="122" t="e">
        <f>SUMIFS('CONTRATOS 2015'!$W$2:$W$64,'CONTRATOS 2015'!#REF!,A181)</f>
        <v>#REF!</v>
      </c>
    </row>
    <row r="182" spans="1:5" x14ac:dyDescent="0.2">
      <c r="A182" s="127" t="s">
        <v>1441</v>
      </c>
      <c r="B182" s="44">
        <v>1018418839</v>
      </c>
      <c r="C182" s="123" t="s">
        <v>301</v>
      </c>
      <c r="D182" s="125" t="e">
        <f>COUNTIFS('CONTRATOS 2015'!#REF!,A182,'CONTRATOS 2015'!$W$2:$W$64,"&gt;=1")</f>
        <v>#REF!</v>
      </c>
      <c r="E182" s="122" t="e">
        <f>SUMIFS('CONTRATOS 2015'!$W$2:$W$64,'CONTRATOS 2015'!#REF!,A182)</f>
        <v>#REF!</v>
      </c>
    </row>
    <row r="183" spans="1:5" x14ac:dyDescent="0.2">
      <c r="A183" s="127" t="s">
        <v>912</v>
      </c>
      <c r="B183" s="44">
        <v>52930442</v>
      </c>
      <c r="C183" s="123" t="s">
        <v>385</v>
      </c>
      <c r="D183" s="125" t="e">
        <f>COUNTIFS('CONTRATOS 2015'!#REF!,A183,'CONTRATOS 2015'!$W$2:$W$64,"&gt;=1")</f>
        <v>#REF!</v>
      </c>
      <c r="E183" s="122" t="e">
        <f>SUMIFS('CONTRATOS 2015'!$W$2:$W$64,'CONTRATOS 2015'!#REF!,A183)</f>
        <v>#REF!</v>
      </c>
    </row>
    <row r="184" spans="1:5" x14ac:dyDescent="0.2">
      <c r="A184" s="127" t="s">
        <v>832</v>
      </c>
      <c r="B184" s="44">
        <v>52169469</v>
      </c>
      <c r="C184" s="123" t="s">
        <v>369</v>
      </c>
      <c r="D184" s="125" t="e">
        <f>COUNTIFS('CONTRATOS 2015'!#REF!,A184,'CONTRATOS 2015'!$W$2:$W$64,"&gt;=1")</f>
        <v>#REF!</v>
      </c>
      <c r="E184" s="122" t="e">
        <f>SUMIFS('CONTRATOS 2015'!$W$2:$W$64,'CONTRATOS 2015'!#REF!,A184)</f>
        <v>#REF!</v>
      </c>
    </row>
    <row r="185" spans="1:5" x14ac:dyDescent="0.2">
      <c r="A185" s="127" t="s">
        <v>838</v>
      </c>
      <c r="B185" s="44">
        <v>52260482</v>
      </c>
      <c r="C185" s="123" t="s">
        <v>393</v>
      </c>
      <c r="D185" s="125" t="e">
        <f>COUNTIFS('CONTRATOS 2015'!#REF!,A185,'CONTRATOS 2015'!$W$2:$W$64,"&gt;=1")</f>
        <v>#REF!</v>
      </c>
      <c r="E185" s="122" t="e">
        <f>SUMIFS('CONTRATOS 2015'!$W$2:$W$64,'CONTRATOS 2015'!#REF!,A185)</f>
        <v>#REF!</v>
      </c>
    </row>
    <row r="186" spans="1:5" x14ac:dyDescent="0.2">
      <c r="A186" s="127" t="s">
        <v>1495</v>
      </c>
      <c r="B186" s="44">
        <v>1032386606</v>
      </c>
      <c r="C186" s="123" t="s">
        <v>301</v>
      </c>
      <c r="D186" s="125" t="e">
        <f>COUNTIFS('CONTRATOS 2015'!#REF!,A186,'CONTRATOS 2015'!$W$2:$W$64,"&gt;=1")</f>
        <v>#REF!</v>
      </c>
      <c r="E186" s="122" t="e">
        <f>SUMIFS('CONTRATOS 2015'!$W$2:$W$64,'CONTRATOS 2015'!#REF!,A186)</f>
        <v>#REF!</v>
      </c>
    </row>
    <row r="187" spans="1:5" x14ac:dyDescent="0.2">
      <c r="A187" s="127" t="s">
        <v>746</v>
      </c>
      <c r="B187" s="44">
        <v>39759737</v>
      </c>
      <c r="C187" s="123" t="s">
        <v>393</v>
      </c>
      <c r="D187" s="125" t="e">
        <f>COUNTIFS('CONTRATOS 2015'!#REF!,A187,'CONTRATOS 2015'!$W$2:$W$64,"&gt;=1")</f>
        <v>#REF!</v>
      </c>
      <c r="E187" s="122" t="e">
        <f>SUMIFS('CONTRATOS 2015'!$W$2:$W$64,'CONTRATOS 2015'!#REF!,A187)</f>
        <v>#REF!</v>
      </c>
    </row>
    <row r="188" spans="1:5" x14ac:dyDescent="0.2">
      <c r="A188" s="127" t="s">
        <v>777</v>
      </c>
      <c r="B188" s="44">
        <v>43695522</v>
      </c>
      <c r="C188" s="123" t="s">
        <v>312</v>
      </c>
      <c r="D188" s="125" t="e">
        <f>COUNTIFS('CONTRATOS 2015'!#REF!,A188,'CONTRATOS 2015'!$W$2:$W$64,"&gt;=1")</f>
        <v>#REF!</v>
      </c>
      <c r="E188" s="122" t="e">
        <f>SUMIFS('CONTRATOS 2015'!$W$2:$W$64,'CONTRATOS 2015'!#REF!,A188)</f>
        <v>#REF!</v>
      </c>
    </row>
    <row r="189" spans="1:5" x14ac:dyDescent="0.2">
      <c r="A189" s="127" t="s">
        <v>776</v>
      </c>
      <c r="B189" s="118">
        <v>43602333</v>
      </c>
      <c r="C189" s="123" t="s">
        <v>376</v>
      </c>
      <c r="D189" s="125" t="e">
        <f>COUNTIFS('CONTRATOS 2015'!#REF!,A189,'CONTRATOS 2015'!$W$2:$W$64,"&gt;=1")</f>
        <v>#REF!</v>
      </c>
      <c r="E189" s="122" t="e">
        <f>SUMIFS('CONTRATOS 2015'!$W$2:$W$64,'CONTRATOS 2015'!#REF!,A189)</f>
        <v>#REF!</v>
      </c>
    </row>
    <row r="190" spans="1:5" x14ac:dyDescent="0.2">
      <c r="A190" s="127" t="s">
        <v>114</v>
      </c>
      <c r="B190" s="44">
        <v>51787560</v>
      </c>
      <c r="C190" s="123" t="s">
        <v>366</v>
      </c>
      <c r="D190" s="125" t="e">
        <f>COUNTIFS('CONTRATOS 2015'!#REF!,A190,'CONTRATOS 2015'!$W$2:$W$64,"&gt;=1")</f>
        <v>#REF!</v>
      </c>
      <c r="E190" s="122" t="e">
        <f>SUMIFS('CONTRATOS 2015'!$W$2:$W$64,'CONTRATOS 2015'!#REF!,A190)</f>
        <v>#REF!</v>
      </c>
    </row>
    <row r="191" spans="1:5" x14ac:dyDescent="0.2">
      <c r="A191" s="127" t="s">
        <v>714</v>
      </c>
      <c r="B191" s="44">
        <v>36543472</v>
      </c>
      <c r="C191" s="123" t="s">
        <v>331</v>
      </c>
      <c r="D191" s="125" t="e">
        <f>COUNTIFS('CONTRATOS 2015'!#REF!,A191,'CONTRATOS 2015'!$W$2:$W$64,"&gt;=1")</f>
        <v>#REF!</v>
      </c>
      <c r="E191" s="122" t="e">
        <f>SUMIFS('CONTRATOS 2015'!$W$2:$W$64,'CONTRATOS 2015'!#REF!,A191)</f>
        <v>#REF!</v>
      </c>
    </row>
    <row r="192" spans="1:5" x14ac:dyDescent="0.2">
      <c r="A192" s="127" t="s">
        <v>1367</v>
      </c>
      <c r="B192" s="44">
        <v>94330671</v>
      </c>
      <c r="C192" s="123" t="s">
        <v>314</v>
      </c>
      <c r="D192" s="125" t="e">
        <f>COUNTIFS('CONTRATOS 2015'!#REF!,A192,'CONTRATOS 2015'!$W$2:$W$64,"&gt;=1")</f>
        <v>#REF!</v>
      </c>
      <c r="E192" s="122" t="e">
        <f>SUMIFS('CONTRATOS 2015'!$W$2:$W$64,'CONTRATOS 2015'!#REF!,A192)</f>
        <v>#REF!</v>
      </c>
    </row>
    <row r="193" spans="1:5" x14ac:dyDescent="0.2">
      <c r="A193" s="127" t="s">
        <v>548</v>
      </c>
      <c r="B193" s="44">
        <v>12748324</v>
      </c>
      <c r="C193" s="123" t="s">
        <v>362</v>
      </c>
      <c r="D193" s="125" t="e">
        <f>COUNTIFS('CONTRATOS 2015'!#REF!,A193,'CONTRATOS 2015'!$W$2:$W$64,"&gt;=1")</f>
        <v>#REF!</v>
      </c>
      <c r="E193" s="122" t="e">
        <f>SUMIFS('CONTRATOS 2015'!$W$2:$W$64,'CONTRATOS 2015'!#REF!,A193)</f>
        <v>#REF!</v>
      </c>
    </row>
    <row r="194" spans="1:5" x14ac:dyDescent="0.2">
      <c r="A194" s="127" t="s">
        <v>102</v>
      </c>
      <c r="B194" s="44">
        <v>21094954</v>
      </c>
      <c r="C194" s="123" t="s">
        <v>383</v>
      </c>
      <c r="D194" s="125" t="e">
        <f>COUNTIFS('CONTRATOS 2015'!#REF!,A194,'CONTRATOS 2015'!$W$2:$W$64,"&gt;=1")</f>
        <v>#REF!</v>
      </c>
      <c r="E194" s="122" t="e">
        <f>SUMIFS('CONTRATOS 2015'!$W$2:$W$64,'CONTRATOS 2015'!#REF!,A194)</f>
        <v>#REF!</v>
      </c>
    </row>
    <row r="195" spans="1:5" x14ac:dyDescent="0.2">
      <c r="A195" s="127" t="s">
        <v>1424</v>
      </c>
      <c r="B195" s="44">
        <v>1014206549</v>
      </c>
      <c r="C195" s="123" t="s">
        <v>344</v>
      </c>
      <c r="D195" s="125" t="e">
        <f>COUNTIFS('CONTRATOS 2015'!#REF!,A195,'CONTRATOS 2015'!$W$2:$W$64,"&gt;=1")</f>
        <v>#REF!</v>
      </c>
      <c r="E195" s="122" t="e">
        <f>SUMIFS('CONTRATOS 2015'!$W$2:$W$64,'CONTRATOS 2015'!#REF!,A195)</f>
        <v>#REF!</v>
      </c>
    </row>
    <row r="196" spans="1:5" x14ac:dyDescent="0.2">
      <c r="A196" s="127" t="s">
        <v>1442</v>
      </c>
      <c r="B196" s="44">
        <v>1018419063</v>
      </c>
      <c r="C196" s="123" t="s">
        <v>301</v>
      </c>
      <c r="D196" s="125" t="e">
        <f>COUNTIFS('CONTRATOS 2015'!#REF!,A196,'CONTRATOS 2015'!$W$2:$W$64,"&gt;=1")</f>
        <v>#REF!</v>
      </c>
      <c r="E196" s="122" t="e">
        <f>SUMIFS('CONTRATOS 2015'!$W$2:$W$64,'CONTRATOS 2015'!#REF!,A196)</f>
        <v>#REF!</v>
      </c>
    </row>
    <row r="197" spans="1:5" x14ac:dyDescent="0.2">
      <c r="A197" s="127" t="s">
        <v>1034</v>
      </c>
      <c r="B197" s="44">
        <v>73191311</v>
      </c>
      <c r="C197" s="123" t="s">
        <v>371</v>
      </c>
      <c r="D197" s="125" t="e">
        <f>COUNTIFS('CONTRATOS 2015'!#REF!,A197,'CONTRATOS 2015'!$W$2:$W$64,"&gt;=1")</f>
        <v>#REF!</v>
      </c>
      <c r="E197" s="122" t="e">
        <f>SUMIFS('CONTRATOS 2015'!$W$2:$W$64,'CONTRATOS 2015'!#REF!,A197)</f>
        <v>#REF!</v>
      </c>
    </row>
    <row r="198" spans="1:5" x14ac:dyDescent="0.2">
      <c r="A198" s="127" t="s">
        <v>1272</v>
      </c>
      <c r="B198" s="44">
        <v>80829521</v>
      </c>
      <c r="C198" s="123" t="s">
        <v>325</v>
      </c>
      <c r="D198" s="125" t="e">
        <f>COUNTIFS('CONTRATOS 2015'!#REF!,A198,'CONTRATOS 2015'!$W$2:$W$64,"&gt;=1")</f>
        <v>#REF!</v>
      </c>
      <c r="E198" s="122" t="e">
        <f>SUMIFS('CONTRATOS 2015'!$W$2:$W$64,'CONTRATOS 2015'!#REF!,A198)</f>
        <v>#REF!</v>
      </c>
    </row>
    <row r="199" spans="1:5" x14ac:dyDescent="0.2">
      <c r="A199" s="127" t="s">
        <v>1439</v>
      </c>
      <c r="B199" s="44">
        <v>1018408634</v>
      </c>
      <c r="C199" s="123" t="s">
        <v>301</v>
      </c>
      <c r="D199" s="125" t="e">
        <f>COUNTIFS('CONTRATOS 2015'!#REF!,A199,'CONTRATOS 2015'!$W$2:$W$64,"&gt;=1")</f>
        <v>#REF!</v>
      </c>
      <c r="E199" s="122" t="e">
        <f>SUMIFS('CONTRATOS 2015'!$W$2:$W$64,'CONTRATOS 2015'!#REF!,A199)</f>
        <v>#REF!</v>
      </c>
    </row>
    <row r="200" spans="1:5" x14ac:dyDescent="0.2">
      <c r="A200" s="127" t="s">
        <v>1593</v>
      </c>
      <c r="B200" s="44">
        <v>1140834533</v>
      </c>
      <c r="C200" s="123" t="s">
        <v>342</v>
      </c>
      <c r="D200" s="125" t="e">
        <f>COUNTIFS('CONTRATOS 2015'!#REF!,A200,'CONTRATOS 2015'!$W$2:$W$64,"&gt;=1")</f>
        <v>#REF!</v>
      </c>
      <c r="E200" s="122" t="e">
        <f>SUMIFS('CONTRATOS 2015'!$W$2:$W$64,'CONTRATOS 2015'!#REF!,A200)</f>
        <v>#REF!</v>
      </c>
    </row>
    <row r="201" spans="1:5" x14ac:dyDescent="0.2">
      <c r="A201" s="127" t="s">
        <v>538</v>
      </c>
      <c r="B201" s="44">
        <v>12206151</v>
      </c>
      <c r="C201" s="123" t="s">
        <v>159</v>
      </c>
      <c r="D201" s="125" t="e">
        <f>COUNTIFS('CONTRATOS 2015'!#REF!,A201,'CONTRATOS 2015'!$W$2:$W$64,"&gt;=1")</f>
        <v>#REF!</v>
      </c>
      <c r="E201" s="122" t="e">
        <f>SUMIFS('CONTRATOS 2015'!$W$2:$W$64,'CONTRATOS 2015'!#REF!,A201)</f>
        <v>#REF!</v>
      </c>
    </row>
    <row r="202" spans="1:5" x14ac:dyDescent="0.2">
      <c r="A202" s="127" t="s">
        <v>643</v>
      </c>
      <c r="B202" s="44">
        <v>20904306</v>
      </c>
      <c r="C202" s="123" t="s">
        <v>355</v>
      </c>
      <c r="D202" s="125" t="e">
        <f>COUNTIFS('CONTRATOS 2015'!#REF!,A202,'CONTRATOS 2015'!$W$2:$W$64,"&gt;=1")</f>
        <v>#REF!</v>
      </c>
      <c r="E202" s="122" t="e">
        <f>SUMIFS('CONTRATOS 2015'!$W$2:$W$64,'CONTRATOS 2015'!#REF!,A202)</f>
        <v>#REF!</v>
      </c>
    </row>
    <row r="203" spans="1:5" x14ac:dyDescent="0.2">
      <c r="A203" s="127" t="s">
        <v>1484</v>
      </c>
      <c r="B203" s="44">
        <v>1032361758</v>
      </c>
      <c r="C203" s="123" t="s">
        <v>301</v>
      </c>
      <c r="D203" s="125" t="e">
        <f>COUNTIFS('CONTRATOS 2015'!#REF!,A203,'CONTRATOS 2015'!$W$2:$W$64,"&gt;=1")</f>
        <v>#REF!</v>
      </c>
      <c r="E203" s="122" t="e">
        <f>SUMIFS('CONTRATOS 2015'!$W$2:$W$64,'CONTRATOS 2015'!#REF!,A203)</f>
        <v>#REF!</v>
      </c>
    </row>
    <row r="204" spans="1:5" x14ac:dyDescent="0.2">
      <c r="A204" s="127" t="s">
        <v>1418</v>
      </c>
      <c r="B204" s="44">
        <v>1013623463</v>
      </c>
      <c r="C204" s="123" t="s">
        <v>301</v>
      </c>
      <c r="D204" s="125" t="e">
        <f>COUNTIFS('CONTRATOS 2015'!#REF!,A204,'CONTRATOS 2015'!$W$2:$W$64,"&gt;=1")</f>
        <v>#REF!</v>
      </c>
      <c r="E204" s="122" t="e">
        <f>SUMIFS('CONTRATOS 2015'!$W$2:$W$64,'CONTRATOS 2015'!#REF!,A204)</f>
        <v>#REF!</v>
      </c>
    </row>
    <row r="205" spans="1:5" x14ac:dyDescent="0.2">
      <c r="A205" s="127" t="s">
        <v>70</v>
      </c>
      <c r="B205" s="44">
        <v>88227029</v>
      </c>
      <c r="C205" s="123" t="s">
        <v>357</v>
      </c>
      <c r="D205" s="125" t="e">
        <f>COUNTIFS('CONTRATOS 2015'!#REF!,A205,'CONTRATOS 2015'!$W$2:$W$64,"&gt;=1")</f>
        <v>#REF!</v>
      </c>
      <c r="E205" s="122" t="e">
        <f>SUMIFS('CONTRATOS 2015'!$W$2:$W$64,'CONTRATOS 2015'!#REF!,A205)</f>
        <v>#REF!</v>
      </c>
    </row>
    <row r="206" spans="1:5" x14ac:dyDescent="0.2">
      <c r="A206" s="127" t="s">
        <v>1168</v>
      </c>
      <c r="B206" s="44">
        <v>79910575</v>
      </c>
      <c r="C206" s="123" t="s">
        <v>303</v>
      </c>
      <c r="D206" s="125" t="e">
        <f>COUNTIFS('CONTRATOS 2015'!#REF!,A206,'CONTRATOS 2015'!$W$2:$W$64,"&gt;=1")</f>
        <v>#REF!</v>
      </c>
      <c r="E206" s="122" t="e">
        <f>SUMIFS('CONTRATOS 2015'!$W$2:$W$64,'CONTRATOS 2015'!#REF!,A206)</f>
        <v>#REF!</v>
      </c>
    </row>
    <row r="207" spans="1:5" x14ac:dyDescent="0.2">
      <c r="A207" s="127" t="s">
        <v>1563</v>
      </c>
      <c r="B207" s="44">
        <v>1112461656</v>
      </c>
      <c r="C207" s="123" t="s">
        <v>307</v>
      </c>
      <c r="D207" s="125" t="e">
        <f>COUNTIFS('CONTRATOS 2015'!#REF!,A207,'CONTRATOS 2015'!$W$2:$W$64,"&gt;=1")</f>
        <v>#REF!</v>
      </c>
      <c r="E207" s="122" t="e">
        <f>SUMIFS('CONTRATOS 2015'!$W$2:$W$64,'CONTRATOS 2015'!#REF!,A207)</f>
        <v>#REF!</v>
      </c>
    </row>
    <row r="208" spans="1:5" x14ac:dyDescent="0.2">
      <c r="A208" s="127" t="s">
        <v>1508</v>
      </c>
      <c r="B208" s="44">
        <v>1042427003</v>
      </c>
      <c r="C208" s="123" t="s">
        <v>342</v>
      </c>
      <c r="D208" s="125" t="e">
        <f>COUNTIFS('CONTRATOS 2015'!#REF!,A208,'CONTRATOS 2015'!$W$2:$W$64,"&gt;=1")</f>
        <v>#REF!</v>
      </c>
      <c r="E208" s="122" t="e">
        <f>SUMIFS('CONTRATOS 2015'!$W$2:$W$64,'CONTRATOS 2015'!#REF!,A208)</f>
        <v>#REF!</v>
      </c>
    </row>
    <row r="209" spans="1:5" x14ac:dyDescent="0.2">
      <c r="A209" s="127" t="s">
        <v>470</v>
      </c>
      <c r="B209" s="44">
        <v>7186433</v>
      </c>
      <c r="C209" s="123" t="s">
        <v>330</v>
      </c>
      <c r="D209" s="125" t="e">
        <f>COUNTIFS('CONTRATOS 2015'!#REF!,A209,'CONTRATOS 2015'!$W$2:$W$64,"&gt;=1")</f>
        <v>#REF!</v>
      </c>
      <c r="E209" s="122" t="e">
        <f>SUMIFS('CONTRATOS 2015'!$W$2:$W$64,'CONTRATOS 2015'!#REF!,A209)</f>
        <v>#REF!</v>
      </c>
    </row>
    <row r="210" spans="1:5" x14ac:dyDescent="0.2">
      <c r="A210" s="127" t="s">
        <v>1410</v>
      </c>
      <c r="B210" s="44">
        <v>1010203640</v>
      </c>
      <c r="C210" s="123" t="s">
        <v>301</v>
      </c>
      <c r="D210" s="125" t="e">
        <f>COUNTIFS('CONTRATOS 2015'!#REF!,A210,'CONTRATOS 2015'!$W$2:$W$64,"&gt;=1")</f>
        <v>#REF!</v>
      </c>
      <c r="E210" s="122" t="e">
        <f>SUMIFS('CONTRATOS 2015'!$W$2:$W$64,'CONTRATOS 2015'!#REF!,A210)</f>
        <v>#REF!</v>
      </c>
    </row>
    <row r="211" spans="1:5" x14ac:dyDescent="0.2">
      <c r="A211" s="127" t="s">
        <v>1577</v>
      </c>
      <c r="B211" s="44">
        <v>1123621369</v>
      </c>
      <c r="C211" s="123" t="s">
        <v>342</v>
      </c>
      <c r="D211" s="125" t="e">
        <f>COUNTIFS('CONTRATOS 2015'!#REF!,A211,'CONTRATOS 2015'!$W$2:$W$64,"&gt;=1")</f>
        <v>#REF!</v>
      </c>
      <c r="E211" s="122" t="e">
        <f>SUMIFS('CONTRATOS 2015'!$W$2:$W$64,'CONTRATOS 2015'!#REF!,A211)</f>
        <v>#REF!</v>
      </c>
    </row>
    <row r="212" spans="1:5" x14ac:dyDescent="0.2">
      <c r="A212" s="127" t="s">
        <v>151</v>
      </c>
      <c r="B212" s="44">
        <v>15173061</v>
      </c>
      <c r="C212" s="123" t="s">
        <v>371</v>
      </c>
      <c r="D212" s="125" t="e">
        <f>COUNTIFS('CONTRATOS 2015'!#REF!,A212,'CONTRATOS 2015'!$W$2:$W$64,"&gt;=1")</f>
        <v>#REF!</v>
      </c>
      <c r="E212" s="122" t="e">
        <f>SUMIFS('CONTRATOS 2015'!$W$2:$W$64,'CONTRATOS 2015'!#REF!,A212)</f>
        <v>#REF!</v>
      </c>
    </row>
    <row r="213" spans="1:5" x14ac:dyDescent="0.2">
      <c r="A213" s="127" t="s">
        <v>1176</v>
      </c>
      <c r="B213" s="44">
        <v>79956678</v>
      </c>
      <c r="C213" s="123" t="s">
        <v>339</v>
      </c>
      <c r="D213" s="125" t="e">
        <f>COUNTIFS('CONTRATOS 2015'!#REF!,A213,'CONTRATOS 2015'!$W$2:$W$64,"&gt;=1")</f>
        <v>#REF!</v>
      </c>
      <c r="E213" s="122" t="e">
        <f>SUMIFS('CONTRATOS 2015'!$W$2:$W$64,'CONTRATOS 2015'!#REF!,A213)</f>
        <v>#REF!</v>
      </c>
    </row>
    <row r="214" spans="1:5" x14ac:dyDescent="0.2">
      <c r="A214" s="127" t="s">
        <v>1121</v>
      </c>
      <c r="B214" s="44">
        <v>79596317</v>
      </c>
      <c r="C214" s="123" t="s">
        <v>301</v>
      </c>
      <c r="D214" s="125" t="e">
        <f>COUNTIFS('CONTRATOS 2015'!#REF!,A214,'CONTRATOS 2015'!$W$2:$W$64,"&gt;=1")</f>
        <v>#REF!</v>
      </c>
      <c r="E214" s="122" t="e">
        <f>SUMIFS('CONTRATOS 2015'!$W$2:$W$64,'CONTRATOS 2015'!#REF!,A214)</f>
        <v>#REF!</v>
      </c>
    </row>
    <row r="215" spans="1:5" x14ac:dyDescent="0.2">
      <c r="A215" s="127" t="s">
        <v>1379</v>
      </c>
      <c r="B215" s="44">
        <v>94473770</v>
      </c>
      <c r="C215" s="123" t="s">
        <v>301</v>
      </c>
      <c r="D215" s="125" t="e">
        <f>COUNTIFS('CONTRATOS 2015'!#REF!,A215,'CONTRATOS 2015'!$W$2:$W$64,"&gt;=1")</f>
        <v>#REF!</v>
      </c>
      <c r="E215" s="122" t="e">
        <f>SUMIFS('CONTRATOS 2015'!$W$2:$W$64,'CONTRATOS 2015'!#REF!,A215)</f>
        <v>#REF!</v>
      </c>
    </row>
    <row r="216" spans="1:5" x14ac:dyDescent="0.2">
      <c r="A216" s="127" t="s">
        <v>516</v>
      </c>
      <c r="B216" s="44">
        <v>10494705</v>
      </c>
      <c r="C216" s="123" t="s">
        <v>322</v>
      </c>
      <c r="D216" s="125" t="e">
        <f>COUNTIFS('CONTRATOS 2015'!#REF!,A216,'CONTRATOS 2015'!$W$2:$W$64,"&gt;=1")</f>
        <v>#REF!</v>
      </c>
      <c r="E216" s="122" t="e">
        <f>SUMIFS('CONTRATOS 2015'!$W$2:$W$64,'CONTRATOS 2015'!#REF!,A216)</f>
        <v>#REF!</v>
      </c>
    </row>
    <row r="217" spans="1:5" x14ac:dyDescent="0.2">
      <c r="A217" s="127" t="s">
        <v>1064</v>
      </c>
      <c r="B217" s="44">
        <v>76323849</v>
      </c>
      <c r="C217" s="123" t="s">
        <v>424</v>
      </c>
      <c r="D217" s="125" t="e">
        <f>COUNTIFS('CONTRATOS 2015'!#REF!,A217,'CONTRATOS 2015'!$W$2:$W$64,"&gt;=1")</f>
        <v>#REF!</v>
      </c>
      <c r="E217" s="122" t="e">
        <f>SUMIFS('CONTRATOS 2015'!$W$2:$W$64,'CONTRATOS 2015'!#REF!,A217)</f>
        <v>#REF!</v>
      </c>
    </row>
    <row r="218" spans="1:5" x14ac:dyDescent="0.2">
      <c r="A218" s="127" t="s">
        <v>462</v>
      </c>
      <c r="B218" s="44">
        <v>6567470</v>
      </c>
      <c r="C218" s="123" t="s">
        <v>305</v>
      </c>
      <c r="D218" s="125" t="e">
        <f>COUNTIFS('CONTRATOS 2015'!#REF!,A218,'CONTRATOS 2015'!$W$2:$W$64,"&gt;=1")</f>
        <v>#REF!</v>
      </c>
      <c r="E218" s="122" t="e">
        <f>SUMIFS('CONTRATOS 2015'!$W$2:$W$64,'CONTRATOS 2015'!#REF!,A218)</f>
        <v>#REF!</v>
      </c>
    </row>
    <row r="219" spans="1:5" x14ac:dyDescent="0.2">
      <c r="A219" s="127" t="s">
        <v>687</v>
      </c>
      <c r="B219" s="44">
        <v>31580375</v>
      </c>
      <c r="C219" s="123" t="s">
        <v>311</v>
      </c>
      <c r="D219" s="125" t="e">
        <f>COUNTIFS('CONTRATOS 2015'!#REF!,A219,'CONTRATOS 2015'!$W$2:$W$64,"&gt;=1")</f>
        <v>#REF!</v>
      </c>
      <c r="E219" s="122" t="e">
        <f>SUMIFS('CONTRATOS 2015'!$W$2:$W$64,'CONTRATOS 2015'!#REF!,A219)</f>
        <v>#REF!</v>
      </c>
    </row>
    <row r="220" spans="1:5" x14ac:dyDescent="0.2">
      <c r="A220" s="127" t="s">
        <v>172</v>
      </c>
      <c r="B220" s="44">
        <v>52431563</v>
      </c>
      <c r="C220" s="123" t="s">
        <v>302</v>
      </c>
      <c r="D220" s="125" t="e">
        <f>COUNTIFS('CONTRATOS 2015'!#REF!,A220,'CONTRATOS 2015'!$W$2:$W$64,"&gt;=1")</f>
        <v>#REF!</v>
      </c>
      <c r="E220" s="122" t="e">
        <f>SUMIFS('CONTRATOS 2015'!$W$2:$W$64,'CONTRATOS 2015'!#REF!,A220)</f>
        <v>#REF!</v>
      </c>
    </row>
    <row r="221" spans="1:5" x14ac:dyDescent="0.2">
      <c r="A221" s="127" t="s">
        <v>649</v>
      </c>
      <c r="B221" s="44">
        <v>22493134</v>
      </c>
      <c r="C221" s="123" t="s">
        <v>340</v>
      </c>
      <c r="D221" s="125" t="e">
        <f>COUNTIFS('CONTRATOS 2015'!#REF!,A221,'CONTRATOS 2015'!$W$2:$W$64,"&gt;=1")</f>
        <v>#REF!</v>
      </c>
      <c r="E221" s="122" t="e">
        <f>SUMIFS('CONTRATOS 2015'!$W$2:$W$64,'CONTRATOS 2015'!#REF!,A221)</f>
        <v>#REF!</v>
      </c>
    </row>
    <row r="222" spans="1:5" x14ac:dyDescent="0.2">
      <c r="A222" s="127" t="s">
        <v>1445</v>
      </c>
      <c r="B222" s="44">
        <v>1019005986</v>
      </c>
      <c r="C222" s="123" t="s">
        <v>405</v>
      </c>
      <c r="D222" s="125" t="e">
        <f>COUNTIFS('CONTRATOS 2015'!#REF!,A222,'CONTRATOS 2015'!$W$2:$W$64,"&gt;=1")</f>
        <v>#REF!</v>
      </c>
      <c r="E222" s="122" t="e">
        <f>SUMIFS('CONTRATOS 2015'!$W$2:$W$64,'CONTRATOS 2015'!#REF!,A222)</f>
        <v>#REF!</v>
      </c>
    </row>
    <row r="223" spans="1:5" x14ac:dyDescent="0.2">
      <c r="A223" s="127" t="s">
        <v>775</v>
      </c>
      <c r="B223" s="44">
        <v>43596906</v>
      </c>
      <c r="C223" s="123" t="s">
        <v>312</v>
      </c>
      <c r="D223" s="125" t="e">
        <f>COUNTIFS('CONTRATOS 2015'!#REF!,A223,'CONTRATOS 2015'!$W$2:$W$64,"&gt;=1")</f>
        <v>#REF!</v>
      </c>
      <c r="E223" s="122" t="e">
        <f>SUMIFS('CONTRATOS 2015'!$W$2:$W$64,'CONTRATOS 2015'!#REF!,A223)</f>
        <v>#REF!</v>
      </c>
    </row>
    <row r="224" spans="1:5" x14ac:dyDescent="0.2">
      <c r="A224" s="127" t="s">
        <v>992</v>
      </c>
      <c r="B224" s="44">
        <v>71224985</v>
      </c>
      <c r="C224" s="123" t="s">
        <v>312</v>
      </c>
      <c r="D224" s="125" t="e">
        <f>COUNTIFS('CONTRATOS 2015'!#REF!,A224,'CONTRATOS 2015'!$W$2:$W$64,"&gt;=1")</f>
        <v>#REF!</v>
      </c>
      <c r="E224" s="122" t="e">
        <f>SUMIFS('CONTRATOS 2015'!$W$2:$W$64,'CONTRATOS 2015'!#REF!,A224)</f>
        <v>#REF!</v>
      </c>
    </row>
    <row r="225" spans="1:5" x14ac:dyDescent="0.2">
      <c r="A225" s="127" t="s">
        <v>292</v>
      </c>
      <c r="B225" s="44">
        <v>99999999999</v>
      </c>
      <c r="C225" s="123"/>
      <c r="D225" s="125"/>
      <c r="E225" s="122"/>
    </row>
    <row r="226" spans="1:5" x14ac:dyDescent="0.2">
      <c r="A226" s="127" t="s">
        <v>1421</v>
      </c>
      <c r="B226" s="44">
        <v>1014198058</v>
      </c>
      <c r="C226" s="123" t="s">
        <v>301</v>
      </c>
      <c r="D226" s="125" t="e">
        <f>COUNTIFS('CONTRATOS 2015'!#REF!,A226,'CONTRATOS 2015'!$W$2:$W$64,"&gt;=1")</f>
        <v>#REF!</v>
      </c>
      <c r="E226" s="122" t="e">
        <f>SUMIFS('CONTRATOS 2015'!$W$2:$W$64,'CONTRATOS 2015'!#REF!,A226)</f>
        <v>#REF!</v>
      </c>
    </row>
    <row r="227" spans="1:5" x14ac:dyDescent="0.2">
      <c r="A227" s="127" t="s">
        <v>1400</v>
      </c>
      <c r="B227" s="44">
        <v>1000468012</v>
      </c>
      <c r="C227" s="123" t="s">
        <v>301</v>
      </c>
      <c r="D227" s="125" t="e">
        <f>COUNTIFS('CONTRATOS 2015'!#REF!,A227,'CONTRATOS 2015'!$W$2:$W$64,"&gt;=1")</f>
        <v>#REF!</v>
      </c>
      <c r="E227" s="122" t="e">
        <f>SUMIFS('CONTRATOS 2015'!$W$2:$W$64,'CONTRATOS 2015'!#REF!,A227)</f>
        <v>#REF!</v>
      </c>
    </row>
    <row r="228" spans="1:5" x14ac:dyDescent="0.2">
      <c r="A228" s="127" t="s">
        <v>823</v>
      </c>
      <c r="B228" s="44">
        <v>52020564</v>
      </c>
      <c r="C228" s="123" t="s">
        <v>416</v>
      </c>
      <c r="D228" s="125" t="e">
        <f>COUNTIFS('CONTRATOS 2015'!#REF!,A228,'CONTRATOS 2015'!$W$2:$W$64,"&gt;=1")</f>
        <v>#REF!</v>
      </c>
      <c r="E228" s="122" t="e">
        <f>SUMIFS('CONTRATOS 2015'!$W$2:$W$64,'CONTRATOS 2015'!#REF!,A228)</f>
        <v>#REF!</v>
      </c>
    </row>
    <row r="229" spans="1:5" x14ac:dyDescent="0.2">
      <c r="A229" s="127" t="s">
        <v>1431</v>
      </c>
      <c r="B229" s="44">
        <v>1016004159</v>
      </c>
      <c r="C229" s="123" t="s">
        <v>329</v>
      </c>
      <c r="D229" s="125" t="e">
        <f>COUNTIFS('CONTRATOS 2015'!#REF!,A229,'CONTRATOS 2015'!$W$2:$W$64,"&gt;=1")</f>
        <v>#REF!</v>
      </c>
      <c r="E229" s="122" t="e">
        <f>SUMIFS('CONTRATOS 2015'!$W$2:$W$64,'CONTRATOS 2015'!#REF!,A229)</f>
        <v>#REF!</v>
      </c>
    </row>
    <row r="230" spans="1:5" x14ac:dyDescent="0.2">
      <c r="A230" s="127" t="s">
        <v>933</v>
      </c>
      <c r="B230" s="44">
        <v>53075620</v>
      </c>
      <c r="C230" s="123" t="s">
        <v>396</v>
      </c>
      <c r="D230" s="125" t="e">
        <f>COUNTIFS('CONTRATOS 2015'!#REF!,A230,'CONTRATOS 2015'!$W$2:$W$64,"&gt;=1")</f>
        <v>#REF!</v>
      </c>
      <c r="E230" s="122" t="e">
        <f>SUMIFS('CONTRATOS 2015'!$W$2:$W$64,'CONTRATOS 2015'!#REF!,A230)</f>
        <v>#REF!</v>
      </c>
    </row>
    <row r="231" spans="1:5" x14ac:dyDescent="0.2">
      <c r="A231" s="127" t="s">
        <v>931</v>
      </c>
      <c r="B231" s="44">
        <v>53063673</v>
      </c>
      <c r="C231" s="123" t="s">
        <v>301</v>
      </c>
      <c r="D231" s="125" t="e">
        <f>COUNTIFS('CONTRATOS 2015'!#REF!,A231,'CONTRATOS 2015'!$W$2:$W$64,"&gt;=1")</f>
        <v>#REF!</v>
      </c>
      <c r="E231" s="122" t="e">
        <f>SUMIFS('CONTRATOS 2015'!$W$2:$W$64,'CONTRATOS 2015'!#REF!,A231)</f>
        <v>#REF!</v>
      </c>
    </row>
    <row r="232" spans="1:5" x14ac:dyDescent="0.2">
      <c r="A232" s="127" t="s">
        <v>1531</v>
      </c>
      <c r="B232" s="44">
        <v>1072420929</v>
      </c>
      <c r="C232" s="123" t="s">
        <v>301</v>
      </c>
      <c r="D232" s="125" t="e">
        <f>COUNTIFS('CONTRATOS 2015'!#REF!,A232,'CONTRATOS 2015'!$W$2:$W$64,"&gt;=1")</f>
        <v>#REF!</v>
      </c>
      <c r="E232" s="122" t="e">
        <f>SUMIFS('CONTRATOS 2015'!$W$2:$W$64,'CONTRATOS 2015'!#REF!,A232)</f>
        <v>#REF!</v>
      </c>
    </row>
    <row r="233" spans="1:5" x14ac:dyDescent="0.2">
      <c r="A233" s="127" t="s">
        <v>725</v>
      </c>
      <c r="B233" s="44">
        <v>37547423</v>
      </c>
      <c r="C233" s="123" t="s">
        <v>339</v>
      </c>
      <c r="D233" s="125" t="e">
        <f>COUNTIFS('CONTRATOS 2015'!#REF!,A233,'CONTRATOS 2015'!$W$2:$W$64,"&gt;=1")</f>
        <v>#REF!</v>
      </c>
      <c r="E233" s="122" t="e">
        <f>SUMIFS('CONTRATOS 2015'!$W$2:$W$64,'CONTRATOS 2015'!#REF!,A233)</f>
        <v>#REF!</v>
      </c>
    </row>
    <row r="234" spans="1:5" x14ac:dyDescent="0.2">
      <c r="A234" s="127" t="s">
        <v>1494</v>
      </c>
      <c r="B234" s="44">
        <v>1032382777</v>
      </c>
      <c r="C234" s="123" t="s">
        <v>301</v>
      </c>
      <c r="D234" s="125" t="e">
        <f>COUNTIFS('CONTRATOS 2015'!#REF!,A234,'CONTRATOS 2015'!$W$2:$W$64,"&gt;=1")</f>
        <v>#REF!</v>
      </c>
      <c r="E234" s="122" t="e">
        <f>SUMIFS('CONTRATOS 2015'!$W$2:$W$64,'CONTRATOS 2015'!#REF!,A234)</f>
        <v>#REF!</v>
      </c>
    </row>
    <row r="235" spans="1:5" x14ac:dyDescent="0.2">
      <c r="A235" s="127" t="s">
        <v>871</v>
      </c>
      <c r="B235" s="44">
        <v>52533478</v>
      </c>
      <c r="C235" s="123" t="s">
        <v>303</v>
      </c>
      <c r="D235" s="125" t="e">
        <f>COUNTIFS('CONTRATOS 2015'!#REF!,A235,'CONTRATOS 2015'!$W$2:$W$64,"&gt;=1")</f>
        <v>#REF!</v>
      </c>
      <c r="E235" s="122" t="e">
        <f>SUMIFS('CONTRATOS 2015'!$W$2:$W$64,'CONTRATOS 2015'!#REF!,A235)</f>
        <v>#REF!</v>
      </c>
    </row>
    <row r="236" spans="1:5" x14ac:dyDescent="0.2">
      <c r="A236" s="127" t="s">
        <v>704</v>
      </c>
      <c r="B236" s="44">
        <v>35199875</v>
      </c>
      <c r="C236" s="123" t="s">
        <v>319</v>
      </c>
      <c r="D236" s="125" t="e">
        <f>COUNTIFS('CONTRATOS 2015'!#REF!,A236,'CONTRATOS 2015'!$W$2:$W$64,"&gt;=1")</f>
        <v>#REF!</v>
      </c>
      <c r="E236" s="122" t="e">
        <f>SUMIFS('CONTRATOS 2015'!$W$2:$W$64,'CONTRATOS 2015'!#REF!,A236)</f>
        <v>#REF!</v>
      </c>
    </row>
    <row r="237" spans="1:5" x14ac:dyDescent="0.2">
      <c r="A237" s="127" t="s">
        <v>729</v>
      </c>
      <c r="B237" s="44">
        <v>38553585</v>
      </c>
      <c r="C237" s="123" t="s">
        <v>311</v>
      </c>
      <c r="D237" s="125" t="e">
        <f>COUNTIFS('CONTRATOS 2015'!#REF!,A237,'CONTRATOS 2015'!$W$2:$W$64,"&gt;=1")</f>
        <v>#REF!</v>
      </c>
      <c r="E237" s="122" t="e">
        <f>SUMIFS('CONTRATOS 2015'!$W$2:$W$64,'CONTRATOS 2015'!#REF!,A237)</f>
        <v>#REF!</v>
      </c>
    </row>
    <row r="238" spans="1:5" x14ac:dyDescent="0.2">
      <c r="A238" s="127" t="s">
        <v>651</v>
      </c>
      <c r="B238" s="44">
        <v>23248872</v>
      </c>
      <c r="C238" s="123" t="s">
        <v>372</v>
      </c>
      <c r="D238" s="125" t="e">
        <f>COUNTIFS('CONTRATOS 2015'!#REF!,A238,'CONTRATOS 2015'!$W$2:$W$64,"&gt;=1")</f>
        <v>#REF!</v>
      </c>
      <c r="E238" s="122" t="e">
        <f>SUMIFS('CONTRATOS 2015'!$W$2:$W$64,'CONTRATOS 2015'!#REF!,A238)</f>
        <v>#REF!</v>
      </c>
    </row>
    <row r="239" spans="1:5" x14ac:dyDescent="0.2">
      <c r="A239" s="127" t="s">
        <v>930</v>
      </c>
      <c r="B239" s="44">
        <v>53054085</v>
      </c>
      <c r="C239" s="123" t="s">
        <v>301</v>
      </c>
      <c r="D239" s="125" t="e">
        <f>COUNTIFS('CONTRATOS 2015'!#REF!,A239,'CONTRATOS 2015'!$W$2:$W$64,"&gt;=1")</f>
        <v>#REF!</v>
      </c>
      <c r="E239" s="122" t="e">
        <f>SUMIFS('CONTRATOS 2015'!$W$2:$W$64,'CONTRATOS 2015'!#REF!,A239)</f>
        <v>#REF!</v>
      </c>
    </row>
    <row r="240" spans="1:5" x14ac:dyDescent="0.2">
      <c r="A240" s="127" t="s">
        <v>1474</v>
      </c>
      <c r="B240" s="44">
        <v>1030538486</v>
      </c>
      <c r="C240" s="123" t="s">
        <v>301</v>
      </c>
      <c r="D240" s="125" t="e">
        <f>COUNTIFS('CONTRATOS 2015'!#REF!,A240,'CONTRATOS 2015'!$W$2:$W$64,"&gt;=1")</f>
        <v>#REF!</v>
      </c>
      <c r="E240" s="122" t="e">
        <f>SUMIFS('CONTRATOS 2015'!$W$2:$W$64,'CONTRATOS 2015'!#REF!,A240)</f>
        <v>#REF!</v>
      </c>
    </row>
    <row r="241" spans="1:5" x14ac:dyDescent="0.2">
      <c r="A241" s="127" t="s">
        <v>849</v>
      </c>
      <c r="B241" s="44">
        <v>52347180</v>
      </c>
      <c r="C241" s="123" t="s">
        <v>301</v>
      </c>
      <c r="D241" s="125" t="e">
        <f>COUNTIFS('CONTRATOS 2015'!#REF!,A241,'CONTRATOS 2015'!$W$2:$W$64,"&gt;=1")</f>
        <v>#REF!</v>
      </c>
      <c r="E241" s="122" t="e">
        <f>SUMIFS('CONTRATOS 2015'!$W$2:$W$64,'CONTRATOS 2015'!#REF!,A241)</f>
        <v>#REF!</v>
      </c>
    </row>
    <row r="242" spans="1:5" x14ac:dyDescent="0.2">
      <c r="A242" s="127" t="s">
        <v>688</v>
      </c>
      <c r="B242" s="44">
        <v>31710481</v>
      </c>
      <c r="C242" s="123" t="s">
        <v>322</v>
      </c>
      <c r="D242" s="125" t="e">
        <f>COUNTIFS('CONTRATOS 2015'!#REF!,A242,'CONTRATOS 2015'!$W$2:$W$64,"&gt;=1")</f>
        <v>#REF!</v>
      </c>
      <c r="E242" s="122" t="e">
        <f>SUMIFS('CONTRATOS 2015'!$W$2:$W$64,'CONTRATOS 2015'!#REF!,A242)</f>
        <v>#REF!</v>
      </c>
    </row>
    <row r="243" spans="1:5" x14ac:dyDescent="0.2">
      <c r="A243" s="127" t="s">
        <v>909</v>
      </c>
      <c r="B243" s="44">
        <v>52903829</v>
      </c>
      <c r="C243" s="123" t="s">
        <v>301</v>
      </c>
      <c r="D243" s="125" t="e">
        <f>COUNTIFS('CONTRATOS 2015'!#REF!,A243,'CONTRATOS 2015'!$W$2:$W$64,"&gt;=1")</f>
        <v>#REF!</v>
      </c>
      <c r="E243" s="122" t="e">
        <f>SUMIFS('CONTRATOS 2015'!$W$2:$W$64,'CONTRATOS 2015'!#REF!,A243)</f>
        <v>#REF!</v>
      </c>
    </row>
    <row r="244" spans="1:5" x14ac:dyDescent="0.2">
      <c r="A244" s="127" t="s">
        <v>891</v>
      </c>
      <c r="B244" s="44">
        <v>52814377</v>
      </c>
      <c r="C244" s="123" t="s">
        <v>301</v>
      </c>
      <c r="D244" s="125" t="e">
        <f>COUNTIFS('CONTRATOS 2015'!#REF!,A244,'CONTRATOS 2015'!$W$2:$W$64,"&gt;=1")</f>
        <v>#REF!</v>
      </c>
      <c r="E244" s="122" t="e">
        <f>SUMIFS('CONTRATOS 2015'!$W$2:$W$64,'CONTRATOS 2015'!#REF!,A244)</f>
        <v>#REF!</v>
      </c>
    </row>
    <row r="245" spans="1:5" x14ac:dyDescent="0.2">
      <c r="A245" s="127" t="s">
        <v>872</v>
      </c>
      <c r="B245" s="44">
        <v>52543405</v>
      </c>
      <c r="C245" s="123" t="s">
        <v>412</v>
      </c>
      <c r="D245" s="125" t="e">
        <f>COUNTIFS('CONTRATOS 2015'!#REF!,A245,'CONTRATOS 2015'!$W$2:$W$64,"&gt;=1")</f>
        <v>#REF!</v>
      </c>
      <c r="E245" s="122" t="e">
        <f>SUMIFS('CONTRATOS 2015'!$W$2:$W$64,'CONTRATOS 2015'!#REF!,A245)</f>
        <v>#REF!</v>
      </c>
    </row>
    <row r="246" spans="1:5" x14ac:dyDescent="0.2">
      <c r="A246" s="127" t="s">
        <v>969</v>
      </c>
      <c r="B246" s="44">
        <v>63453097</v>
      </c>
      <c r="C246" s="123" t="s">
        <v>328</v>
      </c>
      <c r="D246" s="125" t="e">
        <f>COUNTIFS('CONTRATOS 2015'!#REF!,A246,'CONTRATOS 2015'!$W$2:$W$64,"&gt;=1")</f>
        <v>#REF!</v>
      </c>
      <c r="E246" s="122" t="e">
        <f>SUMIFS('CONTRATOS 2015'!$W$2:$W$64,'CONTRATOS 2015'!#REF!,A246)</f>
        <v>#REF!</v>
      </c>
    </row>
    <row r="247" spans="1:5" x14ac:dyDescent="0.2">
      <c r="A247" s="127" t="s">
        <v>919</v>
      </c>
      <c r="B247" s="44">
        <v>52974958</v>
      </c>
      <c r="C247" s="123" t="s">
        <v>301</v>
      </c>
      <c r="D247" s="125" t="e">
        <f>COUNTIFS('CONTRATOS 2015'!#REF!,A247,'CONTRATOS 2015'!$W$2:$W$64,"&gt;=1")</f>
        <v>#REF!</v>
      </c>
      <c r="E247" s="122" t="e">
        <f>SUMIFS('CONTRATOS 2015'!$W$2:$W$64,'CONTRATOS 2015'!#REF!,A247)</f>
        <v>#REF!</v>
      </c>
    </row>
    <row r="248" spans="1:5" x14ac:dyDescent="0.2">
      <c r="A248" s="127" t="s">
        <v>1066</v>
      </c>
      <c r="B248" s="44">
        <v>76326664</v>
      </c>
      <c r="C248" s="123" t="s">
        <v>301</v>
      </c>
      <c r="D248" s="125" t="e">
        <f>COUNTIFS('CONTRATOS 2015'!#REF!,A248,'CONTRATOS 2015'!$W$2:$W$64,"&gt;=1")</f>
        <v>#REF!</v>
      </c>
      <c r="E248" s="122" t="e">
        <f>SUMIFS('CONTRATOS 2015'!$W$2:$W$64,'CONTRATOS 2015'!#REF!,A248)</f>
        <v>#REF!</v>
      </c>
    </row>
    <row r="249" spans="1:5" x14ac:dyDescent="0.2">
      <c r="A249" s="127" t="s">
        <v>446</v>
      </c>
      <c r="B249" s="44">
        <v>4548810</v>
      </c>
      <c r="C249" s="123" t="s">
        <v>314</v>
      </c>
      <c r="D249" s="125" t="e">
        <f>COUNTIFS('CONTRATOS 2015'!#REF!,A249,'CONTRATOS 2015'!$W$2:$W$64,"&gt;=1")</f>
        <v>#REF!</v>
      </c>
      <c r="E249" s="122" t="e">
        <f>SUMIFS('CONTRATOS 2015'!$W$2:$W$64,'CONTRATOS 2015'!#REF!,A249)</f>
        <v>#REF!</v>
      </c>
    </row>
    <row r="250" spans="1:5" x14ac:dyDescent="0.2">
      <c r="A250" s="127" t="s">
        <v>1230</v>
      </c>
      <c r="B250" s="44">
        <v>80169387</v>
      </c>
      <c r="C250" s="123" t="s">
        <v>328</v>
      </c>
      <c r="D250" s="125" t="e">
        <f>COUNTIFS('CONTRATOS 2015'!#REF!,A250,'CONTRATOS 2015'!$W$2:$W$64,"&gt;=1")</f>
        <v>#REF!</v>
      </c>
      <c r="E250" s="122" t="e">
        <f>SUMIFS('CONTRATOS 2015'!$W$2:$W$64,'CONTRATOS 2015'!#REF!,A250)</f>
        <v>#REF!</v>
      </c>
    </row>
    <row r="251" spans="1:5" x14ac:dyDescent="0.2">
      <c r="A251" s="127" t="s">
        <v>1280</v>
      </c>
      <c r="B251" s="44">
        <v>82381157</v>
      </c>
      <c r="C251" s="123" t="s">
        <v>418</v>
      </c>
      <c r="D251" s="125" t="e">
        <f>COUNTIFS('CONTRATOS 2015'!#REF!,A251,'CONTRATOS 2015'!$W$2:$W$64,"&gt;=1")</f>
        <v>#REF!</v>
      </c>
      <c r="E251" s="122" t="e">
        <f>SUMIFS('CONTRATOS 2015'!$W$2:$W$64,'CONTRATOS 2015'!#REF!,A251)</f>
        <v>#REF!</v>
      </c>
    </row>
    <row r="252" spans="1:5" x14ac:dyDescent="0.2">
      <c r="A252" s="127" t="s">
        <v>1213</v>
      </c>
      <c r="B252" s="44">
        <v>80074475</v>
      </c>
      <c r="C252" s="123" t="s">
        <v>319</v>
      </c>
      <c r="D252" s="125" t="e">
        <f>COUNTIFS('CONTRATOS 2015'!#REF!,A252,'CONTRATOS 2015'!$W$2:$W$64,"&gt;=1")</f>
        <v>#REF!</v>
      </c>
      <c r="E252" s="122" t="e">
        <f>SUMIFS('CONTRATOS 2015'!$W$2:$W$64,'CONTRATOS 2015'!#REF!,A252)</f>
        <v>#REF!</v>
      </c>
    </row>
    <row r="253" spans="1:5" x14ac:dyDescent="0.2">
      <c r="A253" s="127" t="s">
        <v>577</v>
      </c>
      <c r="B253" s="44">
        <v>14326146</v>
      </c>
      <c r="C253" s="123" t="s">
        <v>301</v>
      </c>
      <c r="D253" s="125" t="e">
        <f>COUNTIFS('CONTRATOS 2015'!#REF!,A253,'CONTRATOS 2015'!$W$2:$W$64,"&gt;=1")</f>
        <v>#REF!</v>
      </c>
      <c r="E253" s="122" t="e">
        <f>SUMIFS('CONTRATOS 2015'!$W$2:$W$64,'CONTRATOS 2015'!#REF!,A253)</f>
        <v>#REF!</v>
      </c>
    </row>
    <row r="254" spans="1:5" x14ac:dyDescent="0.2">
      <c r="A254" s="127" t="s">
        <v>1196</v>
      </c>
      <c r="B254" s="44">
        <v>80030201</v>
      </c>
      <c r="C254" s="123" t="s">
        <v>334</v>
      </c>
      <c r="D254" s="125" t="e">
        <f>COUNTIFS('CONTRATOS 2015'!#REF!,A254,'CONTRATOS 2015'!$W$2:$W$64,"&gt;=1")</f>
        <v>#REF!</v>
      </c>
      <c r="E254" s="122" t="e">
        <f>SUMIFS('CONTRATOS 2015'!$W$2:$W$64,'CONTRATOS 2015'!#REF!,A254)</f>
        <v>#REF!</v>
      </c>
    </row>
    <row r="255" spans="1:5" x14ac:dyDescent="0.2">
      <c r="A255" s="127" t="s">
        <v>1057</v>
      </c>
      <c r="B255" s="44">
        <v>75091125</v>
      </c>
      <c r="C255" s="123" t="s">
        <v>420</v>
      </c>
      <c r="D255" s="125" t="e">
        <f>COUNTIFS('CONTRATOS 2015'!#REF!,A255,'CONTRATOS 2015'!$W$2:$W$64,"&gt;=1")</f>
        <v>#REF!</v>
      </c>
      <c r="E255" s="122" t="e">
        <f>SUMIFS('CONTRATOS 2015'!$W$2:$W$64,'CONTRATOS 2015'!#REF!,A255)</f>
        <v>#REF!</v>
      </c>
    </row>
    <row r="256" spans="1:5" x14ac:dyDescent="0.2">
      <c r="A256" s="127" t="s">
        <v>1261</v>
      </c>
      <c r="B256" s="44">
        <v>80728629</v>
      </c>
      <c r="C256" s="123" t="s">
        <v>301</v>
      </c>
      <c r="D256" s="125" t="e">
        <f>COUNTIFS('CONTRATOS 2015'!#REF!,A256,'CONTRATOS 2015'!$W$2:$W$64,"&gt;=1")</f>
        <v>#REF!</v>
      </c>
      <c r="E256" s="122" t="e">
        <f>SUMIFS('CONTRATOS 2015'!$W$2:$W$64,'CONTRATOS 2015'!#REF!,A256)</f>
        <v>#REF!</v>
      </c>
    </row>
    <row r="257" spans="1:5" x14ac:dyDescent="0.2">
      <c r="A257" s="127" t="s">
        <v>1509</v>
      </c>
      <c r="B257" s="44">
        <v>1043001742</v>
      </c>
      <c r="C257" s="123" t="s">
        <v>359</v>
      </c>
      <c r="D257" s="125" t="e">
        <f>COUNTIFS('CONTRATOS 2015'!#REF!,A257,'CONTRATOS 2015'!$W$2:$W$64,"&gt;=1")</f>
        <v>#REF!</v>
      </c>
      <c r="E257" s="122" t="e">
        <f>SUMIFS('CONTRATOS 2015'!$W$2:$W$64,'CONTRATOS 2015'!#REF!,A257)</f>
        <v>#REF!</v>
      </c>
    </row>
    <row r="258" spans="1:5" x14ac:dyDescent="0.2">
      <c r="A258" s="127" t="s">
        <v>617</v>
      </c>
      <c r="B258" s="44">
        <v>18469141</v>
      </c>
      <c r="C258" s="123" t="s">
        <v>314</v>
      </c>
      <c r="D258" s="125" t="e">
        <f>COUNTIFS('CONTRATOS 2015'!#REF!,A258,'CONTRATOS 2015'!$W$2:$W$64,"&gt;=1")</f>
        <v>#REF!</v>
      </c>
      <c r="E258" s="122" t="e">
        <f>SUMIFS('CONTRATOS 2015'!$W$2:$W$64,'CONTRATOS 2015'!#REF!,A258)</f>
        <v>#REF!</v>
      </c>
    </row>
    <row r="259" spans="1:5" x14ac:dyDescent="0.2">
      <c r="A259" s="127" t="s">
        <v>1486</v>
      </c>
      <c r="B259" s="44">
        <v>1032365033</v>
      </c>
      <c r="C259" s="123" t="s">
        <v>301</v>
      </c>
      <c r="D259" s="125" t="e">
        <f>COUNTIFS('CONTRATOS 2015'!#REF!,A259,'CONTRATOS 2015'!$W$2:$W$64,"&gt;=1")</f>
        <v>#REF!</v>
      </c>
      <c r="E259" s="122" t="e">
        <f>SUMIFS('CONTRATOS 2015'!$W$2:$W$64,'CONTRATOS 2015'!#REF!,A259)</f>
        <v>#REF!</v>
      </c>
    </row>
    <row r="260" spans="1:5" x14ac:dyDescent="0.2">
      <c r="A260" s="127" t="s">
        <v>507</v>
      </c>
      <c r="B260" s="44">
        <v>10030992</v>
      </c>
      <c r="C260" s="123" t="s">
        <v>301</v>
      </c>
      <c r="D260" s="125" t="e">
        <f>COUNTIFS('CONTRATOS 2015'!#REF!,A260,'CONTRATOS 2015'!$W$2:$W$64,"&gt;=1")</f>
        <v>#REF!</v>
      </c>
      <c r="E260" s="122" t="e">
        <f>SUMIFS('CONTRATOS 2015'!$W$2:$W$64,'CONTRATOS 2015'!#REF!,A260)</f>
        <v>#REF!</v>
      </c>
    </row>
    <row r="261" spans="1:5" x14ac:dyDescent="0.2">
      <c r="A261" s="127" t="s">
        <v>158</v>
      </c>
      <c r="B261" s="44">
        <v>80102693</v>
      </c>
      <c r="C261" s="123" t="s">
        <v>402</v>
      </c>
      <c r="D261" s="125" t="e">
        <f>COUNTIFS('CONTRATOS 2015'!#REF!,A261,'CONTRATOS 2015'!$W$2:$W$64,"&gt;=1")</f>
        <v>#REF!</v>
      </c>
      <c r="E261" s="122" t="e">
        <f>SUMIFS('CONTRATOS 2015'!$W$2:$W$64,'CONTRATOS 2015'!#REF!,A261)</f>
        <v>#REF!</v>
      </c>
    </row>
    <row r="262" spans="1:5" x14ac:dyDescent="0.2">
      <c r="A262" s="127" t="s">
        <v>1177</v>
      </c>
      <c r="B262" s="44">
        <v>79957810</v>
      </c>
      <c r="C262" s="123" t="s">
        <v>319</v>
      </c>
      <c r="D262" s="125" t="e">
        <f>COUNTIFS('CONTRATOS 2015'!#REF!,A262,'CONTRATOS 2015'!$W$2:$W$64,"&gt;=1")</f>
        <v>#REF!</v>
      </c>
      <c r="E262" s="122" t="e">
        <f>SUMIFS('CONTRATOS 2015'!$W$2:$W$64,'CONTRATOS 2015'!#REF!,A262)</f>
        <v>#REF!</v>
      </c>
    </row>
    <row r="263" spans="1:5" x14ac:dyDescent="0.2">
      <c r="A263" s="127" t="s">
        <v>482</v>
      </c>
      <c r="B263" s="44">
        <v>7714237</v>
      </c>
      <c r="C263" s="123" t="s">
        <v>338</v>
      </c>
      <c r="D263" s="125" t="e">
        <f>COUNTIFS('CONTRATOS 2015'!#REF!,A263,'CONTRATOS 2015'!$W$2:$W$64,"&gt;=1")</f>
        <v>#REF!</v>
      </c>
      <c r="E263" s="122" t="e">
        <f>SUMIFS('CONTRATOS 2015'!$W$2:$W$64,'CONTRATOS 2015'!#REF!,A263)</f>
        <v>#REF!</v>
      </c>
    </row>
    <row r="264" spans="1:5" x14ac:dyDescent="0.2">
      <c r="A264" s="127" t="s">
        <v>755</v>
      </c>
      <c r="B264" s="44">
        <v>40415718</v>
      </c>
      <c r="C264" s="123" t="s">
        <v>331</v>
      </c>
      <c r="D264" s="125" t="e">
        <f>COUNTIFS('CONTRATOS 2015'!#REF!,A264,'CONTRATOS 2015'!$W$2:$W$64,"&gt;=1")</f>
        <v>#REF!</v>
      </c>
      <c r="E264" s="122" t="e">
        <f>SUMIFS('CONTRATOS 2015'!$W$2:$W$64,'CONTRATOS 2015'!#REF!,A264)</f>
        <v>#REF!</v>
      </c>
    </row>
    <row r="265" spans="1:5" x14ac:dyDescent="0.2">
      <c r="A265" s="127" t="s">
        <v>693</v>
      </c>
      <c r="B265" s="44">
        <v>32295839</v>
      </c>
      <c r="C265" s="123" t="s">
        <v>312</v>
      </c>
      <c r="D265" s="125" t="e">
        <f>COUNTIFS('CONTRATOS 2015'!#REF!,A265,'CONTRATOS 2015'!$W$2:$W$64,"&gt;=1")</f>
        <v>#REF!</v>
      </c>
      <c r="E265" s="122" t="e">
        <f>SUMIFS('CONTRATOS 2015'!$W$2:$W$64,'CONTRATOS 2015'!#REF!,A265)</f>
        <v>#REF!</v>
      </c>
    </row>
    <row r="266" spans="1:5" x14ac:dyDescent="0.2">
      <c r="A266" s="127" t="s">
        <v>709</v>
      </c>
      <c r="B266" s="44">
        <v>35512031</v>
      </c>
      <c r="C266" s="123" t="s">
        <v>397</v>
      </c>
      <c r="D266" s="125" t="e">
        <f>COUNTIFS('CONTRATOS 2015'!#REF!,A266,'CONTRATOS 2015'!$W$2:$W$64,"&gt;=1")</f>
        <v>#REF!</v>
      </c>
      <c r="E266" s="122" t="e">
        <f>SUMIFS('CONTRATOS 2015'!$W$2:$W$64,'CONTRATOS 2015'!#REF!,A266)</f>
        <v>#REF!</v>
      </c>
    </row>
    <row r="267" spans="1:5" x14ac:dyDescent="0.2">
      <c r="A267" s="127" t="s">
        <v>128</v>
      </c>
      <c r="B267" s="44">
        <v>52363647</v>
      </c>
      <c r="C267" s="123" t="s">
        <v>398</v>
      </c>
      <c r="D267" s="125" t="e">
        <f>COUNTIFS('CONTRATOS 2015'!#REF!,A267,'CONTRATOS 2015'!$W$2:$W$64,"&gt;=1")</f>
        <v>#REF!</v>
      </c>
      <c r="E267" s="122" t="e">
        <f>SUMIFS('CONTRATOS 2015'!$W$2:$W$64,'CONTRATOS 2015'!#REF!,A267)</f>
        <v>#REF!</v>
      </c>
    </row>
    <row r="268" spans="1:5" x14ac:dyDescent="0.2">
      <c r="A268" s="127" t="s">
        <v>681</v>
      </c>
      <c r="B268" s="44">
        <v>30731303</v>
      </c>
      <c r="C268" s="123" t="s">
        <v>351</v>
      </c>
      <c r="D268" s="125" t="e">
        <f>COUNTIFS('CONTRATOS 2015'!#REF!,A268,'CONTRATOS 2015'!$W$2:$W$64,"&gt;=1")</f>
        <v>#REF!</v>
      </c>
      <c r="E268" s="122" t="e">
        <f>SUMIFS('CONTRATOS 2015'!$W$2:$W$64,'CONTRATOS 2015'!#REF!,A268)</f>
        <v>#REF!</v>
      </c>
    </row>
    <row r="269" spans="1:5" x14ac:dyDescent="0.2">
      <c r="A269" s="127" t="s">
        <v>59</v>
      </c>
      <c r="B269" s="44">
        <v>25276984</v>
      </c>
      <c r="C269" s="123" t="s">
        <v>386</v>
      </c>
      <c r="D269" s="125" t="e">
        <f>COUNTIFS('CONTRATOS 2015'!#REF!,A269,'CONTRATOS 2015'!$W$2:$W$64,"&gt;=1")</f>
        <v>#REF!</v>
      </c>
      <c r="E269" s="122" t="e">
        <f>SUMIFS('CONTRATOS 2015'!$W$2:$W$64,'CONTRATOS 2015'!#REF!,A269)</f>
        <v>#REF!</v>
      </c>
    </row>
    <row r="270" spans="1:5" x14ac:dyDescent="0.2">
      <c r="A270" s="127" t="s">
        <v>497</v>
      </c>
      <c r="B270" s="44">
        <v>9773404</v>
      </c>
      <c r="C270" s="123" t="s">
        <v>312</v>
      </c>
      <c r="D270" s="125" t="e">
        <f>COUNTIFS('CONTRATOS 2015'!#REF!,A270,'CONTRATOS 2015'!$W$2:$W$64,"&gt;=1")</f>
        <v>#REF!</v>
      </c>
      <c r="E270" s="122" t="e">
        <f>SUMIFS('CONTRATOS 2015'!$W$2:$W$64,'CONTRATOS 2015'!#REF!,A270)</f>
        <v>#REF!</v>
      </c>
    </row>
    <row r="271" spans="1:5" x14ac:dyDescent="0.2">
      <c r="A271" s="127" t="s">
        <v>1259</v>
      </c>
      <c r="B271" s="44">
        <v>80723574</v>
      </c>
      <c r="C271" s="123" t="s">
        <v>303</v>
      </c>
      <c r="D271" s="125" t="e">
        <f>COUNTIFS('CONTRATOS 2015'!#REF!,A271,'CONTRATOS 2015'!$W$2:$W$64,"&gt;=1")</f>
        <v>#REF!</v>
      </c>
      <c r="E271" s="122" t="e">
        <f>SUMIFS('CONTRATOS 2015'!$W$2:$W$64,'CONTRATOS 2015'!#REF!,A271)</f>
        <v>#REF!</v>
      </c>
    </row>
    <row r="272" spans="1:5" x14ac:dyDescent="0.2">
      <c r="A272" s="127" t="s">
        <v>115</v>
      </c>
      <c r="B272" s="44">
        <v>19477329</v>
      </c>
      <c r="C272" s="123" t="s">
        <v>380</v>
      </c>
      <c r="D272" s="125" t="e">
        <f>COUNTIFS('CONTRATOS 2015'!#REF!,A272,'CONTRATOS 2015'!$W$2:$W$64,"&gt;=1")</f>
        <v>#REF!</v>
      </c>
      <c r="E272" s="122" t="e">
        <f>SUMIFS('CONTRATOS 2015'!$W$2:$W$64,'CONTRATOS 2015'!#REF!,A272)</f>
        <v>#REF!</v>
      </c>
    </row>
    <row r="273" spans="1:5" x14ac:dyDescent="0.2">
      <c r="A273" s="127" t="s">
        <v>1319</v>
      </c>
      <c r="B273" s="44">
        <v>88031778</v>
      </c>
      <c r="C273" s="123" t="s">
        <v>342</v>
      </c>
      <c r="D273" s="125" t="e">
        <f>COUNTIFS('CONTRATOS 2015'!#REF!,A273,'CONTRATOS 2015'!$W$2:$W$64,"&gt;=1")</f>
        <v>#REF!</v>
      </c>
      <c r="E273" s="122" t="e">
        <f>SUMIFS('CONTRATOS 2015'!$W$2:$W$64,'CONTRATOS 2015'!#REF!,A273)</f>
        <v>#REF!</v>
      </c>
    </row>
    <row r="274" spans="1:5" x14ac:dyDescent="0.2">
      <c r="A274" s="127" t="s">
        <v>1129</v>
      </c>
      <c r="B274" s="44">
        <v>79638798</v>
      </c>
      <c r="C274" s="123" t="s">
        <v>307</v>
      </c>
      <c r="D274" s="125" t="e">
        <f>COUNTIFS('CONTRATOS 2015'!#REF!,A274,'CONTRATOS 2015'!$W$2:$W$64,"&gt;=1")</f>
        <v>#REF!</v>
      </c>
      <c r="E274" s="122" t="e">
        <f>SUMIFS('CONTRATOS 2015'!$W$2:$W$64,'CONTRATOS 2015'!#REF!,A274)</f>
        <v>#REF!</v>
      </c>
    </row>
    <row r="275" spans="1:5" x14ac:dyDescent="0.2">
      <c r="A275" s="127" t="s">
        <v>555</v>
      </c>
      <c r="B275" s="44">
        <v>12989938</v>
      </c>
      <c r="C275" s="123" t="s">
        <v>362</v>
      </c>
      <c r="D275" s="125" t="e">
        <f>COUNTIFS('CONTRATOS 2015'!#REF!,A275,'CONTRATOS 2015'!$W$2:$W$64,"&gt;=1")</f>
        <v>#REF!</v>
      </c>
      <c r="E275" s="122" t="e">
        <f>SUMIFS('CONTRATOS 2015'!$W$2:$W$64,'CONTRATOS 2015'!#REF!,A275)</f>
        <v>#REF!</v>
      </c>
    </row>
    <row r="276" spans="1:5" x14ac:dyDescent="0.2">
      <c r="A276" s="127" t="s">
        <v>637</v>
      </c>
      <c r="B276" s="44">
        <v>19619310</v>
      </c>
      <c r="C276" s="123" t="s">
        <v>342</v>
      </c>
      <c r="D276" s="125" t="e">
        <f>COUNTIFS('CONTRATOS 2015'!#REF!,A276,'CONTRATOS 2015'!$W$2:$W$64,"&gt;=1")</f>
        <v>#REF!</v>
      </c>
      <c r="E276" s="122" t="e">
        <f>SUMIFS('CONTRATOS 2015'!$W$2:$W$64,'CONTRATOS 2015'!#REF!,A276)</f>
        <v>#REF!</v>
      </c>
    </row>
    <row r="277" spans="1:5" x14ac:dyDescent="0.2">
      <c r="A277" s="127" t="s">
        <v>1304</v>
      </c>
      <c r="B277" s="44">
        <v>86058669</v>
      </c>
      <c r="C277" s="123" t="s">
        <v>315</v>
      </c>
      <c r="D277" s="125" t="e">
        <f>COUNTIFS('CONTRATOS 2015'!#REF!,A277,'CONTRATOS 2015'!$W$2:$W$64,"&gt;=1")</f>
        <v>#REF!</v>
      </c>
      <c r="E277" s="122" t="e">
        <f>SUMIFS('CONTRATOS 2015'!$W$2:$W$64,'CONTRATOS 2015'!#REF!,A277)</f>
        <v>#REF!</v>
      </c>
    </row>
    <row r="278" spans="1:5" x14ac:dyDescent="0.2">
      <c r="A278" s="127" t="s">
        <v>625</v>
      </c>
      <c r="B278" s="44">
        <v>19259454</v>
      </c>
      <c r="C278" s="123" t="s">
        <v>379</v>
      </c>
      <c r="D278" s="125" t="e">
        <f>COUNTIFS('CONTRATOS 2015'!#REF!,A278,'CONTRATOS 2015'!$W$2:$W$64,"&gt;=1")</f>
        <v>#REF!</v>
      </c>
      <c r="E278" s="122" t="e">
        <f>SUMIFS('CONTRATOS 2015'!$W$2:$W$64,'CONTRATOS 2015'!#REF!,A278)</f>
        <v>#REF!</v>
      </c>
    </row>
    <row r="279" spans="1:5" x14ac:dyDescent="0.2">
      <c r="A279" s="127" t="s">
        <v>1022</v>
      </c>
      <c r="B279" s="44">
        <v>72325451</v>
      </c>
      <c r="C279" s="123" t="s">
        <v>308</v>
      </c>
      <c r="D279" s="125" t="e">
        <f>COUNTIFS('CONTRATOS 2015'!#REF!,A279,'CONTRATOS 2015'!$W$2:$W$64,"&gt;=1")</f>
        <v>#REF!</v>
      </c>
      <c r="E279" s="122" t="e">
        <f>SUMIFS('CONTRATOS 2015'!$W$2:$W$64,'CONTRATOS 2015'!#REF!,A279)</f>
        <v>#REF!</v>
      </c>
    </row>
    <row r="280" spans="1:5" x14ac:dyDescent="0.2">
      <c r="A280" s="127" t="s">
        <v>1073</v>
      </c>
      <c r="B280" s="117">
        <v>77187997</v>
      </c>
      <c r="C280" s="123" t="s">
        <v>340</v>
      </c>
      <c r="D280" s="125" t="e">
        <f>COUNTIFS('CONTRATOS 2015'!#REF!,A280,'CONTRATOS 2015'!$W$2:$W$64,"&gt;=1")</f>
        <v>#REF!</v>
      </c>
      <c r="E280" s="122" t="e">
        <f>SUMIFS('CONTRATOS 2015'!$W$2:$W$64,'CONTRATOS 2015'!#REF!,A280)</f>
        <v>#REF!</v>
      </c>
    </row>
    <row r="281" spans="1:5" x14ac:dyDescent="0.2">
      <c r="A281" s="127" t="s">
        <v>592</v>
      </c>
      <c r="B281" s="44">
        <v>16161521</v>
      </c>
      <c r="C281" s="123" t="s">
        <v>359</v>
      </c>
      <c r="D281" s="125" t="e">
        <f>COUNTIFS('CONTRATOS 2015'!#REF!,A281,'CONTRATOS 2015'!$W$2:$W$64,"&gt;=1")</f>
        <v>#REF!</v>
      </c>
      <c r="E281" s="122" t="e">
        <f>SUMIFS('CONTRATOS 2015'!$W$2:$W$64,'CONTRATOS 2015'!#REF!,A281)</f>
        <v>#REF!</v>
      </c>
    </row>
    <row r="282" spans="1:5" x14ac:dyDescent="0.2">
      <c r="A282" s="127" t="s">
        <v>1241</v>
      </c>
      <c r="B282" s="44">
        <v>80227708</v>
      </c>
      <c r="C282" s="123" t="s">
        <v>301</v>
      </c>
      <c r="D282" s="125" t="e">
        <f>COUNTIFS('CONTRATOS 2015'!#REF!,A282,'CONTRATOS 2015'!$W$2:$W$64,"&gt;=1")</f>
        <v>#REF!</v>
      </c>
      <c r="E282" s="122" t="e">
        <f>SUMIFS('CONTRATOS 2015'!$W$2:$W$64,'CONTRATOS 2015'!#REF!,A282)</f>
        <v>#REF!</v>
      </c>
    </row>
    <row r="283" spans="1:5" x14ac:dyDescent="0.2">
      <c r="A283" s="127" t="s">
        <v>1062</v>
      </c>
      <c r="B283" s="44">
        <v>76311566</v>
      </c>
      <c r="C283" s="123" t="s">
        <v>360</v>
      </c>
      <c r="D283" s="125" t="e">
        <f>COUNTIFS('CONTRATOS 2015'!#REF!,A283,'CONTRATOS 2015'!$W$2:$W$64,"&gt;=1")</f>
        <v>#REF!</v>
      </c>
      <c r="E283" s="122" t="e">
        <f>SUMIFS('CONTRATOS 2015'!$W$2:$W$64,'CONTRATOS 2015'!#REF!,A283)</f>
        <v>#REF!</v>
      </c>
    </row>
    <row r="284" spans="1:5" x14ac:dyDescent="0.2">
      <c r="A284" s="127" t="s">
        <v>1320</v>
      </c>
      <c r="B284" s="44">
        <v>88157857</v>
      </c>
      <c r="C284" s="123" t="s">
        <v>400</v>
      </c>
      <c r="D284" s="125" t="e">
        <f>COUNTIFS('CONTRATOS 2015'!#REF!,A284,'CONTRATOS 2015'!$W$2:$W$64,"&gt;=1")</f>
        <v>#REF!</v>
      </c>
      <c r="E284" s="122" t="e">
        <f>SUMIFS('CONTRATOS 2015'!$W$2:$W$64,'CONTRATOS 2015'!#REF!,A284)</f>
        <v>#REF!</v>
      </c>
    </row>
    <row r="285" spans="1:5" x14ac:dyDescent="0.2">
      <c r="A285" s="127" t="s">
        <v>1346</v>
      </c>
      <c r="B285" s="44">
        <v>91293021</v>
      </c>
      <c r="C285" s="123" t="s">
        <v>368</v>
      </c>
      <c r="D285" s="125" t="e">
        <f>COUNTIFS('CONTRATOS 2015'!#REF!,A285,'CONTRATOS 2015'!$W$2:$W$64,"&gt;=1")</f>
        <v>#REF!</v>
      </c>
      <c r="E285" s="122" t="e">
        <f>SUMIFS('CONTRATOS 2015'!$W$2:$W$64,'CONTRATOS 2015'!#REF!,A285)</f>
        <v>#REF!</v>
      </c>
    </row>
    <row r="286" spans="1:5" x14ac:dyDescent="0.2">
      <c r="A286" s="127" t="s">
        <v>1307</v>
      </c>
      <c r="B286" s="44">
        <v>86069634</v>
      </c>
      <c r="C286" s="123" t="s">
        <v>301</v>
      </c>
      <c r="D286" s="125" t="e">
        <f>COUNTIFS('CONTRATOS 2015'!#REF!,A286,'CONTRATOS 2015'!$W$2:$W$64,"&gt;=1")</f>
        <v>#REF!</v>
      </c>
      <c r="E286" s="122" t="e">
        <f>SUMIFS('CONTRATOS 2015'!$W$2:$W$64,'CONTRATOS 2015'!#REF!,A286)</f>
        <v>#REF!</v>
      </c>
    </row>
    <row r="287" spans="1:5" x14ac:dyDescent="0.2">
      <c r="A287" s="127" t="s">
        <v>1385</v>
      </c>
      <c r="B287" s="44">
        <v>94526658</v>
      </c>
      <c r="C287" s="123" t="s">
        <v>311</v>
      </c>
      <c r="D287" s="125" t="e">
        <f>COUNTIFS('CONTRATOS 2015'!#REF!,A287,'CONTRATOS 2015'!$W$2:$W$64,"&gt;=1")</f>
        <v>#REF!</v>
      </c>
      <c r="E287" s="122" t="e">
        <f>SUMIFS('CONTRATOS 2015'!$W$2:$W$64,'CONTRATOS 2015'!#REF!,A287)</f>
        <v>#REF!</v>
      </c>
    </row>
    <row r="288" spans="1:5" x14ac:dyDescent="0.2">
      <c r="A288" s="127" t="s">
        <v>1149</v>
      </c>
      <c r="B288" s="44">
        <v>79795096</v>
      </c>
      <c r="C288" s="123" t="s">
        <v>376</v>
      </c>
      <c r="D288" s="125" t="e">
        <f>COUNTIFS('CONTRATOS 2015'!#REF!,A288,'CONTRATOS 2015'!$W$2:$W$64,"&gt;=1")</f>
        <v>#REF!</v>
      </c>
      <c r="E288" s="122" t="e">
        <f>SUMIFS('CONTRATOS 2015'!$W$2:$W$64,'CONTRATOS 2015'!#REF!,A288)</f>
        <v>#REF!</v>
      </c>
    </row>
    <row r="289" spans="1:5" x14ac:dyDescent="0.2">
      <c r="A289" s="127" t="s">
        <v>124</v>
      </c>
      <c r="B289" s="44">
        <v>16775389</v>
      </c>
      <c r="C289" s="123" t="s">
        <v>375</v>
      </c>
      <c r="D289" s="125" t="e">
        <f>COUNTIFS('CONTRATOS 2015'!#REF!,A289,'CONTRATOS 2015'!$W$2:$W$64,"&gt;=1")</f>
        <v>#REF!</v>
      </c>
      <c r="E289" s="122" t="e">
        <f>SUMIFS('CONTRATOS 2015'!$W$2:$W$64,'CONTRATOS 2015'!#REF!,A289)</f>
        <v>#REF!</v>
      </c>
    </row>
    <row r="290" spans="1:5" x14ac:dyDescent="0.2">
      <c r="A290" s="127" t="s">
        <v>506</v>
      </c>
      <c r="B290" s="44">
        <v>10026277</v>
      </c>
      <c r="C290" s="123" t="s">
        <v>313</v>
      </c>
      <c r="D290" s="125" t="e">
        <f>COUNTIFS('CONTRATOS 2015'!#REF!,A290,'CONTRATOS 2015'!$W$2:$W$64,"&gt;=1")</f>
        <v>#REF!</v>
      </c>
      <c r="E290" s="122" t="e">
        <f>SUMIFS('CONTRATOS 2015'!$W$2:$W$64,'CONTRATOS 2015'!#REF!,A290)</f>
        <v>#REF!</v>
      </c>
    </row>
    <row r="291" spans="1:5" x14ac:dyDescent="0.2">
      <c r="A291" s="127" t="s">
        <v>640</v>
      </c>
      <c r="B291" s="44">
        <v>20451079</v>
      </c>
      <c r="C291" s="123" t="s">
        <v>303</v>
      </c>
      <c r="D291" s="125" t="e">
        <f>COUNTIFS('CONTRATOS 2015'!#REF!,A291,'CONTRATOS 2015'!$W$2:$W$64,"&gt;=1")</f>
        <v>#REF!</v>
      </c>
      <c r="E291" s="122" t="e">
        <f>SUMIFS('CONTRATOS 2015'!$W$2:$W$64,'CONTRATOS 2015'!#REF!,A291)</f>
        <v>#REF!</v>
      </c>
    </row>
    <row r="292" spans="1:5" x14ac:dyDescent="0.2">
      <c r="A292" s="127" t="s">
        <v>1573</v>
      </c>
      <c r="B292" s="44">
        <v>1121844752</v>
      </c>
      <c r="C292" s="123" t="s">
        <v>348</v>
      </c>
      <c r="D292" s="125" t="e">
        <f>COUNTIFS('CONTRATOS 2015'!#REF!,A292,'CONTRATOS 2015'!$W$2:$W$64,"&gt;=1")</f>
        <v>#REF!</v>
      </c>
      <c r="E292" s="122" t="e">
        <f>SUMIFS('CONTRATOS 2015'!$W$2:$W$64,'CONTRATOS 2015'!#REF!,A292)</f>
        <v>#REF!</v>
      </c>
    </row>
    <row r="293" spans="1:5" x14ac:dyDescent="0.2">
      <c r="A293" s="127" t="s">
        <v>1419</v>
      </c>
      <c r="B293" s="44">
        <v>1014178129</v>
      </c>
      <c r="C293" s="123" t="s">
        <v>393</v>
      </c>
      <c r="D293" s="125" t="e">
        <f>COUNTIFS('CONTRATOS 2015'!#REF!,A293,'CONTRATOS 2015'!$W$2:$W$64,"&gt;=1")</f>
        <v>#REF!</v>
      </c>
      <c r="E293" s="122" t="e">
        <f>SUMIFS('CONTRATOS 2015'!$W$2:$W$64,'CONTRATOS 2015'!#REF!,A293)</f>
        <v>#REF!</v>
      </c>
    </row>
    <row r="294" spans="1:5" x14ac:dyDescent="0.2">
      <c r="A294" s="127" t="s">
        <v>1357</v>
      </c>
      <c r="B294" s="44">
        <v>93385906</v>
      </c>
      <c r="C294" s="123" t="s">
        <v>311</v>
      </c>
      <c r="D294" s="125" t="e">
        <f>COUNTIFS('CONTRATOS 2015'!#REF!,A294,'CONTRATOS 2015'!$W$2:$W$64,"&gt;=1")</f>
        <v>#REF!</v>
      </c>
      <c r="E294" s="122" t="e">
        <f>SUMIFS('CONTRATOS 2015'!$W$2:$W$64,'CONTRATOS 2015'!#REF!,A294)</f>
        <v>#REF!</v>
      </c>
    </row>
    <row r="295" spans="1:5" x14ac:dyDescent="0.2">
      <c r="A295" s="127" t="s">
        <v>1002</v>
      </c>
      <c r="B295" s="44">
        <v>72159653</v>
      </c>
      <c r="C295" s="123" t="s">
        <v>359</v>
      </c>
      <c r="D295" s="125" t="e">
        <f>COUNTIFS('CONTRATOS 2015'!#REF!,A295,'CONTRATOS 2015'!$W$2:$W$64,"&gt;=1")</f>
        <v>#REF!</v>
      </c>
      <c r="E295" s="122" t="e">
        <f>SUMIFS('CONTRATOS 2015'!$W$2:$W$64,'CONTRATOS 2015'!#REF!,A295)</f>
        <v>#REF!</v>
      </c>
    </row>
    <row r="296" spans="1:5" x14ac:dyDescent="0.2">
      <c r="A296" s="127" t="s">
        <v>1033</v>
      </c>
      <c r="B296" s="44">
        <v>73187998</v>
      </c>
      <c r="C296" s="123" t="s">
        <v>327</v>
      </c>
      <c r="D296" s="125" t="e">
        <f>COUNTIFS('CONTRATOS 2015'!#REF!,A296,'CONTRATOS 2015'!$W$2:$W$64,"&gt;=1")</f>
        <v>#REF!</v>
      </c>
      <c r="E296" s="122" t="e">
        <f>SUMIFS('CONTRATOS 2015'!$W$2:$W$64,'CONTRATOS 2015'!#REF!,A296)</f>
        <v>#REF!</v>
      </c>
    </row>
    <row r="297" spans="1:5" x14ac:dyDescent="0.2">
      <c r="A297" s="127" t="s">
        <v>1200</v>
      </c>
      <c r="B297" s="44">
        <v>80033258</v>
      </c>
      <c r="C297" s="123" t="s">
        <v>301</v>
      </c>
      <c r="D297" s="125" t="e">
        <f>COUNTIFS('CONTRATOS 2015'!#REF!,A297,'CONTRATOS 2015'!$W$2:$W$64,"&gt;=1")</f>
        <v>#REF!</v>
      </c>
      <c r="E297" s="122" t="e">
        <f>SUMIFS('CONTRATOS 2015'!$W$2:$W$64,'CONTRATOS 2015'!#REF!,A297)</f>
        <v>#REF!</v>
      </c>
    </row>
    <row r="298" spans="1:5" x14ac:dyDescent="0.2">
      <c r="A298" s="127" t="s">
        <v>1258</v>
      </c>
      <c r="B298" s="44">
        <v>80541017</v>
      </c>
      <c r="C298" s="123" t="s">
        <v>347</v>
      </c>
      <c r="D298" s="125" t="e">
        <f>COUNTIFS('CONTRATOS 2015'!#REF!,A298,'CONTRATOS 2015'!$W$2:$W$64,"&gt;=1")</f>
        <v>#REF!</v>
      </c>
      <c r="E298" s="122" t="e">
        <f>SUMIFS('CONTRATOS 2015'!$W$2:$W$64,'CONTRATOS 2015'!#REF!,A298)</f>
        <v>#REF!</v>
      </c>
    </row>
    <row r="299" spans="1:5" x14ac:dyDescent="0.2">
      <c r="A299" s="127" t="s">
        <v>1470</v>
      </c>
      <c r="B299" s="44">
        <v>1026550812</v>
      </c>
      <c r="C299" s="123" t="s">
        <v>378</v>
      </c>
      <c r="D299" s="125" t="e">
        <f>COUNTIFS('CONTRATOS 2015'!#REF!,A299,'CONTRATOS 2015'!$W$2:$W$64,"&gt;=1")</f>
        <v>#REF!</v>
      </c>
      <c r="E299" s="122" t="e">
        <f>SUMIFS('CONTRATOS 2015'!$W$2:$W$64,'CONTRATOS 2015'!#REF!,A299)</f>
        <v>#REF!</v>
      </c>
    </row>
    <row r="300" spans="1:5" x14ac:dyDescent="0.2">
      <c r="A300" s="127" t="s">
        <v>564</v>
      </c>
      <c r="B300" s="44">
        <v>13508051</v>
      </c>
      <c r="C300" s="123" t="s">
        <v>324</v>
      </c>
      <c r="D300" s="125" t="e">
        <f>COUNTIFS('CONTRATOS 2015'!#REF!,A300,'CONTRATOS 2015'!$W$2:$W$64,"&gt;=1")</f>
        <v>#REF!</v>
      </c>
      <c r="E300" s="122" t="e">
        <f>SUMIFS('CONTRATOS 2015'!$W$2:$W$64,'CONTRATOS 2015'!#REF!,A300)</f>
        <v>#REF!</v>
      </c>
    </row>
    <row r="301" spans="1:5" x14ac:dyDescent="0.2">
      <c r="A301" s="127" t="s">
        <v>991</v>
      </c>
      <c r="B301" s="44">
        <v>70420671</v>
      </c>
      <c r="C301" s="123" t="s">
        <v>326</v>
      </c>
      <c r="D301" s="125" t="e">
        <f>COUNTIFS('CONTRATOS 2015'!#REF!,A301,'CONTRATOS 2015'!$W$2:$W$64,"&gt;=1")</f>
        <v>#REF!</v>
      </c>
      <c r="E301" s="122" t="e">
        <f>SUMIFS('CONTRATOS 2015'!$W$2:$W$64,'CONTRATOS 2015'!#REF!,A301)</f>
        <v>#REF!</v>
      </c>
    </row>
    <row r="302" spans="1:5" x14ac:dyDescent="0.2">
      <c r="A302" s="127" t="s">
        <v>1187</v>
      </c>
      <c r="B302" s="44">
        <v>80004004</v>
      </c>
      <c r="C302" s="123" t="s">
        <v>347</v>
      </c>
      <c r="D302" s="125" t="e">
        <f>COUNTIFS('CONTRATOS 2015'!#REF!,A302,'CONTRATOS 2015'!$W$2:$W$64,"&gt;=1")</f>
        <v>#REF!</v>
      </c>
      <c r="E302" s="122" t="e">
        <f>SUMIFS('CONTRATOS 2015'!$W$2:$W$64,'CONTRATOS 2015'!#REF!,A302)</f>
        <v>#REF!</v>
      </c>
    </row>
    <row r="303" spans="1:5" x14ac:dyDescent="0.2">
      <c r="A303" s="127" t="s">
        <v>1008</v>
      </c>
      <c r="B303" s="44">
        <v>72194508</v>
      </c>
      <c r="C303" s="123" t="s">
        <v>359</v>
      </c>
      <c r="D303" s="125" t="e">
        <f>COUNTIFS('CONTRATOS 2015'!#REF!,A303,'CONTRATOS 2015'!$W$2:$W$64,"&gt;=1")</f>
        <v>#REF!</v>
      </c>
      <c r="E303" s="122" t="e">
        <f>SUMIFS('CONTRATOS 2015'!$W$2:$W$64,'CONTRATOS 2015'!#REF!,A303)</f>
        <v>#REF!</v>
      </c>
    </row>
    <row r="304" spans="1:5" x14ac:dyDescent="0.2">
      <c r="A304" s="127" t="s">
        <v>1584</v>
      </c>
      <c r="B304" s="44">
        <v>1130641511</v>
      </c>
      <c r="C304" s="123" t="s">
        <v>311</v>
      </c>
      <c r="D304" s="125" t="e">
        <f>COUNTIFS('CONTRATOS 2015'!#REF!,A304,'CONTRATOS 2015'!$W$2:$W$64,"&gt;=1")</f>
        <v>#REF!</v>
      </c>
      <c r="E304" s="122" t="e">
        <f>SUMIFS('CONTRATOS 2015'!$W$2:$W$64,'CONTRATOS 2015'!#REF!,A304)</f>
        <v>#REF!</v>
      </c>
    </row>
    <row r="305" spans="1:5" x14ac:dyDescent="0.2">
      <c r="A305" s="127" t="s">
        <v>451</v>
      </c>
      <c r="B305" s="44">
        <v>5821691</v>
      </c>
      <c r="C305" s="123" t="s">
        <v>305</v>
      </c>
      <c r="D305" s="125" t="e">
        <f>COUNTIFS('CONTRATOS 2015'!#REF!,A305,'CONTRATOS 2015'!$W$2:$W$64,"&gt;=1")</f>
        <v>#REF!</v>
      </c>
      <c r="E305" s="122" t="e">
        <f>SUMIFS('CONTRATOS 2015'!$W$2:$W$64,'CONTRATOS 2015'!#REF!,A305)</f>
        <v>#REF!</v>
      </c>
    </row>
    <row r="306" spans="1:5" x14ac:dyDescent="0.2">
      <c r="A306" s="127" t="s">
        <v>1275</v>
      </c>
      <c r="B306" s="44">
        <v>80876161</v>
      </c>
      <c r="C306" s="123" t="s">
        <v>301</v>
      </c>
      <c r="D306" s="125" t="e">
        <f>COUNTIFS('CONTRATOS 2015'!#REF!,A306,'CONTRATOS 2015'!$W$2:$W$64,"&gt;=1")</f>
        <v>#REF!</v>
      </c>
      <c r="E306" s="122" t="e">
        <f>SUMIFS('CONTRATOS 2015'!$W$2:$W$64,'CONTRATOS 2015'!#REF!,A306)</f>
        <v>#REF!</v>
      </c>
    </row>
    <row r="307" spans="1:5" x14ac:dyDescent="0.2">
      <c r="A307" s="127" t="s">
        <v>1461</v>
      </c>
      <c r="B307" s="44">
        <v>1022943437</v>
      </c>
      <c r="C307" s="123" t="s">
        <v>301</v>
      </c>
      <c r="D307" s="125" t="e">
        <f>COUNTIFS('CONTRATOS 2015'!#REF!,A307,'CONTRATOS 2015'!$W$2:$W$64,"&gt;=1")</f>
        <v>#REF!</v>
      </c>
      <c r="E307" s="122" t="e">
        <f>SUMIFS('CONTRATOS 2015'!$W$2:$W$64,'CONTRATOS 2015'!#REF!,A307)</f>
        <v>#REF!</v>
      </c>
    </row>
    <row r="308" spans="1:5" x14ac:dyDescent="0.2">
      <c r="A308" s="127" t="s">
        <v>1194</v>
      </c>
      <c r="B308" s="44">
        <v>80027551</v>
      </c>
      <c r="C308" s="123" t="s">
        <v>301</v>
      </c>
      <c r="D308" s="125" t="e">
        <f>COUNTIFS('CONTRATOS 2015'!#REF!,A308,'CONTRATOS 2015'!$W$2:$W$64,"&gt;=1")</f>
        <v>#REF!</v>
      </c>
      <c r="E308" s="122" t="e">
        <f>SUMIFS('CONTRATOS 2015'!$W$2:$W$64,'CONTRATOS 2015'!#REF!,A308)</f>
        <v>#REF!</v>
      </c>
    </row>
    <row r="309" spans="1:5" x14ac:dyDescent="0.2">
      <c r="A309" s="127" t="s">
        <v>1032</v>
      </c>
      <c r="B309" s="44">
        <v>73156610</v>
      </c>
      <c r="C309" s="123" t="s">
        <v>343</v>
      </c>
      <c r="D309" s="125" t="e">
        <f>COUNTIFS('CONTRATOS 2015'!#REF!,A309,'CONTRATOS 2015'!$W$2:$W$64,"&gt;=1")</f>
        <v>#REF!</v>
      </c>
      <c r="E309" s="122" t="e">
        <f>SUMIFS('CONTRATOS 2015'!$W$2:$W$64,'CONTRATOS 2015'!#REF!,A309)</f>
        <v>#REF!</v>
      </c>
    </row>
    <row r="310" spans="1:5" x14ac:dyDescent="0.2">
      <c r="A310" s="127" t="s">
        <v>1448</v>
      </c>
      <c r="B310" s="44">
        <v>1019030146</v>
      </c>
      <c r="C310" s="123" t="s">
        <v>396</v>
      </c>
      <c r="D310" s="125" t="e">
        <f>COUNTIFS('CONTRATOS 2015'!#REF!,A310,'CONTRATOS 2015'!$W$2:$W$64,"&gt;=1")</f>
        <v>#REF!</v>
      </c>
      <c r="E310" s="122" t="e">
        <f>SUMIFS('CONTRATOS 2015'!$W$2:$W$64,'CONTRATOS 2015'!#REF!,A310)</f>
        <v>#REF!</v>
      </c>
    </row>
    <row r="311" spans="1:5" x14ac:dyDescent="0.2">
      <c r="A311" s="127" t="s">
        <v>1165</v>
      </c>
      <c r="B311" s="119">
        <v>79902611</v>
      </c>
      <c r="C311" s="123" t="s">
        <v>301</v>
      </c>
      <c r="D311" s="125" t="e">
        <f>COUNTIFS('CONTRATOS 2015'!#REF!,A311,'CONTRATOS 2015'!$W$2:$W$64,"&gt;=1")</f>
        <v>#REF!</v>
      </c>
      <c r="E311" s="122" t="e">
        <f>SUMIFS('CONTRATOS 2015'!$W$2:$W$64,'CONTRATOS 2015'!#REF!,A311)</f>
        <v>#REF!</v>
      </c>
    </row>
    <row r="312" spans="1:5" x14ac:dyDescent="0.2">
      <c r="A312" s="127" t="s">
        <v>1393</v>
      </c>
      <c r="B312" s="44">
        <v>98398528</v>
      </c>
      <c r="C312" s="123" t="s">
        <v>329</v>
      </c>
      <c r="D312" s="125" t="e">
        <f>COUNTIFS('CONTRATOS 2015'!#REF!,A312,'CONTRATOS 2015'!$W$2:$W$64,"&gt;=1")</f>
        <v>#REF!</v>
      </c>
      <c r="E312" s="122" t="e">
        <f>SUMIFS('CONTRATOS 2015'!$W$2:$W$64,'CONTRATOS 2015'!#REF!,A312)</f>
        <v>#REF!</v>
      </c>
    </row>
    <row r="313" spans="1:5" x14ac:dyDescent="0.2">
      <c r="A313" s="127" t="s">
        <v>1183</v>
      </c>
      <c r="B313" s="44">
        <v>79977193</v>
      </c>
      <c r="C313" s="123" t="s">
        <v>301</v>
      </c>
      <c r="D313" s="125" t="e">
        <f>COUNTIFS('CONTRATOS 2015'!#REF!,A313,'CONTRATOS 2015'!$W$2:$W$64,"&gt;=1")</f>
        <v>#REF!</v>
      </c>
      <c r="E313" s="122" t="e">
        <f>SUMIFS('CONTRATOS 2015'!$W$2:$W$64,'CONTRATOS 2015'!#REF!,A313)</f>
        <v>#REF!</v>
      </c>
    </row>
    <row r="314" spans="1:5" x14ac:dyDescent="0.2">
      <c r="A314" s="127" t="s">
        <v>1463</v>
      </c>
      <c r="B314" s="44">
        <v>1023863468</v>
      </c>
      <c r="C314" s="123" t="s">
        <v>301</v>
      </c>
      <c r="D314" s="125" t="e">
        <f>COUNTIFS('CONTRATOS 2015'!#REF!,A314,'CONTRATOS 2015'!$W$2:$W$64,"&gt;=1")</f>
        <v>#REF!</v>
      </c>
      <c r="E314" s="122" t="e">
        <f>SUMIFS('CONTRATOS 2015'!$W$2:$W$64,'CONTRATOS 2015'!#REF!,A314)</f>
        <v>#REF!</v>
      </c>
    </row>
    <row r="315" spans="1:5" x14ac:dyDescent="0.2">
      <c r="A315" s="127" t="s">
        <v>633</v>
      </c>
      <c r="B315" s="117">
        <v>19459411</v>
      </c>
      <c r="C315" s="123" t="s">
        <v>302</v>
      </c>
      <c r="D315" s="125" t="e">
        <f>COUNTIFS('CONTRATOS 2015'!#REF!,A315,'CONTRATOS 2015'!$W$2:$W$64,"&gt;=1")</f>
        <v>#REF!</v>
      </c>
      <c r="E315" s="122" t="e">
        <f>SUMIFS('CONTRATOS 2015'!$W$2:$W$64,'CONTRATOS 2015'!#REF!,A315)</f>
        <v>#REF!</v>
      </c>
    </row>
    <row r="316" spans="1:5" x14ac:dyDescent="0.2">
      <c r="A316" s="127" t="s">
        <v>1253</v>
      </c>
      <c r="B316" s="44">
        <v>80441338</v>
      </c>
      <c r="C316" s="123" t="s">
        <v>301</v>
      </c>
      <c r="D316" s="125" t="e">
        <f>COUNTIFS('CONTRATOS 2015'!#REF!,A316,'CONTRATOS 2015'!$W$2:$W$64,"&gt;=1")</f>
        <v>#REF!</v>
      </c>
      <c r="E316" s="122" t="e">
        <f>SUMIFS('CONTRATOS 2015'!$W$2:$W$64,'CONTRATOS 2015'!#REF!,A316)</f>
        <v>#REF!</v>
      </c>
    </row>
    <row r="317" spans="1:5" x14ac:dyDescent="0.2">
      <c r="A317" s="127" t="s">
        <v>1029</v>
      </c>
      <c r="B317" s="44">
        <v>73140604</v>
      </c>
      <c r="C317" s="123" t="s">
        <v>307</v>
      </c>
      <c r="D317" s="125" t="e">
        <f>COUNTIFS('CONTRATOS 2015'!#REF!,A317,'CONTRATOS 2015'!$W$2:$W$64,"&gt;=1")</f>
        <v>#REF!</v>
      </c>
      <c r="E317" s="122" t="e">
        <f>SUMIFS('CONTRATOS 2015'!$W$2:$W$64,'CONTRATOS 2015'!#REF!,A317)</f>
        <v>#REF!</v>
      </c>
    </row>
    <row r="318" spans="1:5" x14ac:dyDescent="0.2">
      <c r="A318" s="127" t="s">
        <v>605</v>
      </c>
      <c r="B318" s="44">
        <v>17356305</v>
      </c>
      <c r="C318" s="123" t="s">
        <v>301</v>
      </c>
      <c r="D318" s="125" t="e">
        <f>COUNTIFS('CONTRATOS 2015'!#REF!,A318,'CONTRATOS 2015'!$W$2:$W$64,"&gt;=1")</f>
        <v>#REF!</v>
      </c>
      <c r="E318" s="122" t="e">
        <f>SUMIFS('CONTRATOS 2015'!$W$2:$W$64,'CONTRATOS 2015'!#REF!,A318)</f>
        <v>#REF!</v>
      </c>
    </row>
    <row r="319" spans="1:5" x14ac:dyDescent="0.2">
      <c r="A319" s="127" t="s">
        <v>458</v>
      </c>
      <c r="B319" s="44">
        <v>6320853</v>
      </c>
      <c r="C319" s="123" t="s">
        <v>322</v>
      </c>
      <c r="D319" s="125" t="e">
        <f>COUNTIFS('CONTRATOS 2015'!#REF!,A319,'CONTRATOS 2015'!$W$2:$W$64,"&gt;=1")</f>
        <v>#REF!</v>
      </c>
      <c r="E319" s="122" t="e">
        <f>SUMIFS('CONTRATOS 2015'!$W$2:$W$64,'CONTRATOS 2015'!#REF!,A319)</f>
        <v>#REF!</v>
      </c>
    </row>
    <row r="320" spans="1:5" x14ac:dyDescent="0.2">
      <c r="A320" s="127" t="s">
        <v>747</v>
      </c>
      <c r="B320" s="44">
        <v>39762965</v>
      </c>
      <c r="C320" s="123" t="s">
        <v>301</v>
      </c>
      <c r="D320" s="125" t="e">
        <f>COUNTIFS('CONTRATOS 2015'!#REF!,A320,'CONTRATOS 2015'!$W$2:$W$64,"&gt;=1")</f>
        <v>#REF!</v>
      </c>
      <c r="E320" s="122" t="e">
        <f>SUMIFS('CONTRATOS 2015'!$W$2:$W$64,'CONTRATOS 2015'!#REF!,A320)</f>
        <v>#REF!</v>
      </c>
    </row>
    <row r="321" spans="1:5" x14ac:dyDescent="0.2">
      <c r="A321" s="127" t="s">
        <v>964</v>
      </c>
      <c r="B321" s="44">
        <v>60445544</v>
      </c>
      <c r="C321" s="123" t="s">
        <v>388</v>
      </c>
      <c r="D321" s="125" t="e">
        <f>COUNTIFS('CONTRATOS 2015'!#REF!,A321,'CONTRATOS 2015'!$W$2:$W$64,"&gt;=1")</f>
        <v>#REF!</v>
      </c>
      <c r="E321" s="122" t="e">
        <f>SUMIFS('CONTRATOS 2015'!$W$2:$W$64,'CONTRATOS 2015'!#REF!,A321)</f>
        <v>#REF!</v>
      </c>
    </row>
    <row r="322" spans="1:5" x14ac:dyDescent="0.2">
      <c r="A322" s="127" t="s">
        <v>1569</v>
      </c>
      <c r="B322" s="44">
        <v>1116780489</v>
      </c>
      <c r="C322" s="123" t="s">
        <v>421</v>
      </c>
      <c r="D322" s="125" t="e">
        <f>COUNTIFS('CONTRATOS 2015'!#REF!,A322,'CONTRATOS 2015'!$W$2:$W$64,"&gt;=1")</f>
        <v>#REF!</v>
      </c>
      <c r="E322" s="122" t="e">
        <f>SUMIFS('CONTRATOS 2015'!$W$2:$W$64,'CONTRATOS 2015'!#REF!,A322)</f>
        <v>#REF!</v>
      </c>
    </row>
    <row r="323" spans="1:5" x14ac:dyDescent="0.2">
      <c r="A323" s="127" t="s">
        <v>1039</v>
      </c>
      <c r="B323" s="44">
        <v>73581961</v>
      </c>
      <c r="C323" s="123" t="s">
        <v>340</v>
      </c>
      <c r="D323" s="125" t="e">
        <f>COUNTIFS('CONTRATOS 2015'!#REF!,A323,'CONTRATOS 2015'!$W$2:$W$64,"&gt;=1")</f>
        <v>#REF!</v>
      </c>
      <c r="E323" s="122" t="e">
        <f>SUMIFS('CONTRATOS 2015'!$W$2:$W$64,'CONTRATOS 2015'!#REF!,A323)</f>
        <v>#REF!</v>
      </c>
    </row>
    <row r="324" spans="1:5" x14ac:dyDescent="0.2">
      <c r="A324" s="127" t="s">
        <v>154</v>
      </c>
      <c r="B324" s="44">
        <v>25166983</v>
      </c>
      <c r="C324" s="123" t="s">
        <v>333</v>
      </c>
      <c r="D324" s="125" t="e">
        <f>COUNTIFS('CONTRATOS 2015'!#REF!,A324,'CONTRATOS 2015'!$W$2:$W$64,"&gt;=1")</f>
        <v>#REF!</v>
      </c>
      <c r="E324" s="122" t="e">
        <f>SUMIFS('CONTRATOS 2015'!$W$2:$W$64,'CONTRATOS 2015'!#REF!,A324)</f>
        <v>#REF!</v>
      </c>
    </row>
    <row r="325" spans="1:5" x14ac:dyDescent="0.2">
      <c r="A325" s="127" t="s">
        <v>109</v>
      </c>
      <c r="B325" s="44">
        <v>41699005</v>
      </c>
      <c r="C325" s="123" t="s">
        <v>406</v>
      </c>
      <c r="D325" s="125" t="e">
        <f>COUNTIFS('CONTRATOS 2015'!#REF!,A325,'CONTRATOS 2015'!$W$2:$W$64,"&gt;=1")</f>
        <v>#REF!</v>
      </c>
      <c r="E325" s="122" t="e">
        <f>SUMIFS('CONTRATOS 2015'!$W$2:$W$64,'CONTRATOS 2015'!#REF!,A325)</f>
        <v>#REF!</v>
      </c>
    </row>
    <row r="326" spans="1:5" x14ac:dyDescent="0.2">
      <c r="A326" s="127" t="s">
        <v>778</v>
      </c>
      <c r="B326" s="44">
        <v>43868229</v>
      </c>
      <c r="C326" s="123" t="s">
        <v>301</v>
      </c>
      <c r="D326" s="125" t="e">
        <f>COUNTIFS('CONTRATOS 2015'!#REF!,A326,'CONTRATOS 2015'!$W$2:$W$64,"&gt;=1")</f>
        <v>#REF!</v>
      </c>
      <c r="E326" s="122" t="e">
        <f>SUMIFS('CONTRATOS 2015'!$W$2:$W$64,'CONTRATOS 2015'!#REF!,A326)</f>
        <v>#REF!</v>
      </c>
    </row>
    <row r="327" spans="1:5" x14ac:dyDescent="0.2">
      <c r="A327" s="127" t="s">
        <v>645</v>
      </c>
      <c r="B327" s="44">
        <v>21024942</v>
      </c>
      <c r="C327" s="123" t="s">
        <v>303</v>
      </c>
      <c r="D327" s="125" t="e">
        <f>COUNTIFS('CONTRATOS 2015'!#REF!,A327,'CONTRATOS 2015'!$W$2:$W$64,"&gt;=1")</f>
        <v>#REF!</v>
      </c>
      <c r="E327" s="122" t="e">
        <f>SUMIFS('CONTRATOS 2015'!$W$2:$W$64,'CONTRATOS 2015'!#REF!,A327)</f>
        <v>#REF!</v>
      </c>
    </row>
    <row r="328" spans="1:5" x14ac:dyDescent="0.2">
      <c r="A328" s="127" t="s">
        <v>570</v>
      </c>
      <c r="B328" s="44">
        <v>13744479</v>
      </c>
      <c r="C328" s="123" t="s">
        <v>324</v>
      </c>
      <c r="D328" s="125" t="e">
        <f>COUNTIFS('CONTRATOS 2015'!#REF!,A328,'CONTRATOS 2015'!$W$2:$W$64,"&gt;=1")</f>
        <v>#REF!</v>
      </c>
      <c r="E328" s="122" t="e">
        <f>SUMIFS('CONTRATOS 2015'!$W$2:$W$64,'CONTRATOS 2015'!#REF!,A328)</f>
        <v>#REF!</v>
      </c>
    </row>
    <row r="329" spans="1:5" x14ac:dyDescent="0.2">
      <c r="A329" s="127" t="s">
        <v>1071</v>
      </c>
      <c r="B329" s="44">
        <v>77090287</v>
      </c>
      <c r="C329" s="123" t="s">
        <v>316</v>
      </c>
      <c r="D329" s="125" t="e">
        <f>COUNTIFS('CONTRATOS 2015'!#REF!,A329,'CONTRATOS 2015'!$W$2:$W$64,"&gt;=1")</f>
        <v>#REF!</v>
      </c>
      <c r="E329" s="122" t="e">
        <f>SUMIFS('CONTRATOS 2015'!$W$2:$W$64,'CONTRATOS 2015'!#REF!,A329)</f>
        <v>#REF!</v>
      </c>
    </row>
    <row r="330" spans="1:5" x14ac:dyDescent="0.2">
      <c r="A330" s="127" t="s">
        <v>954</v>
      </c>
      <c r="B330" s="44">
        <v>59819840</v>
      </c>
      <c r="C330" s="123" t="s">
        <v>315</v>
      </c>
      <c r="D330" s="125" t="e">
        <f>COUNTIFS('CONTRATOS 2015'!#REF!,A330,'CONTRATOS 2015'!$W$2:$W$64,"&gt;=1")</f>
        <v>#REF!</v>
      </c>
      <c r="E330" s="122" t="e">
        <f>SUMIFS('CONTRATOS 2015'!$W$2:$W$64,'CONTRATOS 2015'!#REF!,A330)</f>
        <v>#REF!</v>
      </c>
    </row>
    <row r="331" spans="1:5" x14ac:dyDescent="0.2">
      <c r="A331" s="127" t="s">
        <v>815</v>
      </c>
      <c r="B331" s="44">
        <v>51932325</v>
      </c>
      <c r="C331" s="123" t="s">
        <v>310</v>
      </c>
      <c r="D331" s="125" t="e">
        <f>COUNTIFS('CONTRATOS 2015'!#REF!,A331,'CONTRATOS 2015'!$W$2:$W$64,"&gt;=1")</f>
        <v>#REF!</v>
      </c>
      <c r="E331" s="122" t="e">
        <f>SUMIFS('CONTRATOS 2015'!$W$2:$W$64,'CONTRATOS 2015'!#REF!,A331)</f>
        <v>#REF!</v>
      </c>
    </row>
    <row r="332" spans="1:5" x14ac:dyDescent="0.2">
      <c r="A332" s="127" t="s">
        <v>706</v>
      </c>
      <c r="B332" s="44">
        <v>35321130</v>
      </c>
      <c r="C332" s="123" t="s">
        <v>347</v>
      </c>
      <c r="D332" s="125" t="e">
        <f>COUNTIFS('CONTRATOS 2015'!#REF!,A332,'CONTRATOS 2015'!$W$2:$W$64,"&gt;=1")</f>
        <v>#REF!</v>
      </c>
      <c r="E332" s="122" t="e">
        <f>SUMIFS('CONTRATOS 2015'!$W$2:$W$64,'CONTRATOS 2015'!#REF!,A332)</f>
        <v>#REF!</v>
      </c>
    </row>
    <row r="333" spans="1:5" x14ac:dyDescent="0.2">
      <c r="A333" s="127" t="s">
        <v>47</v>
      </c>
      <c r="B333" s="44">
        <v>79787263</v>
      </c>
      <c r="C333" s="123" t="s">
        <v>358</v>
      </c>
      <c r="D333" s="125" t="e">
        <f>COUNTIFS('CONTRATOS 2015'!#REF!,A333,'CONTRATOS 2015'!$W$2:$W$64,"&gt;=1")</f>
        <v>#REF!</v>
      </c>
      <c r="E333" s="122" t="e">
        <f>SUMIFS('CONTRATOS 2015'!$W$2:$W$64,'CONTRATOS 2015'!#REF!,A333)</f>
        <v>#REF!</v>
      </c>
    </row>
    <row r="334" spans="1:5" x14ac:dyDescent="0.2">
      <c r="A334" s="127" t="s">
        <v>1475</v>
      </c>
      <c r="B334" s="44">
        <v>1030544871</v>
      </c>
      <c r="C334" s="123" t="s">
        <v>301</v>
      </c>
      <c r="D334" s="125" t="e">
        <f>COUNTIFS('CONTRATOS 2015'!#REF!,A334,'CONTRATOS 2015'!$W$2:$W$64,"&gt;=1")</f>
        <v>#REF!</v>
      </c>
      <c r="E334" s="122" t="e">
        <f>SUMIFS('CONTRATOS 2015'!$W$2:$W$64,'CONTRATOS 2015'!#REF!,A334)</f>
        <v>#REF!</v>
      </c>
    </row>
    <row r="335" spans="1:5" x14ac:dyDescent="0.2">
      <c r="A335" s="127" t="s">
        <v>853</v>
      </c>
      <c r="B335" s="44">
        <v>52383139</v>
      </c>
      <c r="C335" s="123" t="s">
        <v>303</v>
      </c>
      <c r="D335" s="125" t="e">
        <f>COUNTIFS('CONTRATOS 2015'!#REF!,A335,'CONTRATOS 2015'!$W$2:$W$64,"&gt;=1")</f>
        <v>#REF!</v>
      </c>
      <c r="E335" s="122" t="e">
        <f>SUMIFS('CONTRATOS 2015'!$W$2:$W$64,'CONTRATOS 2015'!#REF!,A335)</f>
        <v>#REF!</v>
      </c>
    </row>
    <row r="336" spans="1:5" x14ac:dyDescent="0.2">
      <c r="A336" s="127" t="s">
        <v>533</v>
      </c>
      <c r="B336" s="44">
        <v>11806390</v>
      </c>
      <c r="C336" s="123" t="s">
        <v>307</v>
      </c>
      <c r="D336" s="125" t="e">
        <f>COUNTIFS('CONTRATOS 2015'!#REF!,A336,'CONTRATOS 2015'!$W$2:$W$64,"&gt;=1")</f>
        <v>#REF!</v>
      </c>
      <c r="E336" s="122" t="e">
        <f>SUMIFS('CONTRATOS 2015'!$W$2:$W$64,'CONTRATOS 2015'!#REF!,A336)</f>
        <v>#REF!</v>
      </c>
    </row>
    <row r="337" spans="1:5" x14ac:dyDescent="0.2">
      <c r="A337" s="127" t="s">
        <v>1075</v>
      </c>
      <c r="B337" s="44">
        <v>78750825</v>
      </c>
      <c r="C337" s="123" t="s">
        <v>332</v>
      </c>
      <c r="D337" s="125" t="e">
        <f>COUNTIFS('CONTRATOS 2015'!#REF!,A337,'CONTRATOS 2015'!$W$2:$W$64,"&gt;=1")</f>
        <v>#REF!</v>
      </c>
      <c r="E337" s="122" t="e">
        <f>SUMIFS('CONTRATOS 2015'!$W$2:$W$64,'CONTRATOS 2015'!#REF!,A337)</f>
        <v>#REF!</v>
      </c>
    </row>
    <row r="338" spans="1:5" x14ac:dyDescent="0.2">
      <c r="A338" s="127" t="s">
        <v>1579</v>
      </c>
      <c r="B338" s="44">
        <v>1128050124</v>
      </c>
      <c r="C338" s="123" t="s">
        <v>307</v>
      </c>
      <c r="D338" s="125" t="e">
        <f>COUNTIFS('CONTRATOS 2015'!#REF!,A338,'CONTRATOS 2015'!$W$2:$W$64,"&gt;=1")</f>
        <v>#REF!</v>
      </c>
      <c r="E338" s="122" t="e">
        <f>SUMIFS('CONTRATOS 2015'!$W$2:$W$64,'CONTRATOS 2015'!#REF!,A338)</f>
        <v>#REF!</v>
      </c>
    </row>
    <row r="339" spans="1:5" x14ac:dyDescent="0.2">
      <c r="A339" s="127" t="s">
        <v>1212</v>
      </c>
      <c r="B339" s="44">
        <v>80072488</v>
      </c>
      <c r="C339" s="123" t="s">
        <v>301</v>
      </c>
      <c r="D339" s="125" t="e">
        <f>COUNTIFS('CONTRATOS 2015'!#REF!,A339,'CONTRATOS 2015'!$W$2:$W$64,"&gt;=1")</f>
        <v>#REF!</v>
      </c>
      <c r="E339" s="122" t="e">
        <f>SUMIFS('CONTRATOS 2015'!$W$2:$W$64,'CONTRATOS 2015'!#REF!,A339)</f>
        <v>#REF!</v>
      </c>
    </row>
    <row r="340" spans="1:5" x14ac:dyDescent="0.2">
      <c r="A340" s="127" t="s">
        <v>782</v>
      </c>
      <c r="B340" s="44">
        <v>43920626</v>
      </c>
      <c r="C340" s="123" t="s">
        <v>326</v>
      </c>
      <c r="D340" s="125" t="e">
        <f>COUNTIFS('CONTRATOS 2015'!#REF!,A340,'CONTRATOS 2015'!$W$2:$W$64,"&gt;=1")</f>
        <v>#REF!</v>
      </c>
      <c r="E340" s="122" t="e">
        <f>SUMIFS('CONTRATOS 2015'!$W$2:$W$64,'CONTRATOS 2015'!#REF!,A340)</f>
        <v>#REF!</v>
      </c>
    </row>
    <row r="341" spans="1:5" x14ac:dyDescent="0.2">
      <c r="A341" s="127" t="s">
        <v>869</v>
      </c>
      <c r="B341" s="44">
        <v>52521870</v>
      </c>
      <c r="C341" s="123" t="s">
        <v>301</v>
      </c>
      <c r="D341" s="125" t="e">
        <f>COUNTIFS('CONTRATOS 2015'!#REF!,A341,'CONTRATOS 2015'!$W$2:$W$64,"&gt;=1")</f>
        <v>#REF!</v>
      </c>
      <c r="E341" s="122" t="e">
        <f>SUMIFS('CONTRATOS 2015'!$W$2:$W$64,'CONTRATOS 2015'!#REF!,A341)</f>
        <v>#REF!</v>
      </c>
    </row>
    <row r="342" spans="1:5" x14ac:dyDescent="0.2">
      <c r="A342" s="127" t="s">
        <v>1535</v>
      </c>
      <c r="B342" s="44">
        <v>1073691092</v>
      </c>
      <c r="C342" s="123" t="s">
        <v>347</v>
      </c>
      <c r="D342" s="125" t="e">
        <f>COUNTIFS('CONTRATOS 2015'!#REF!,A342,'CONTRATOS 2015'!$W$2:$W$64,"&gt;=1")</f>
        <v>#REF!</v>
      </c>
      <c r="E342" s="122" t="e">
        <f>SUMIFS('CONTRATOS 2015'!$W$2:$W$64,'CONTRATOS 2015'!#REF!,A342)</f>
        <v>#REF!</v>
      </c>
    </row>
    <row r="343" spans="1:5" x14ac:dyDescent="0.2">
      <c r="A343" s="127" t="s">
        <v>49</v>
      </c>
      <c r="B343" s="44">
        <v>52491542</v>
      </c>
      <c r="C343" s="123" t="s">
        <v>383</v>
      </c>
      <c r="D343" s="125" t="e">
        <f>COUNTIFS('CONTRATOS 2015'!#REF!,A343,'CONTRATOS 2015'!$W$2:$W$64,"&gt;=1")</f>
        <v>#REF!</v>
      </c>
      <c r="E343" s="122" t="e">
        <f>SUMIFS('CONTRATOS 2015'!$W$2:$W$64,'CONTRATOS 2015'!#REF!,A343)</f>
        <v>#REF!</v>
      </c>
    </row>
    <row r="344" spans="1:5" x14ac:dyDescent="0.2">
      <c r="A344" s="127" t="s">
        <v>1030</v>
      </c>
      <c r="B344" s="44">
        <v>73146010</v>
      </c>
      <c r="C344" s="123" t="s">
        <v>331</v>
      </c>
      <c r="D344" s="125" t="e">
        <f>COUNTIFS('CONTRATOS 2015'!#REF!,A344,'CONTRATOS 2015'!$W$2:$W$64,"&gt;=1")</f>
        <v>#REF!</v>
      </c>
      <c r="E344" s="122" t="e">
        <f>SUMIFS('CONTRATOS 2015'!$W$2:$W$64,'CONTRATOS 2015'!#REF!,A344)</f>
        <v>#REF!</v>
      </c>
    </row>
    <row r="345" spans="1:5" x14ac:dyDescent="0.2">
      <c r="A345" s="127" t="s">
        <v>1270</v>
      </c>
      <c r="B345" s="44">
        <v>80819613</v>
      </c>
      <c r="C345" s="123" t="s">
        <v>302</v>
      </c>
      <c r="D345" s="125" t="e">
        <f>COUNTIFS('CONTRATOS 2015'!#REF!,A345,'CONTRATOS 2015'!$W$2:$W$64,"&gt;=1")</f>
        <v>#REF!</v>
      </c>
      <c r="E345" s="122" t="e">
        <f>SUMIFS('CONTRATOS 2015'!$W$2:$W$64,'CONTRATOS 2015'!#REF!,A345)</f>
        <v>#REF!</v>
      </c>
    </row>
    <row r="346" spans="1:5" x14ac:dyDescent="0.2">
      <c r="A346" s="127" t="s">
        <v>1162</v>
      </c>
      <c r="B346" s="44">
        <v>79886053</v>
      </c>
      <c r="C346" s="123" t="s">
        <v>312</v>
      </c>
      <c r="D346" s="125" t="e">
        <f>COUNTIFS('CONTRATOS 2015'!#REF!,A346,'CONTRATOS 2015'!$W$2:$W$64,"&gt;=1")</f>
        <v>#REF!</v>
      </c>
      <c r="E346" s="122" t="e">
        <f>SUMIFS('CONTRATOS 2015'!$W$2:$W$64,'CONTRATOS 2015'!#REF!,A346)</f>
        <v>#REF!</v>
      </c>
    </row>
    <row r="347" spans="1:5" x14ac:dyDescent="0.2">
      <c r="A347" s="127" t="s">
        <v>1249</v>
      </c>
      <c r="B347" s="44">
        <v>80281987</v>
      </c>
      <c r="C347" s="123" t="s">
        <v>312</v>
      </c>
      <c r="D347" s="125" t="e">
        <f>COUNTIFS('CONTRATOS 2015'!#REF!,A347,'CONTRATOS 2015'!$W$2:$W$64,"&gt;=1")</f>
        <v>#REF!</v>
      </c>
      <c r="E347" s="122" t="e">
        <f>SUMIFS('CONTRATOS 2015'!$W$2:$W$64,'CONTRATOS 2015'!#REF!,A347)</f>
        <v>#REF!</v>
      </c>
    </row>
    <row r="348" spans="1:5" x14ac:dyDescent="0.2">
      <c r="A348" s="127" t="s">
        <v>107</v>
      </c>
      <c r="B348" s="44">
        <v>34538657</v>
      </c>
      <c r="C348" s="123" t="s">
        <v>351</v>
      </c>
      <c r="D348" s="125" t="e">
        <f>COUNTIFS('CONTRATOS 2015'!#REF!,A348,'CONTRATOS 2015'!$W$2:$W$64,"&gt;=1")</f>
        <v>#REF!</v>
      </c>
      <c r="E348" s="122" t="e">
        <f>SUMIFS('CONTRATOS 2015'!$W$2:$W$64,'CONTRATOS 2015'!#REF!,A348)</f>
        <v>#REF!</v>
      </c>
    </row>
    <row r="349" spans="1:5" x14ac:dyDescent="0.2">
      <c r="A349" s="127" t="s">
        <v>953</v>
      </c>
      <c r="B349" s="44">
        <v>59813585</v>
      </c>
      <c r="C349" s="123" t="s">
        <v>392</v>
      </c>
      <c r="D349" s="125" t="e">
        <f>COUNTIFS('CONTRATOS 2015'!#REF!,A349,'CONTRATOS 2015'!$W$2:$W$64,"&gt;=1")</f>
        <v>#REF!</v>
      </c>
      <c r="E349" s="122" t="e">
        <f>SUMIFS('CONTRATOS 2015'!$W$2:$W$64,'CONTRATOS 2015'!#REF!,A349)</f>
        <v>#REF!</v>
      </c>
    </row>
    <row r="350" spans="1:5" x14ac:dyDescent="0.2">
      <c r="A350" s="127" t="s">
        <v>530</v>
      </c>
      <c r="B350" s="44">
        <v>11480154</v>
      </c>
      <c r="C350" s="123" t="s">
        <v>355</v>
      </c>
      <c r="D350" s="125" t="e">
        <f>COUNTIFS('CONTRATOS 2015'!#REF!,A350,'CONTRATOS 2015'!$W$2:$W$64,"&gt;=1")</f>
        <v>#REF!</v>
      </c>
      <c r="E350" s="122" t="e">
        <f>SUMIFS('CONTRATOS 2015'!$W$2:$W$64,'CONTRATOS 2015'!#REF!,A350)</f>
        <v>#REF!</v>
      </c>
    </row>
    <row r="351" spans="1:5" x14ac:dyDescent="0.2">
      <c r="A351" s="127" t="s">
        <v>1003</v>
      </c>
      <c r="B351" s="44">
        <v>72169739</v>
      </c>
      <c r="C351" s="123" t="s">
        <v>307</v>
      </c>
      <c r="D351" s="125" t="e">
        <f>COUNTIFS('CONTRATOS 2015'!#REF!,A351,'CONTRATOS 2015'!$W$2:$W$64,"&gt;=1")</f>
        <v>#REF!</v>
      </c>
      <c r="E351" s="122" t="e">
        <f>SUMIFS('CONTRATOS 2015'!$W$2:$W$64,'CONTRATOS 2015'!#REF!,A351)</f>
        <v>#REF!</v>
      </c>
    </row>
    <row r="352" spans="1:5" x14ac:dyDescent="0.2">
      <c r="A352" s="127" t="s">
        <v>1407</v>
      </c>
      <c r="B352" s="44">
        <v>1010189373</v>
      </c>
      <c r="C352" s="123" t="s">
        <v>301</v>
      </c>
      <c r="D352" s="125" t="e">
        <f>COUNTIFS('CONTRATOS 2015'!#REF!,A352,'CONTRATOS 2015'!$W$2:$W$64,"&gt;=1")</f>
        <v>#REF!</v>
      </c>
      <c r="E352" s="122" t="e">
        <f>SUMIFS('CONTRATOS 2015'!$W$2:$W$64,'CONTRATOS 2015'!#REF!,A352)</f>
        <v>#REF!</v>
      </c>
    </row>
    <row r="353" spans="1:5" x14ac:dyDescent="0.2">
      <c r="A353" s="127" t="s">
        <v>1107</v>
      </c>
      <c r="B353" s="44">
        <v>79415607</v>
      </c>
      <c r="C353" s="123" t="s">
        <v>301</v>
      </c>
      <c r="D353" s="125" t="e">
        <f>COUNTIFS('CONTRATOS 2015'!#REF!,A353,'CONTRATOS 2015'!$W$2:$W$64,"&gt;=1")</f>
        <v>#REF!</v>
      </c>
      <c r="E353" s="122" t="e">
        <f>SUMIFS('CONTRATOS 2015'!$W$2:$W$64,'CONTRATOS 2015'!#REF!,A353)</f>
        <v>#REF!</v>
      </c>
    </row>
    <row r="354" spans="1:5" x14ac:dyDescent="0.2">
      <c r="A354" s="127" t="s">
        <v>609</v>
      </c>
      <c r="B354" s="44">
        <v>17421162</v>
      </c>
      <c r="C354" s="123" t="s">
        <v>346</v>
      </c>
      <c r="D354" s="125" t="e">
        <f>COUNTIFS('CONTRATOS 2015'!#REF!,A354,'CONTRATOS 2015'!$W$2:$W$64,"&gt;=1")</f>
        <v>#REF!</v>
      </c>
      <c r="E354" s="122" t="e">
        <f>SUMIFS('CONTRATOS 2015'!$W$2:$W$64,'CONTRATOS 2015'!#REF!,A354)</f>
        <v>#REF!</v>
      </c>
    </row>
    <row r="355" spans="1:5" x14ac:dyDescent="0.2">
      <c r="A355" s="127" t="s">
        <v>1533</v>
      </c>
      <c r="B355" s="44">
        <v>1073603005</v>
      </c>
      <c r="C355" s="123" t="s">
        <v>302</v>
      </c>
      <c r="D355" s="125" t="e">
        <f>COUNTIFS('CONTRATOS 2015'!#REF!,A355,'CONTRATOS 2015'!$W$2:$W$64,"&gt;=1")</f>
        <v>#REF!</v>
      </c>
      <c r="E355" s="122" t="e">
        <f>SUMIFS('CONTRATOS 2015'!$W$2:$W$64,'CONTRATOS 2015'!#REF!,A355)</f>
        <v>#REF!</v>
      </c>
    </row>
    <row r="356" spans="1:5" x14ac:dyDescent="0.2">
      <c r="A356" s="127" t="s">
        <v>1174</v>
      </c>
      <c r="B356" s="44">
        <v>79925793</v>
      </c>
      <c r="C356" s="123" t="s">
        <v>303</v>
      </c>
      <c r="D356" s="125" t="e">
        <f>COUNTIFS('CONTRATOS 2015'!#REF!,A356,'CONTRATOS 2015'!$W$2:$W$64,"&gt;=1")</f>
        <v>#REF!</v>
      </c>
      <c r="E356" s="122" t="e">
        <f>SUMIFS('CONTRATOS 2015'!$W$2:$W$64,'CONTRATOS 2015'!#REF!,A356)</f>
        <v>#REF!</v>
      </c>
    </row>
    <row r="357" spans="1:5" x14ac:dyDescent="0.2">
      <c r="A357" s="127" t="s">
        <v>1519</v>
      </c>
      <c r="B357" s="44">
        <v>1049602264</v>
      </c>
      <c r="C357" s="123" t="s">
        <v>301</v>
      </c>
      <c r="D357" s="125" t="e">
        <f>COUNTIFS('CONTRATOS 2015'!#REF!,A357,'CONTRATOS 2015'!$W$2:$W$64,"&gt;=1")</f>
        <v>#REF!</v>
      </c>
      <c r="E357" s="122" t="e">
        <f>SUMIFS('CONTRATOS 2015'!$W$2:$W$64,'CONTRATOS 2015'!#REF!,A357)</f>
        <v>#REF!</v>
      </c>
    </row>
    <row r="358" spans="1:5" x14ac:dyDescent="0.2">
      <c r="A358" s="127" t="s">
        <v>1124</v>
      </c>
      <c r="B358" s="44">
        <v>79599771</v>
      </c>
      <c r="C358" s="123" t="s">
        <v>301</v>
      </c>
      <c r="D358" s="125" t="e">
        <f>COUNTIFS('CONTRATOS 2015'!#REF!,A358,'CONTRATOS 2015'!$W$2:$W$64,"&gt;=1")</f>
        <v>#REF!</v>
      </c>
      <c r="E358" s="122" t="e">
        <f>SUMIFS('CONTRATOS 2015'!$W$2:$W$64,'CONTRATOS 2015'!#REF!,A358)</f>
        <v>#REF!</v>
      </c>
    </row>
    <row r="359" spans="1:5" x14ac:dyDescent="0.2">
      <c r="A359" s="127" t="s">
        <v>1020</v>
      </c>
      <c r="B359" s="44">
        <v>72262201</v>
      </c>
      <c r="C359" s="123" t="s">
        <v>320</v>
      </c>
      <c r="D359" s="125" t="e">
        <f>COUNTIFS('CONTRATOS 2015'!#REF!,A359,'CONTRATOS 2015'!$W$2:$W$64,"&gt;=1")</f>
        <v>#REF!</v>
      </c>
      <c r="E359" s="122" t="e">
        <f>SUMIFS('CONTRATOS 2015'!$W$2:$W$64,'CONTRATOS 2015'!#REF!,A359)</f>
        <v>#REF!</v>
      </c>
    </row>
    <row r="360" spans="1:5" x14ac:dyDescent="0.2">
      <c r="A360" s="127" t="s">
        <v>1294</v>
      </c>
      <c r="B360" s="44">
        <v>86010416</v>
      </c>
      <c r="C360" s="123" t="s">
        <v>342</v>
      </c>
      <c r="D360" s="125" t="e">
        <f>COUNTIFS('CONTRATOS 2015'!#REF!,A360,'CONTRATOS 2015'!$W$2:$W$64,"&gt;=1")</f>
        <v>#REF!</v>
      </c>
      <c r="E360" s="122" t="e">
        <f>SUMIFS('CONTRATOS 2015'!$W$2:$W$64,'CONTRATOS 2015'!#REF!,A360)</f>
        <v>#REF!</v>
      </c>
    </row>
    <row r="361" spans="1:5" x14ac:dyDescent="0.2">
      <c r="A361" s="127" t="s">
        <v>501</v>
      </c>
      <c r="B361" s="44">
        <v>9976528</v>
      </c>
      <c r="C361" s="123" t="s">
        <v>312</v>
      </c>
      <c r="D361" s="125" t="e">
        <f>COUNTIFS('CONTRATOS 2015'!#REF!,A361,'CONTRATOS 2015'!$W$2:$W$64,"&gt;=1")</f>
        <v>#REF!</v>
      </c>
      <c r="E361" s="122" t="e">
        <f>SUMIFS('CONTRATOS 2015'!$W$2:$W$64,'CONTRATOS 2015'!#REF!,A361)</f>
        <v>#REF!</v>
      </c>
    </row>
    <row r="362" spans="1:5" x14ac:dyDescent="0.2">
      <c r="A362" s="127" t="s">
        <v>1446</v>
      </c>
      <c r="B362" s="44">
        <v>1019008714</v>
      </c>
      <c r="C362" s="123" t="s">
        <v>337</v>
      </c>
      <c r="D362" s="125" t="e">
        <f>COUNTIFS('CONTRATOS 2015'!#REF!,A362,'CONTRATOS 2015'!$W$2:$W$64,"&gt;=1")</f>
        <v>#REF!</v>
      </c>
      <c r="E362" s="122" t="e">
        <f>SUMIFS('CONTRATOS 2015'!$W$2:$W$64,'CONTRATOS 2015'!#REF!,A362)</f>
        <v>#REF!</v>
      </c>
    </row>
    <row r="363" spans="1:5" x14ac:dyDescent="0.2">
      <c r="A363" s="127" t="s">
        <v>630</v>
      </c>
      <c r="B363" s="44">
        <v>19433379</v>
      </c>
      <c r="C363" s="123" t="s">
        <v>382</v>
      </c>
      <c r="D363" s="125" t="e">
        <f>COUNTIFS('CONTRATOS 2015'!#REF!,A363,'CONTRATOS 2015'!$W$2:$W$64,"&gt;=1")</f>
        <v>#REF!</v>
      </c>
      <c r="E363" s="122" t="e">
        <f>SUMIFS('CONTRATOS 2015'!$W$2:$W$64,'CONTRATOS 2015'!#REF!,A363)</f>
        <v>#REF!</v>
      </c>
    </row>
    <row r="364" spans="1:5" x14ac:dyDescent="0.2">
      <c r="A364" s="127" t="s">
        <v>489</v>
      </c>
      <c r="B364" s="44">
        <v>8834018</v>
      </c>
      <c r="C364" s="123" t="s">
        <v>313</v>
      </c>
      <c r="D364" s="125" t="e">
        <f>COUNTIFS('CONTRATOS 2015'!#REF!,A364,'CONTRATOS 2015'!$W$2:$W$64,"&gt;=1")</f>
        <v>#REF!</v>
      </c>
      <c r="E364" s="122" t="e">
        <f>SUMIFS('CONTRATOS 2015'!$W$2:$W$64,'CONTRATOS 2015'!#REF!,A364)</f>
        <v>#REF!</v>
      </c>
    </row>
    <row r="365" spans="1:5" x14ac:dyDescent="0.2">
      <c r="A365" s="127" t="s">
        <v>1485</v>
      </c>
      <c r="B365" s="44">
        <v>1032363326</v>
      </c>
      <c r="C365" s="123" t="s">
        <v>301</v>
      </c>
      <c r="D365" s="125" t="e">
        <f>COUNTIFS('CONTRATOS 2015'!#REF!,A365,'CONTRATOS 2015'!$W$2:$W$64,"&gt;=1")</f>
        <v>#REF!</v>
      </c>
      <c r="E365" s="122" t="e">
        <f>SUMIFS('CONTRATOS 2015'!$W$2:$W$64,'CONTRATOS 2015'!#REF!,A365)</f>
        <v>#REF!</v>
      </c>
    </row>
    <row r="366" spans="1:5" x14ac:dyDescent="0.2">
      <c r="A366" s="127" t="s">
        <v>1141</v>
      </c>
      <c r="B366" s="44">
        <v>79737591</v>
      </c>
      <c r="C366" s="123" t="s">
        <v>353</v>
      </c>
      <c r="D366" s="125" t="e">
        <f>COUNTIFS('CONTRATOS 2015'!#REF!,A366,'CONTRATOS 2015'!$W$2:$W$64,"&gt;=1")</f>
        <v>#REF!</v>
      </c>
      <c r="E366" s="122" t="e">
        <f>SUMIFS('CONTRATOS 2015'!$W$2:$W$64,'CONTRATOS 2015'!#REF!,A366)</f>
        <v>#REF!</v>
      </c>
    </row>
    <row r="367" spans="1:5" x14ac:dyDescent="0.2">
      <c r="A367" s="127" t="s">
        <v>629</v>
      </c>
      <c r="B367" s="44">
        <v>19408226</v>
      </c>
      <c r="C367" s="123" t="s">
        <v>358</v>
      </c>
      <c r="D367" s="125" t="e">
        <f>COUNTIFS('CONTRATOS 2015'!#REF!,A367,'CONTRATOS 2015'!$W$2:$W$64,"&gt;=1")</f>
        <v>#REF!</v>
      </c>
      <c r="E367" s="122" t="e">
        <f>SUMIFS('CONTRATOS 2015'!$W$2:$W$64,'CONTRATOS 2015'!#REF!,A367)</f>
        <v>#REF!</v>
      </c>
    </row>
    <row r="368" spans="1:5" x14ac:dyDescent="0.2">
      <c r="A368" s="127" t="s">
        <v>1516</v>
      </c>
      <c r="B368" s="44">
        <v>1047415395</v>
      </c>
      <c r="C368" s="123" t="s">
        <v>307</v>
      </c>
      <c r="D368" s="125" t="e">
        <f>COUNTIFS('CONTRATOS 2015'!#REF!,A368,'CONTRATOS 2015'!$W$2:$W$64,"&gt;=1")</f>
        <v>#REF!</v>
      </c>
      <c r="E368" s="122" t="e">
        <f>SUMIFS('CONTRATOS 2015'!$W$2:$W$64,'CONTRATOS 2015'!#REF!,A368)</f>
        <v>#REF!</v>
      </c>
    </row>
    <row r="369" spans="1:5" x14ac:dyDescent="0.2">
      <c r="A369" s="127" t="s">
        <v>595</v>
      </c>
      <c r="B369" s="44">
        <v>16553362</v>
      </c>
      <c r="C369" s="123" t="s">
        <v>311</v>
      </c>
      <c r="D369" s="125" t="e">
        <f>COUNTIFS('CONTRATOS 2015'!#REF!,A369,'CONTRATOS 2015'!$W$2:$W$64,"&gt;=1")</f>
        <v>#REF!</v>
      </c>
      <c r="E369" s="122" t="e">
        <f>SUMIFS('CONTRATOS 2015'!$W$2:$W$64,'CONTRATOS 2015'!#REF!,A369)</f>
        <v>#REF!</v>
      </c>
    </row>
    <row r="370" spans="1:5" x14ac:dyDescent="0.2">
      <c r="A370" s="127" t="s">
        <v>591</v>
      </c>
      <c r="B370" s="44">
        <v>16115529</v>
      </c>
      <c r="C370" s="123" t="s">
        <v>301</v>
      </c>
      <c r="D370" s="125" t="e">
        <f>COUNTIFS('CONTRATOS 2015'!#REF!,A370,'CONTRATOS 2015'!$W$2:$W$64,"&gt;=1")</f>
        <v>#REF!</v>
      </c>
      <c r="E370" s="122" t="e">
        <f>SUMIFS('CONTRATOS 2015'!$W$2:$W$64,'CONTRATOS 2015'!#REF!,A370)</f>
        <v>#REF!</v>
      </c>
    </row>
    <row r="371" spans="1:5" x14ac:dyDescent="0.2">
      <c r="A371" s="127" t="s">
        <v>521</v>
      </c>
      <c r="B371" s="44">
        <v>11256874</v>
      </c>
      <c r="C371" s="123" t="s">
        <v>301</v>
      </c>
      <c r="D371" s="125" t="e">
        <f>COUNTIFS('CONTRATOS 2015'!#REF!,A371,'CONTRATOS 2015'!$W$2:$W$64,"&gt;=1")</f>
        <v>#REF!</v>
      </c>
      <c r="E371" s="122" t="e">
        <f>SUMIFS('CONTRATOS 2015'!$W$2:$W$64,'CONTRATOS 2015'!#REF!,A371)</f>
        <v>#REF!</v>
      </c>
    </row>
    <row r="372" spans="1:5" x14ac:dyDescent="0.2">
      <c r="A372" s="127" t="s">
        <v>1268</v>
      </c>
      <c r="B372" s="44">
        <v>80802241</v>
      </c>
      <c r="C372" s="123" t="s">
        <v>301</v>
      </c>
      <c r="D372" s="125" t="e">
        <f>COUNTIFS('CONTRATOS 2015'!#REF!,A372,'CONTRATOS 2015'!$W$2:$W$64,"&gt;=1")</f>
        <v>#REF!</v>
      </c>
      <c r="E372" s="122" t="e">
        <f>SUMIFS('CONTRATOS 2015'!$W$2:$W$64,'CONTRATOS 2015'!#REF!,A372)</f>
        <v>#REF!</v>
      </c>
    </row>
    <row r="373" spans="1:5" x14ac:dyDescent="0.2">
      <c r="A373" s="127" t="s">
        <v>1370</v>
      </c>
      <c r="B373" s="44">
        <v>94369601</v>
      </c>
      <c r="C373" s="123" t="s">
        <v>313</v>
      </c>
      <c r="D373" s="125" t="e">
        <f>COUNTIFS('CONTRATOS 2015'!#REF!,A373,'CONTRATOS 2015'!$W$2:$W$64,"&gt;=1")</f>
        <v>#REF!</v>
      </c>
      <c r="E373" s="122" t="e">
        <f>SUMIFS('CONTRATOS 2015'!$W$2:$W$64,'CONTRATOS 2015'!#REF!,A373)</f>
        <v>#REF!</v>
      </c>
    </row>
    <row r="374" spans="1:5" x14ac:dyDescent="0.2">
      <c r="A374" s="127" t="s">
        <v>655</v>
      </c>
      <c r="B374" s="44">
        <v>23926816</v>
      </c>
      <c r="C374" s="123" t="s">
        <v>325</v>
      </c>
      <c r="D374" s="125" t="e">
        <f>COUNTIFS('CONTRATOS 2015'!#REF!,A374,'CONTRATOS 2015'!$W$2:$W$64,"&gt;=1")</f>
        <v>#REF!</v>
      </c>
      <c r="E374" s="122" t="e">
        <f>SUMIFS('CONTRATOS 2015'!$W$2:$W$64,'CONTRATOS 2015'!#REF!,A374)</f>
        <v>#REF!</v>
      </c>
    </row>
    <row r="375" spans="1:5" x14ac:dyDescent="0.2">
      <c r="A375" s="127" t="s">
        <v>764</v>
      </c>
      <c r="B375" s="44">
        <v>41794011</v>
      </c>
      <c r="C375" s="123" t="s">
        <v>381</v>
      </c>
      <c r="D375" s="125" t="e">
        <f>COUNTIFS('CONTRATOS 2015'!#REF!,A375,'CONTRATOS 2015'!$W$2:$W$64,"&gt;=1")</f>
        <v>#REF!</v>
      </c>
      <c r="E375" s="122" t="e">
        <f>SUMIFS('CONTRATOS 2015'!$W$2:$W$64,'CONTRATOS 2015'!#REF!,A375)</f>
        <v>#REF!</v>
      </c>
    </row>
    <row r="376" spans="1:5" x14ac:dyDescent="0.2">
      <c r="A376" s="127" t="s">
        <v>751</v>
      </c>
      <c r="B376" s="44">
        <v>40316314</v>
      </c>
      <c r="C376" s="123" t="s">
        <v>327</v>
      </c>
      <c r="D376" s="125" t="e">
        <f>COUNTIFS('CONTRATOS 2015'!#REF!,A376,'CONTRATOS 2015'!$W$2:$W$64,"&gt;=1")</f>
        <v>#REF!</v>
      </c>
      <c r="E376" s="122" t="e">
        <f>SUMIFS('CONTRATOS 2015'!$W$2:$W$64,'CONTRATOS 2015'!#REF!,A376)</f>
        <v>#REF!</v>
      </c>
    </row>
    <row r="377" spans="1:5" x14ac:dyDescent="0.2">
      <c r="A377" s="127" t="s">
        <v>58</v>
      </c>
      <c r="B377" s="44">
        <v>37241085</v>
      </c>
      <c r="C377" s="123" t="s">
        <v>400</v>
      </c>
      <c r="D377" s="125" t="e">
        <f>COUNTIFS('CONTRATOS 2015'!#REF!,A377,'CONTRATOS 2015'!$W$2:$W$64,"&gt;=1")</f>
        <v>#REF!</v>
      </c>
      <c r="E377" s="122" t="e">
        <f>SUMIFS('CONTRATOS 2015'!$W$2:$W$64,'CONTRATOS 2015'!#REF!,A377)</f>
        <v>#REF!</v>
      </c>
    </row>
    <row r="378" spans="1:5" x14ac:dyDescent="0.2">
      <c r="A378" s="127" t="s">
        <v>563</v>
      </c>
      <c r="B378" s="44">
        <v>13483063</v>
      </c>
      <c r="C378" s="123" t="s">
        <v>358</v>
      </c>
      <c r="D378" s="125" t="e">
        <f>COUNTIFS('CONTRATOS 2015'!#REF!,A378,'CONTRATOS 2015'!$W$2:$W$64,"&gt;=1")</f>
        <v>#REF!</v>
      </c>
      <c r="E378" s="122" t="e">
        <f>SUMIFS('CONTRATOS 2015'!$W$2:$W$64,'CONTRATOS 2015'!#REF!,A378)</f>
        <v>#REF!</v>
      </c>
    </row>
    <row r="379" spans="1:5" x14ac:dyDescent="0.2">
      <c r="A379" s="127" t="s">
        <v>618</v>
      </c>
      <c r="B379" s="44">
        <v>18496419</v>
      </c>
      <c r="C379" s="123" t="s">
        <v>336</v>
      </c>
      <c r="D379" s="125" t="e">
        <f>COUNTIFS('CONTRATOS 2015'!#REF!,A379,'CONTRATOS 2015'!$W$2:$W$64,"&gt;=1")</f>
        <v>#REF!</v>
      </c>
      <c r="E379" s="122" t="e">
        <f>SUMIFS('CONTRATOS 2015'!$W$2:$W$64,'CONTRATOS 2015'!#REF!,A379)</f>
        <v>#REF!</v>
      </c>
    </row>
    <row r="380" spans="1:5" x14ac:dyDescent="0.2">
      <c r="A380" s="127" t="s">
        <v>1587</v>
      </c>
      <c r="B380" s="44">
        <v>1130682042</v>
      </c>
      <c r="C380" s="123" t="s">
        <v>343</v>
      </c>
      <c r="D380" s="125" t="e">
        <f>COUNTIFS('CONTRATOS 2015'!#REF!,A380,'CONTRATOS 2015'!$W$2:$W$64,"&gt;=1")</f>
        <v>#REF!</v>
      </c>
      <c r="E380" s="122" t="e">
        <f>SUMIFS('CONTRATOS 2015'!$W$2:$W$64,'CONTRATOS 2015'!#REF!,A380)</f>
        <v>#REF!</v>
      </c>
    </row>
    <row r="381" spans="1:5" x14ac:dyDescent="0.2">
      <c r="A381" s="127" t="s">
        <v>998</v>
      </c>
      <c r="B381" s="44">
        <v>71762925</v>
      </c>
      <c r="C381" s="123" t="s">
        <v>312</v>
      </c>
      <c r="D381" s="125" t="e">
        <f>COUNTIFS('CONTRATOS 2015'!#REF!,A381,'CONTRATOS 2015'!$W$2:$W$64,"&gt;=1")</f>
        <v>#REF!</v>
      </c>
      <c r="E381" s="122" t="e">
        <f>SUMIFS('CONTRATOS 2015'!$W$2:$W$64,'CONTRATOS 2015'!#REF!,A381)</f>
        <v>#REF!</v>
      </c>
    </row>
    <row r="382" spans="1:5" x14ac:dyDescent="0.2">
      <c r="A382" s="127" t="s">
        <v>536</v>
      </c>
      <c r="B382" s="44">
        <v>12198947</v>
      </c>
      <c r="C382" s="123" t="s">
        <v>301</v>
      </c>
      <c r="D382" s="125" t="e">
        <f>COUNTIFS('CONTRATOS 2015'!#REF!,A382,'CONTRATOS 2015'!$W$2:$W$64,"&gt;=1")</f>
        <v>#REF!</v>
      </c>
      <c r="E382" s="122" t="e">
        <f>SUMIFS('CONTRATOS 2015'!$W$2:$W$64,'CONTRATOS 2015'!#REF!,A382)</f>
        <v>#REF!</v>
      </c>
    </row>
    <row r="383" spans="1:5" x14ac:dyDescent="0.2">
      <c r="A383" s="127" t="s">
        <v>1391</v>
      </c>
      <c r="B383" s="44">
        <v>98390466</v>
      </c>
      <c r="C383" s="123" t="s">
        <v>316</v>
      </c>
      <c r="D383" s="125" t="e">
        <f>COUNTIFS('CONTRATOS 2015'!#REF!,A383,'CONTRATOS 2015'!$W$2:$W$64,"&gt;=1")</f>
        <v>#REF!</v>
      </c>
      <c r="E383" s="122" t="e">
        <f>SUMIFS('CONTRATOS 2015'!$W$2:$W$64,'CONTRATOS 2015'!#REF!,A383)</f>
        <v>#REF!</v>
      </c>
    </row>
    <row r="384" spans="1:5" x14ac:dyDescent="0.2">
      <c r="A384" s="127" t="s">
        <v>540</v>
      </c>
      <c r="B384" s="44">
        <v>12265849</v>
      </c>
      <c r="C384" s="123" t="s">
        <v>319</v>
      </c>
      <c r="D384" s="125" t="e">
        <f>COUNTIFS('CONTRATOS 2015'!#REF!,A384,'CONTRATOS 2015'!$W$2:$W$64,"&gt;=1")</f>
        <v>#REF!</v>
      </c>
      <c r="E384" s="122" t="e">
        <f>SUMIFS('CONTRATOS 2015'!$W$2:$W$64,'CONTRATOS 2015'!#REF!,A384)</f>
        <v>#REF!</v>
      </c>
    </row>
    <row r="385" spans="1:5" x14ac:dyDescent="0.2">
      <c r="A385" s="127" t="s">
        <v>466</v>
      </c>
      <c r="B385" s="44">
        <v>7171113</v>
      </c>
      <c r="C385" s="123" t="s">
        <v>327</v>
      </c>
      <c r="D385" s="125" t="e">
        <f>COUNTIFS('CONTRATOS 2015'!#REF!,A385,'CONTRATOS 2015'!$W$2:$W$64,"&gt;=1")</f>
        <v>#REF!</v>
      </c>
      <c r="E385" s="122" t="e">
        <f>SUMIFS('CONTRATOS 2015'!$W$2:$W$64,'CONTRATOS 2015'!#REF!,A385)</f>
        <v>#REF!</v>
      </c>
    </row>
    <row r="386" spans="1:5" x14ac:dyDescent="0.2">
      <c r="A386" s="127" t="s">
        <v>291</v>
      </c>
      <c r="B386" s="44">
        <v>74188181</v>
      </c>
      <c r="C386" s="123" t="s">
        <v>356</v>
      </c>
      <c r="D386" s="125" t="e">
        <f>COUNTIFS('CONTRATOS 2015'!#REF!,A386,'CONTRATOS 2015'!$W$2:$W$64,"&gt;=1")</f>
        <v>#REF!</v>
      </c>
      <c r="E386" s="122" t="e">
        <f>SUMIFS('CONTRATOS 2015'!$W$2:$W$64,'CONTRATOS 2015'!#REF!,A386)</f>
        <v>#REF!</v>
      </c>
    </row>
    <row r="387" spans="1:5" x14ac:dyDescent="0.2">
      <c r="A387" s="127" t="s">
        <v>1169</v>
      </c>
      <c r="B387" s="44">
        <v>79910806</v>
      </c>
      <c r="C387" s="123" t="s">
        <v>301</v>
      </c>
      <c r="D387" s="125" t="e">
        <f>COUNTIFS('CONTRATOS 2015'!#REF!,A387,'CONTRATOS 2015'!$W$2:$W$64,"&gt;=1")</f>
        <v>#REF!</v>
      </c>
      <c r="E387" s="122" t="e">
        <f>SUMIFS('CONTRATOS 2015'!$W$2:$W$64,'CONTRATOS 2015'!#REF!,A387)</f>
        <v>#REF!</v>
      </c>
    </row>
    <row r="388" spans="1:5" x14ac:dyDescent="0.2">
      <c r="A388" s="127" t="s">
        <v>448</v>
      </c>
      <c r="B388" s="44">
        <v>5207674</v>
      </c>
      <c r="C388" s="123" t="s">
        <v>316</v>
      </c>
      <c r="D388" s="125" t="e">
        <f>COUNTIFS('CONTRATOS 2015'!#REF!,A388,'CONTRATOS 2015'!$W$2:$W$64,"&gt;=1")</f>
        <v>#REF!</v>
      </c>
      <c r="E388" s="122" t="e">
        <f>SUMIFS('CONTRATOS 2015'!$W$2:$W$64,'CONTRATOS 2015'!#REF!,A388)</f>
        <v>#REF!</v>
      </c>
    </row>
    <row r="389" spans="1:5" x14ac:dyDescent="0.2">
      <c r="A389" s="127" t="s">
        <v>520</v>
      </c>
      <c r="B389" s="44">
        <v>11233414</v>
      </c>
      <c r="C389" s="123" t="s">
        <v>301</v>
      </c>
      <c r="D389" s="125" t="e">
        <f>COUNTIFS('CONTRATOS 2015'!#REF!,A389,'CONTRATOS 2015'!$W$2:$W$64,"&gt;=1")</f>
        <v>#REF!</v>
      </c>
      <c r="E389" s="122" t="e">
        <f>SUMIFS('CONTRATOS 2015'!$W$2:$W$64,'CONTRATOS 2015'!#REF!,A389)</f>
        <v>#REF!</v>
      </c>
    </row>
    <row r="390" spans="1:5" x14ac:dyDescent="0.2">
      <c r="A390" s="127" t="s">
        <v>529</v>
      </c>
      <c r="B390" s="44">
        <v>11447243</v>
      </c>
      <c r="C390" s="123" t="s">
        <v>301</v>
      </c>
      <c r="D390" s="125" t="e">
        <f>COUNTIFS('CONTRATOS 2015'!#REF!,A390,'CONTRATOS 2015'!$W$2:$W$64,"&gt;=1")</f>
        <v>#REF!</v>
      </c>
      <c r="E390" s="122" t="e">
        <f>SUMIFS('CONTRATOS 2015'!$W$2:$W$64,'CONTRATOS 2015'!#REF!,A390)</f>
        <v>#REF!</v>
      </c>
    </row>
    <row r="391" spans="1:5" x14ac:dyDescent="0.2">
      <c r="A391" s="127" t="s">
        <v>1105</v>
      </c>
      <c r="B391" s="44">
        <v>79414751</v>
      </c>
      <c r="C391" s="123" t="s">
        <v>337</v>
      </c>
      <c r="D391" s="125" t="e">
        <f>COUNTIFS('CONTRATOS 2015'!#REF!,A391,'CONTRATOS 2015'!$W$2:$W$64,"&gt;=1")</f>
        <v>#REF!</v>
      </c>
      <c r="E391" s="122" t="e">
        <f>SUMIFS('CONTRATOS 2015'!$W$2:$W$64,'CONTRATOS 2015'!#REF!,A391)</f>
        <v>#REF!</v>
      </c>
    </row>
    <row r="392" spans="1:5" x14ac:dyDescent="0.2">
      <c r="A392" s="127" t="s">
        <v>1389</v>
      </c>
      <c r="B392" s="44">
        <v>98378793</v>
      </c>
      <c r="C392" s="123" t="s">
        <v>399</v>
      </c>
      <c r="D392" s="125" t="e">
        <f>COUNTIFS('CONTRATOS 2015'!#REF!,A392,'CONTRATOS 2015'!$W$2:$W$64,"&gt;=1")</f>
        <v>#REF!</v>
      </c>
      <c r="E392" s="122" t="e">
        <f>SUMIFS('CONTRATOS 2015'!$W$2:$W$64,'CONTRATOS 2015'!#REF!,A392)</f>
        <v>#REF!</v>
      </c>
    </row>
    <row r="393" spans="1:5" x14ac:dyDescent="0.2">
      <c r="A393" s="127" t="s">
        <v>685</v>
      </c>
      <c r="B393" s="44">
        <v>31555022</v>
      </c>
      <c r="C393" s="123" t="s">
        <v>363</v>
      </c>
      <c r="D393" s="125" t="e">
        <f>COUNTIFS('CONTRATOS 2015'!#REF!,A393,'CONTRATOS 2015'!$W$2:$W$64,"&gt;=1")</f>
        <v>#REF!</v>
      </c>
      <c r="E393" s="122" t="e">
        <f>SUMIFS('CONTRATOS 2015'!$W$2:$W$64,'CONTRATOS 2015'!#REF!,A393)</f>
        <v>#REF!</v>
      </c>
    </row>
    <row r="394" spans="1:5" x14ac:dyDescent="0.2">
      <c r="A394" s="127" t="s">
        <v>464</v>
      </c>
      <c r="B394" s="44">
        <v>6613149</v>
      </c>
      <c r="C394" s="123" t="s">
        <v>301</v>
      </c>
      <c r="D394" s="125" t="e">
        <f>COUNTIFS('CONTRATOS 2015'!#REF!,A394,'CONTRATOS 2015'!$W$2:$W$64,"&gt;=1")</f>
        <v>#REF!</v>
      </c>
      <c r="E394" s="122" t="e">
        <f>SUMIFS('CONTRATOS 2015'!$W$2:$W$64,'CONTRATOS 2015'!#REF!,A394)</f>
        <v>#REF!</v>
      </c>
    </row>
    <row r="395" spans="1:5" x14ac:dyDescent="0.2">
      <c r="A395" s="127" t="s">
        <v>508</v>
      </c>
      <c r="B395" s="44">
        <v>10050322</v>
      </c>
      <c r="C395" s="123" t="s">
        <v>349</v>
      </c>
      <c r="D395" s="125" t="e">
        <f>COUNTIFS('CONTRATOS 2015'!#REF!,A395,'CONTRATOS 2015'!$W$2:$W$64,"&gt;=1")</f>
        <v>#REF!</v>
      </c>
      <c r="E395" s="122" t="e">
        <f>SUMIFS('CONTRATOS 2015'!$W$2:$W$64,'CONTRATOS 2015'!#REF!,A395)</f>
        <v>#REF!</v>
      </c>
    </row>
    <row r="396" spans="1:5" x14ac:dyDescent="0.2">
      <c r="A396" s="127" t="s">
        <v>1045</v>
      </c>
      <c r="B396" s="44">
        <v>74327209</v>
      </c>
      <c r="C396" s="123" t="s">
        <v>301</v>
      </c>
      <c r="D396" s="125" t="e">
        <f>COUNTIFS('CONTRATOS 2015'!#REF!,A396,'CONTRATOS 2015'!$W$2:$W$64,"&gt;=1")</f>
        <v>#REF!</v>
      </c>
      <c r="E396" s="122" t="e">
        <f>SUMIFS('CONTRATOS 2015'!$W$2:$W$64,'CONTRATOS 2015'!#REF!,A396)</f>
        <v>#REF!</v>
      </c>
    </row>
    <row r="397" spans="1:5" x14ac:dyDescent="0.2">
      <c r="A397" s="127" t="s">
        <v>879</v>
      </c>
      <c r="B397" s="44">
        <v>52655683</v>
      </c>
      <c r="C397" s="123" t="s">
        <v>301</v>
      </c>
      <c r="D397" s="125" t="e">
        <f>COUNTIFS('CONTRATOS 2015'!#REF!,A397,'CONTRATOS 2015'!$W$2:$W$64,"&gt;=1")</f>
        <v>#REF!</v>
      </c>
      <c r="E397" s="122" t="e">
        <f>SUMIFS('CONTRATOS 2015'!$W$2:$W$64,'CONTRATOS 2015'!#REF!,A397)</f>
        <v>#REF!</v>
      </c>
    </row>
    <row r="398" spans="1:5" x14ac:dyDescent="0.2">
      <c r="A398" s="127" t="s">
        <v>1571</v>
      </c>
      <c r="B398" s="44">
        <v>1121207275</v>
      </c>
      <c r="C398" s="123" t="s">
        <v>341</v>
      </c>
      <c r="D398" s="125" t="e">
        <f>COUNTIFS('CONTRATOS 2015'!#REF!,A398,'CONTRATOS 2015'!$W$2:$W$64,"&gt;=1")</f>
        <v>#REF!</v>
      </c>
      <c r="E398" s="122" t="e">
        <f>SUMIFS('CONTRATOS 2015'!$W$2:$W$64,'CONTRATOS 2015'!#REF!,A398)</f>
        <v>#REF!</v>
      </c>
    </row>
    <row r="399" spans="1:5" x14ac:dyDescent="0.2">
      <c r="A399" s="127" t="s">
        <v>1092</v>
      </c>
      <c r="B399" s="44">
        <v>79284762</v>
      </c>
      <c r="C399" s="123" t="s">
        <v>333</v>
      </c>
      <c r="D399" s="125" t="e">
        <f>COUNTIFS('CONTRATOS 2015'!#REF!,A399,'CONTRATOS 2015'!$W$2:$W$64,"&gt;=1")</f>
        <v>#REF!</v>
      </c>
      <c r="E399" s="122" t="e">
        <f>SUMIFS('CONTRATOS 2015'!$W$2:$W$64,'CONTRATOS 2015'!#REF!,A399)</f>
        <v>#REF!</v>
      </c>
    </row>
    <row r="400" spans="1:5" x14ac:dyDescent="0.2">
      <c r="A400" s="127" t="s">
        <v>667</v>
      </c>
      <c r="B400" s="44">
        <v>26427205</v>
      </c>
      <c r="C400" s="123" t="s">
        <v>387</v>
      </c>
      <c r="D400" s="125" t="e">
        <f>COUNTIFS('CONTRATOS 2015'!#REF!,A400,'CONTRATOS 2015'!$W$2:$W$64,"&gt;=1")</f>
        <v>#REF!</v>
      </c>
      <c r="E400" s="122" t="e">
        <f>SUMIFS('CONTRATOS 2015'!$W$2:$W$64,'CONTRATOS 2015'!#REF!,A400)</f>
        <v>#REF!</v>
      </c>
    </row>
    <row r="401" spans="1:5" x14ac:dyDescent="0.2">
      <c r="A401" s="127" t="s">
        <v>986</v>
      </c>
      <c r="B401" s="44">
        <v>68287802</v>
      </c>
      <c r="C401" s="123" t="s">
        <v>421</v>
      </c>
      <c r="D401" s="125" t="e">
        <f>COUNTIFS('CONTRATOS 2015'!#REF!,A401,'CONTRATOS 2015'!$W$2:$W$64,"&gt;=1")</f>
        <v>#REF!</v>
      </c>
      <c r="E401" s="122" t="e">
        <f>SUMIFS('CONTRATOS 2015'!$W$2:$W$64,'CONTRATOS 2015'!#REF!,A401)</f>
        <v>#REF!</v>
      </c>
    </row>
    <row r="402" spans="1:5" x14ac:dyDescent="0.2">
      <c r="A402" s="127" t="s">
        <v>447</v>
      </c>
      <c r="B402" s="44">
        <v>5204445</v>
      </c>
      <c r="C402" s="123" t="s">
        <v>315</v>
      </c>
      <c r="D402" s="125" t="e">
        <f>COUNTIFS('CONTRATOS 2015'!#REF!,A402,'CONTRATOS 2015'!$W$2:$W$64,"&gt;=1")</f>
        <v>#REF!</v>
      </c>
      <c r="E402" s="122" t="e">
        <f>SUMIFS('CONTRATOS 2015'!$W$2:$W$64,'CONTRATOS 2015'!#REF!,A402)</f>
        <v>#REF!</v>
      </c>
    </row>
    <row r="403" spans="1:5" x14ac:dyDescent="0.2">
      <c r="A403" s="127" t="s">
        <v>514</v>
      </c>
      <c r="B403" s="44">
        <v>10289006</v>
      </c>
      <c r="C403" s="123" t="s">
        <v>350</v>
      </c>
      <c r="D403" s="125" t="e">
        <f>COUNTIFS('CONTRATOS 2015'!#REF!,A403,'CONTRATOS 2015'!$W$2:$W$64,"&gt;=1")</f>
        <v>#REF!</v>
      </c>
      <c r="E403" s="122" t="e">
        <f>SUMIFS('CONTRATOS 2015'!$W$2:$W$64,'CONTRATOS 2015'!#REF!,A403)</f>
        <v>#REF!</v>
      </c>
    </row>
    <row r="404" spans="1:5" x14ac:dyDescent="0.2">
      <c r="A404" s="127" t="s">
        <v>621</v>
      </c>
      <c r="B404" s="44">
        <v>18928480</v>
      </c>
      <c r="C404" s="123" t="s">
        <v>352</v>
      </c>
      <c r="D404" s="125" t="e">
        <f>COUNTIFS('CONTRATOS 2015'!#REF!,A404,'CONTRATOS 2015'!$W$2:$W$64,"&gt;=1")</f>
        <v>#REF!</v>
      </c>
      <c r="E404" s="122" t="e">
        <f>SUMIFS('CONTRATOS 2015'!$W$2:$W$64,'CONTRATOS 2015'!#REF!,A404)</f>
        <v>#REF!</v>
      </c>
    </row>
    <row r="405" spans="1:5" x14ac:dyDescent="0.2">
      <c r="A405" s="127" t="s">
        <v>465</v>
      </c>
      <c r="B405" s="44">
        <v>7142669</v>
      </c>
      <c r="C405" s="123" t="s">
        <v>326</v>
      </c>
      <c r="D405" s="125" t="e">
        <f>COUNTIFS('CONTRATOS 2015'!#REF!,A405,'CONTRATOS 2015'!$W$2:$W$64,"&gt;=1")</f>
        <v>#REF!</v>
      </c>
      <c r="E405" s="122" t="e">
        <f>SUMIFS('CONTRATOS 2015'!$W$2:$W$64,'CONTRATOS 2015'!#REF!,A405)</f>
        <v>#REF!</v>
      </c>
    </row>
    <row r="406" spans="1:5" x14ac:dyDescent="0.2">
      <c r="A406" s="127" t="s">
        <v>1050</v>
      </c>
      <c r="B406" s="44">
        <v>75035436</v>
      </c>
      <c r="C406" s="123" t="s">
        <v>420</v>
      </c>
      <c r="D406" s="125" t="e">
        <f>COUNTIFS('CONTRATOS 2015'!#REF!,A406,'CONTRATOS 2015'!$W$2:$W$64,"&gt;=1")</f>
        <v>#REF!</v>
      </c>
      <c r="E406" s="122" t="e">
        <f>SUMIFS('CONTRATOS 2015'!$W$2:$W$64,'CONTRATOS 2015'!#REF!,A406)</f>
        <v>#REF!</v>
      </c>
    </row>
    <row r="407" spans="1:5" x14ac:dyDescent="0.2">
      <c r="A407" s="127" t="s">
        <v>1013</v>
      </c>
      <c r="B407" s="44">
        <v>72217286</v>
      </c>
      <c r="C407" s="123" t="s">
        <v>311</v>
      </c>
      <c r="D407" s="125" t="e">
        <f>COUNTIFS('CONTRATOS 2015'!#REF!,A407,'CONTRATOS 2015'!$W$2:$W$64,"&gt;=1")</f>
        <v>#REF!</v>
      </c>
      <c r="E407" s="122" t="e">
        <f>SUMIFS('CONTRATOS 2015'!$W$2:$W$64,'CONTRATOS 2015'!#REF!,A407)</f>
        <v>#REF!</v>
      </c>
    </row>
    <row r="408" spans="1:5" x14ac:dyDescent="0.2">
      <c r="A408" s="127" t="s">
        <v>1056</v>
      </c>
      <c r="B408" s="44">
        <v>75089644</v>
      </c>
      <c r="C408" s="123" t="s">
        <v>312</v>
      </c>
      <c r="D408" s="125" t="e">
        <f>COUNTIFS('CONTRATOS 2015'!#REF!,A408,'CONTRATOS 2015'!$W$2:$W$64,"&gt;=1")</f>
        <v>#REF!</v>
      </c>
      <c r="E408" s="122" t="e">
        <f>SUMIFS('CONTRATOS 2015'!$W$2:$W$64,'CONTRATOS 2015'!#REF!,A408)</f>
        <v>#REF!</v>
      </c>
    </row>
    <row r="409" spans="1:5" x14ac:dyDescent="0.2">
      <c r="A409" s="127" t="s">
        <v>579</v>
      </c>
      <c r="B409" s="44">
        <v>14798724</v>
      </c>
      <c r="C409" s="123" t="s">
        <v>303</v>
      </c>
      <c r="D409" s="125" t="e">
        <f>COUNTIFS('CONTRATOS 2015'!#REF!,A409,'CONTRATOS 2015'!$W$2:$W$64,"&gt;=1")</f>
        <v>#REF!</v>
      </c>
      <c r="E409" s="122" t="e">
        <f>SUMIFS('CONTRATOS 2015'!$W$2:$W$64,'CONTRATOS 2015'!#REF!,A409)</f>
        <v>#REF!</v>
      </c>
    </row>
    <row r="410" spans="1:5" x14ac:dyDescent="0.2">
      <c r="A410" s="127" t="s">
        <v>453</v>
      </c>
      <c r="B410" s="44">
        <v>5991266</v>
      </c>
      <c r="C410" s="123" t="s">
        <v>320</v>
      </c>
      <c r="D410" s="125" t="e">
        <f>COUNTIFS('CONTRATOS 2015'!#REF!,A410,'CONTRATOS 2015'!$W$2:$W$64,"&gt;=1")</f>
        <v>#REF!</v>
      </c>
      <c r="E410" s="122" t="e">
        <f>SUMIFS('CONTRATOS 2015'!$W$2:$W$64,'CONTRATOS 2015'!#REF!,A410)</f>
        <v>#REF!</v>
      </c>
    </row>
    <row r="411" spans="1:5" x14ac:dyDescent="0.2">
      <c r="A411" s="127" t="s">
        <v>45</v>
      </c>
      <c r="B411" s="44">
        <v>79347330</v>
      </c>
      <c r="C411" s="123" t="s">
        <v>380</v>
      </c>
      <c r="D411" s="125" t="e">
        <f>COUNTIFS('CONTRATOS 2015'!#REF!,A411,'CONTRATOS 2015'!$W$2:$W$64,"&gt;=1")</f>
        <v>#REF!</v>
      </c>
      <c r="E411" s="122" t="e">
        <f>SUMIFS('CONTRATOS 2015'!$W$2:$W$64,'CONTRATOS 2015'!#REF!,A411)</f>
        <v>#REF!</v>
      </c>
    </row>
    <row r="412" spans="1:5" x14ac:dyDescent="0.2">
      <c r="A412" s="127" t="s">
        <v>467</v>
      </c>
      <c r="B412" s="44">
        <v>7174162</v>
      </c>
      <c r="C412" s="123" t="s">
        <v>312</v>
      </c>
      <c r="D412" s="125" t="e">
        <f>COUNTIFS('CONTRATOS 2015'!#REF!,A412,'CONTRATOS 2015'!$W$2:$W$64,"&gt;=1")</f>
        <v>#REF!</v>
      </c>
      <c r="E412" s="122" t="e">
        <f>SUMIFS('CONTRATOS 2015'!$W$2:$W$64,'CONTRATOS 2015'!#REF!,A412)</f>
        <v>#REF!</v>
      </c>
    </row>
    <row r="413" spans="1:5" x14ac:dyDescent="0.2">
      <c r="A413" s="127" t="s">
        <v>626</v>
      </c>
      <c r="B413" s="44">
        <v>19259584</v>
      </c>
      <c r="C413" s="123" t="s">
        <v>302</v>
      </c>
      <c r="D413" s="125" t="e">
        <f>COUNTIFS('CONTRATOS 2015'!#REF!,A413,'CONTRATOS 2015'!$W$2:$W$64,"&gt;=1")</f>
        <v>#REF!</v>
      </c>
      <c r="E413" s="122" t="e">
        <f>SUMIFS('CONTRATOS 2015'!$W$2:$W$64,'CONTRATOS 2015'!#REF!,A413)</f>
        <v>#REF!</v>
      </c>
    </row>
    <row r="414" spans="1:5" x14ac:dyDescent="0.2">
      <c r="A414" s="127" t="s">
        <v>797</v>
      </c>
      <c r="B414" s="44">
        <v>51638528</v>
      </c>
      <c r="C414" s="123" t="s">
        <v>363</v>
      </c>
      <c r="D414" s="125" t="e">
        <f>COUNTIFS('CONTRATOS 2015'!#REF!,A414,'CONTRATOS 2015'!$W$2:$W$64,"&gt;=1")</f>
        <v>#REF!</v>
      </c>
      <c r="E414" s="122" t="e">
        <f>SUMIFS('CONTRATOS 2015'!$W$2:$W$64,'CONTRATOS 2015'!#REF!,A414)</f>
        <v>#REF!</v>
      </c>
    </row>
    <row r="415" spans="1:5" x14ac:dyDescent="0.2">
      <c r="A415" s="127" t="s">
        <v>63</v>
      </c>
      <c r="B415" s="44">
        <v>79717103</v>
      </c>
      <c r="C415" s="123" t="s">
        <v>381</v>
      </c>
      <c r="D415" s="125" t="e">
        <f>COUNTIFS('CONTRATOS 2015'!#REF!,A415,'CONTRATOS 2015'!$W$2:$W$64,"&gt;=1")</f>
        <v>#REF!</v>
      </c>
      <c r="E415" s="122" t="e">
        <f>SUMIFS('CONTRATOS 2015'!$W$2:$W$64,'CONTRATOS 2015'!#REF!,A415)</f>
        <v>#REF!</v>
      </c>
    </row>
    <row r="416" spans="1:5" x14ac:dyDescent="0.2">
      <c r="A416" s="127" t="s">
        <v>1511</v>
      </c>
      <c r="B416" s="44">
        <v>1047369103</v>
      </c>
      <c r="C416" s="123" t="s">
        <v>307</v>
      </c>
      <c r="D416" s="125" t="e">
        <f>COUNTIFS('CONTRATOS 2015'!#REF!,A416,'CONTRATOS 2015'!$W$2:$W$64,"&gt;=1")</f>
        <v>#REF!</v>
      </c>
      <c r="E416" s="122" t="e">
        <f>SUMIFS('CONTRATOS 2015'!$W$2:$W$64,'CONTRATOS 2015'!#REF!,A416)</f>
        <v>#REF!</v>
      </c>
    </row>
    <row r="417" spans="1:5" x14ac:dyDescent="0.2">
      <c r="A417" s="127" t="s">
        <v>973</v>
      </c>
      <c r="B417" s="44">
        <v>63556323</v>
      </c>
      <c r="C417" s="123" t="s">
        <v>301</v>
      </c>
      <c r="D417" s="125" t="e">
        <f>COUNTIFS('CONTRATOS 2015'!#REF!,A417,'CONTRATOS 2015'!$W$2:$W$64,"&gt;=1")</f>
        <v>#REF!</v>
      </c>
      <c r="E417" s="122" t="e">
        <f>SUMIFS('CONTRATOS 2015'!$W$2:$W$64,'CONTRATOS 2015'!#REF!,A417)</f>
        <v>#REF!</v>
      </c>
    </row>
    <row r="418" spans="1:5" x14ac:dyDescent="0.2">
      <c r="A418" s="127" t="s">
        <v>112</v>
      </c>
      <c r="B418" s="44">
        <v>52382959</v>
      </c>
      <c r="C418" s="123" t="s">
        <v>393</v>
      </c>
      <c r="D418" s="125" t="e">
        <f>COUNTIFS('CONTRATOS 2015'!#REF!,A418,'CONTRATOS 2015'!$W$2:$W$64,"&gt;=1")</f>
        <v>#REF!</v>
      </c>
      <c r="E418" s="122" t="e">
        <f>SUMIFS('CONTRATOS 2015'!$W$2:$W$64,'CONTRATOS 2015'!#REF!,A418)</f>
        <v>#REF!</v>
      </c>
    </row>
    <row r="419" spans="1:5" x14ac:dyDescent="0.2">
      <c r="A419" s="127" t="s">
        <v>753</v>
      </c>
      <c r="B419" s="44">
        <v>40331795</v>
      </c>
      <c r="C419" s="123" t="s">
        <v>301</v>
      </c>
      <c r="D419" s="125" t="e">
        <f>COUNTIFS('CONTRATOS 2015'!#REF!,A419,'CONTRATOS 2015'!$W$2:$W$64,"&gt;=1")</f>
        <v>#REF!</v>
      </c>
      <c r="E419" s="122" t="e">
        <f>SUMIFS('CONTRATOS 2015'!$W$2:$W$64,'CONTRATOS 2015'!#REF!,A419)</f>
        <v>#REF!</v>
      </c>
    </row>
    <row r="420" spans="1:5" x14ac:dyDescent="0.2">
      <c r="A420" s="127" t="s">
        <v>968</v>
      </c>
      <c r="B420" s="44">
        <v>63446674</v>
      </c>
      <c r="C420" s="123" t="s">
        <v>324</v>
      </c>
      <c r="D420" s="125" t="e">
        <f>COUNTIFS('CONTRATOS 2015'!#REF!,A420,'CONTRATOS 2015'!$W$2:$W$64,"&gt;=1")</f>
        <v>#REF!</v>
      </c>
      <c r="E420" s="122" t="e">
        <f>SUMIFS('CONTRATOS 2015'!$W$2:$W$64,'CONTRATOS 2015'!#REF!,A420)</f>
        <v>#REF!</v>
      </c>
    </row>
    <row r="421" spans="1:5" x14ac:dyDescent="0.2">
      <c r="A421" s="127" t="s">
        <v>803</v>
      </c>
      <c r="B421" s="44">
        <v>51780014</v>
      </c>
      <c r="C421" s="123" t="s">
        <v>393</v>
      </c>
      <c r="D421" s="125" t="e">
        <f>COUNTIFS('CONTRATOS 2015'!#REF!,A421,'CONTRATOS 2015'!$W$2:$W$64,"&gt;=1")</f>
        <v>#REF!</v>
      </c>
      <c r="E421" s="122" t="e">
        <f>SUMIFS('CONTRATOS 2015'!$W$2:$W$64,'CONTRATOS 2015'!#REF!,A421)</f>
        <v>#REF!</v>
      </c>
    </row>
    <row r="422" spans="1:5" x14ac:dyDescent="0.2">
      <c r="A422" s="127" t="s">
        <v>641</v>
      </c>
      <c r="B422" s="44">
        <v>20716312</v>
      </c>
      <c r="C422" s="123" t="s">
        <v>347</v>
      </c>
      <c r="D422" s="125" t="e">
        <f>COUNTIFS('CONTRATOS 2015'!#REF!,A422,'CONTRATOS 2015'!$W$2:$W$64,"&gt;=1")</f>
        <v>#REF!</v>
      </c>
      <c r="E422" s="122" t="e">
        <f>SUMIFS('CONTRATOS 2015'!$W$2:$W$64,'CONTRATOS 2015'!#REF!,A422)</f>
        <v>#REF!</v>
      </c>
    </row>
    <row r="423" spans="1:5" x14ac:dyDescent="0.2">
      <c r="A423" s="127" t="s">
        <v>152</v>
      </c>
      <c r="B423" s="44">
        <v>52269116</v>
      </c>
      <c r="C423" s="123" t="s">
        <v>334</v>
      </c>
      <c r="D423" s="125" t="e">
        <f>COUNTIFS('CONTRATOS 2015'!#REF!,A423,'CONTRATOS 2015'!$W$2:$W$64,"&gt;=1")</f>
        <v>#REF!</v>
      </c>
      <c r="E423" s="122" t="e">
        <f>SUMIFS('CONTRATOS 2015'!$W$2:$W$64,'CONTRATOS 2015'!#REF!,A423)</f>
        <v>#REF!</v>
      </c>
    </row>
    <row r="424" spans="1:5" x14ac:dyDescent="0.2">
      <c r="A424" s="127" t="s">
        <v>720</v>
      </c>
      <c r="B424" s="44">
        <v>36860865</v>
      </c>
      <c r="C424" s="123" t="s">
        <v>326</v>
      </c>
      <c r="D424" s="125" t="e">
        <f>COUNTIFS('CONTRATOS 2015'!#REF!,A424,'CONTRATOS 2015'!$W$2:$W$64,"&gt;=1")</f>
        <v>#REF!</v>
      </c>
      <c r="E424" s="122" t="e">
        <f>SUMIFS('CONTRATOS 2015'!$W$2:$W$64,'CONTRATOS 2015'!#REF!,A424)</f>
        <v>#REF!</v>
      </c>
    </row>
    <row r="425" spans="1:5" x14ac:dyDescent="0.2">
      <c r="A425" s="127" t="s">
        <v>653</v>
      </c>
      <c r="B425" s="44">
        <v>23637912</v>
      </c>
      <c r="C425" s="123" t="s">
        <v>301</v>
      </c>
      <c r="D425" s="125" t="e">
        <f>COUNTIFS('CONTRATOS 2015'!#REF!,A425,'CONTRATOS 2015'!$W$2:$W$64,"&gt;=1")</f>
        <v>#REF!</v>
      </c>
      <c r="E425" s="122" t="e">
        <f>SUMIFS('CONTRATOS 2015'!$W$2:$W$64,'CONTRATOS 2015'!#REF!,A425)</f>
        <v>#REF!</v>
      </c>
    </row>
    <row r="426" spans="1:5" x14ac:dyDescent="0.2">
      <c r="A426" s="127" t="s">
        <v>647</v>
      </c>
      <c r="B426" s="44">
        <v>21190642</v>
      </c>
      <c r="C426" s="123" t="s">
        <v>326</v>
      </c>
      <c r="D426" s="125" t="e">
        <f>COUNTIFS('CONTRATOS 2015'!#REF!,A426,'CONTRATOS 2015'!$W$2:$W$64,"&gt;=1")</f>
        <v>#REF!</v>
      </c>
      <c r="E426" s="122" t="e">
        <f>SUMIFS('CONTRATOS 2015'!$W$2:$W$64,'CONTRATOS 2015'!#REF!,A426)</f>
        <v>#REF!</v>
      </c>
    </row>
    <row r="427" spans="1:5" x14ac:dyDescent="0.2">
      <c r="A427" s="127" t="s">
        <v>770</v>
      </c>
      <c r="B427" s="44">
        <v>43029132</v>
      </c>
      <c r="C427" s="123" t="s">
        <v>407</v>
      </c>
      <c r="D427" s="125" t="e">
        <f>COUNTIFS('CONTRATOS 2015'!#REF!,A427,'CONTRATOS 2015'!$W$2:$W$64,"&gt;=1")</f>
        <v>#REF!</v>
      </c>
      <c r="E427" s="122" t="e">
        <f>SUMIFS('CONTRATOS 2015'!$W$2:$W$64,'CONTRATOS 2015'!#REF!,A427)</f>
        <v>#REF!</v>
      </c>
    </row>
    <row r="428" spans="1:5" x14ac:dyDescent="0.2">
      <c r="A428" s="127" t="s">
        <v>1543</v>
      </c>
      <c r="B428" s="44">
        <v>1085249478</v>
      </c>
      <c r="C428" s="123" t="s">
        <v>317</v>
      </c>
      <c r="D428" s="125" t="e">
        <f>COUNTIFS('CONTRATOS 2015'!#REF!,A428,'CONTRATOS 2015'!$W$2:$W$64,"&gt;=1")</f>
        <v>#REF!</v>
      </c>
      <c r="E428" s="122" t="e">
        <f>SUMIFS('CONTRATOS 2015'!$W$2:$W$64,'CONTRATOS 2015'!#REF!,A428)</f>
        <v>#REF!</v>
      </c>
    </row>
    <row r="429" spans="1:5" x14ac:dyDescent="0.2">
      <c r="A429" s="127" t="s">
        <v>174</v>
      </c>
      <c r="B429" s="44">
        <v>33155651</v>
      </c>
      <c r="C429" s="123" t="s">
        <v>395</v>
      </c>
      <c r="D429" s="125" t="e">
        <f>COUNTIFS('CONTRATOS 2015'!#REF!,A429,'CONTRATOS 2015'!$W$2:$W$64,"&gt;=1")</f>
        <v>#REF!</v>
      </c>
      <c r="E429" s="122" t="e">
        <f>SUMIFS('CONTRATOS 2015'!$W$2:$W$64,'CONTRATOS 2015'!#REF!,A429)</f>
        <v>#REF!</v>
      </c>
    </row>
    <row r="430" spans="1:5" x14ac:dyDescent="0.2">
      <c r="A430" s="127" t="s">
        <v>1517</v>
      </c>
      <c r="B430" s="44">
        <v>1047420675</v>
      </c>
      <c r="C430" s="123" t="s">
        <v>342</v>
      </c>
      <c r="D430" s="125" t="e">
        <f>COUNTIFS('CONTRATOS 2015'!#REF!,A430,'CONTRATOS 2015'!$W$2:$W$64,"&gt;=1")</f>
        <v>#REF!</v>
      </c>
      <c r="E430" s="122" t="e">
        <f>SUMIFS('CONTRATOS 2015'!$W$2:$W$64,'CONTRATOS 2015'!#REF!,A430)</f>
        <v>#REF!</v>
      </c>
    </row>
    <row r="431" spans="1:5" x14ac:dyDescent="0.2">
      <c r="A431" s="127" t="s">
        <v>769</v>
      </c>
      <c r="B431" s="44">
        <v>42499411</v>
      </c>
      <c r="C431" s="123" t="s">
        <v>371</v>
      </c>
      <c r="D431" s="125" t="e">
        <f>COUNTIFS('CONTRATOS 2015'!#REF!,A431,'CONTRATOS 2015'!$W$2:$W$64,"&gt;=1")</f>
        <v>#REF!</v>
      </c>
      <c r="E431" s="122" t="e">
        <f>SUMIFS('CONTRATOS 2015'!$W$2:$W$64,'CONTRATOS 2015'!#REF!,A431)</f>
        <v>#REF!</v>
      </c>
    </row>
    <row r="432" spans="1:5" x14ac:dyDescent="0.2">
      <c r="A432" s="127" t="s">
        <v>1387</v>
      </c>
      <c r="B432" s="44">
        <v>94532129</v>
      </c>
      <c r="C432" s="123" t="s">
        <v>313</v>
      </c>
      <c r="D432" s="125" t="e">
        <f>COUNTIFS('CONTRATOS 2015'!#REF!,A432,'CONTRATOS 2015'!$W$2:$W$64,"&gt;=1")</f>
        <v>#REF!</v>
      </c>
      <c r="E432" s="122" t="e">
        <f>SUMIFS('CONTRATOS 2015'!$W$2:$W$64,'CONTRATOS 2015'!#REF!,A432)</f>
        <v>#REF!</v>
      </c>
    </row>
    <row r="433" spans="1:5" x14ac:dyDescent="0.2">
      <c r="A433" s="127" t="s">
        <v>758</v>
      </c>
      <c r="B433" s="44">
        <v>40443921</v>
      </c>
      <c r="C433" s="123" t="s">
        <v>301</v>
      </c>
      <c r="D433" s="125" t="e">
        <f>COUNTIFS('CONTRATOS 2015'!#REF!,A433,'CONTRATOS 2015'!$W$2:$W$64,"&gt;=1")</f>
        <v>#REF!</v>
      </c>
      <c r="E433" s="122" t="e">
        <f>SUMIFS('CONTRATOS 2015'!$W$2:$W$64,'CONTRATOS 2015'!#REF!,A433)</f>
        <v>#REF!</v>
      </c>
    </row>
    <row r="434" spans="1:5" x14ac:dyDescent="0.2">
      <c r="A434" s="127" t="s">
        <v>1024</v>
      </c>
      <c r="B434" s="44">
        <v>73113832</v>
      </c>
      <c r="C434" s="123" t="s">
        <v>389</v>
      </c>
      <c r="D434" s="125" t="e">
        <f>COUNTIFS('CONTRATOS 2015'!#REF!,A434,'CONTRATOS 2015'!$W$2:$W$64,"&gt;=1")</f>
        <v>#REF!</v>
      </c>
      <c r="E434" s="122" t="e">
        <f>SUMIFS('CONTRATOS 2015'!$W$2:$W$64,'CONTRATOS 2015'!#REF!,A434)</f>
        <v>#REF!</v>
      </c>
    </row>
    <row r="435" spans="1:5" x14ac:dyDescent="0.2">
      <c r="A435" s="127" t="s">
        <v>1243</v>
      </c>
      <c r="B435" s="44">
        <v>80234741</v>
      </c>
      <c r="C435" s="123" t="s">
        <v>401</v>
      </c>
      <c r="D435" s="125" t="e">
        <f>COUNTIFS('CONTRATOS 2015'!#REF!,A435,'CONTRATOS 2015'!$W$2:$W$64,"&gt;=1")</f>
        <v>#REF!</v>
      </c>
      <c r="E435" s="122" t="e">
        <f>SUMIFS('CONTRATOS 2015'!$W$2:$W$64,'CONTRATOS 2015'!#REF!,A435)</f>
        <v>#REF!</v>
      </c>
    </row>
    <row r="436" spans="1:5" x14ac:dyDescent="0.2">
      <c r="A436" s="127" t="s">
        <v>632</v>
      </c>
      <c r="B436" s="44">
        <v>19452913</v>
      </c>
      <c r="C436" s="123" t="s">
        <v>302</v>
      </c>
      <c r="D436" s="125" t="e">
        <f>COUNTIFS('CONTRATOS 2015'!#REF!,A436,'CONTRATOS 2015'!$W$2:$W$64,"&gt;=1")</f>
        <v>#REF!</v>
      </c>
      <c r="E436" s="122" t="e">
        <f>SUMIFS('CONTRATOS 2015'!$W$2:$W$64,'CONTRATOS 2015'!#REF!,A436)</f>
        <v>#REF!</v>
      </c>
    </row>
    <row r="437" spans="1:5" x14ac:dyDescent="0.2">
      <c r="A437" s="127" t="s">
        <v>1051</v>
      </c>
      <c r="B437" s="44">
        <v>75037790</v>
      </c>
      <c r="C437" s="123" t="s">
        <v>313</v>
      </c>
      <c r="D437" s="125" t="e">
        <f>COUNTIFS('CONTRATOS 2015'!#REF!,A437,'CONTRATOS 2015'!$W$2:$W$64,"&gt;=1")</f>
        <v>#REF!</v>
      </c>
      <c r="E437" s="122" t="e">
        <f>SUMIFS('CONTRATOS 2015'!$W$2:$W$64,'CONTRATOS 2015'!#REF!,A437)</f>
        <v>#REF!</v>
      </c>
    </row>
    <row r="438" spans="1:5" x14ac:dyDescent="0.2">
      <c r="A438" s="127" t="s">
        <v>634</v>
      </c>
      <c r="B438" s="44">
        <v>19462757</v>
      </c>
      <c r="C438" s="123" t="s">
        <v>379</v>
      </c>
      <c r="D438" s="125" t="e">
        <f>COUNTIFS('CONTRATOS 2015'!#REF!,A438,'CONTRATOS 2015'!$W$2:$W$64,"&gt;=1")</f>
        <v>#REF!</v>
      </c>
      <c r="E438" s="122" t="e">
        <f>SUMIFS('CONTRATOS 2015'!$W$2:$W$64,'CONTRATOS 2015'!#REF!,A438)</f>
        <v>#REF!</v>
      </c>
    </row>
    <row r="439" spans="1:5" x14ac:dyDescent="0.2">
      <c r="A439" s="127" t="s">
        <v>1127</v>
      </c>
      <c r="B439" s="44">
        <v>79623516</v>
      </c>
      <c r="C439" s="123" t="s">
        <v>319</v>
      </c>
      <c r="D439" s="125" t="e">
        <f>COUNTIFS('CONTRATOS 2015'!#REF!,A439,'CONTRATOS 2015'!$W$2:$W$64,"&gt;=1")</f>
        <v>#REF!</v>
      </c>
      <c r="E439" s="122" t="e">
        <f>SUMIFS('CONTRATOS 2015'!$W$2:$W$64,'CONTRATOS 2015'!#REF!,A439)</f>
        <v>#REF!</v>
      </c>
    </row>
    <row r="440" spans="1:5" x14ac:dyDescent="0.2">
      <c r="A440" s="127" t="s">
        <v>1520</v>
      </c>
      <c r="B440" s="44">
        <v>1049613986</v>
      </c>
      <c r="C440" s="123" t="s">
        <v>303</v>
      </c>
      <c r="D440" s="125" t="e">
        <f>COUNTIFS('CONTRATOS 2015'!#REF!,A440,'CONTRATOS 2015'!$W$2:$W$64,"&gt;=1")</f>
        <v>#REF!</v>
      </c>
      <c r="E440" s="122" t="e">
        <f>SUMIFS('CONTRATOS 2015'!$W$2:$W$64,'CONTRATOS 2015'!#REF!,A440)</f>
        <v>#REF!</v>
      </c>
    </row>
    <row r="441" spans="1:5" x14ac:dyDescent="0.2">
      <c r="A441" s="127" t="s">
        <v>612</v>
      </c>
      <c r="B441" s="44">
        <v>17655925</v>
      </c>
      <c r="C441" s="123" t="s">
        <v>312</v>
      </c>
      <c r="D441" s="125" t="e">
        <f>COUNTIFS('CONTRATOS 2015'!#REF!,A441,'CONTRATOS 2015'!$W$2:$W$64,"&gt;=1")</f>
        <v>#REF!</v>
      </c>
      <c r="E441" s="122" t="e">
        <f>SUMIFS('CONTRATOS 2015'!$W$2:$W$64,'CONTRATOS 2015'!#REF!,A441)</f>
        <v>#REF!</v>
      </c>
    </row>
    <row r="442" spans="1:5" x14ac:dyDescent="0.2">
      <c r="A442" s="127" t="s">
        <v>628</v>
      </c>
      <c r="B442" s="44">
        <v>19302966</v>
      </c>
      <c r="C442" s="123" t="s">
        <v>302</v>
      </c>
      <c r="D442" s="125" t="e">
        <f>COUNTIFS('CONTRATOS 2015'!#REF!,A442,'CONTRATOS 2015'!$W$2:$W$64,"&gt;=1")</f>
        <v>#REF!</v>
      </c>
      <c r="E442" s="122" t="e">
        <f>SUMIFS('CONTRATOS 2015'!$W$2:$W$64,'CONTRATOS 2015'!#REF!,A442)</f>
        <v>#REF!</v>
      </c>
    </row>
    <row r="443" spans="1:5" x14ac:dyDescent="0.2">
      <c r="A443" s="127" t="s">
        <v>1078</v>
      </c>
      <c r="B443" s="44">
        <v>79050892</v>
      </c>
      <c r="C443" s="123" t="s">
        <v>337</v>
      </c>
      <c r="D443" s="125" t="e">
        <f>COUNTIFS('CONTRATOS 2015'!#REF!,A443,'CONTRATOS 2015'!$W$2:$W$64,"&gt;=1")</f>
        <v>#REF!</v>
      </c>
      <c r="E443" s="122" t="e">
        <f>SUMIFS('CONTRATOS 2015'!$W$2:$W$64,'CONTRATOS 2015'!#REF!,A443)</f>
        <v>#REF!</v>
      </c>
    </row>
    <row r="444" spans="1:5" x14ac:dyDescent="0.2">
      <c r="A444" s="127" t="s">
        <v>1224</v>
      </c>
      <c r="B444" s="44">
        <v>80148462</v>
      </c>
      <c r="C444" s="123" t="s">
        <v>301</v>
      </c>
      <c r="D444" s="125" t="e">
        <f>COUNTIFS('CONTRATOS 2015'!#REF!,A444,'CONTRATOS 2015'!$W$2:$W$64,"&gt;=1")</f>
        <v>#REF!</v>
      </c>
      <c r="E444" s="122" t="e">
        <f>SUMIFS('CONTRATOS 2015'!$W$2:$W$64,'CONTRATOS 2015'!#REF!,A444)</f>
        <v>#REF!</v>
      </c>
    </row>
    <row r="445" spans="1:5" x14ac:dyDescent="0.2">
      <c r="A445" s="127" t="s">
        <v>160</v>
      </c>
      <c r="B445" s="44">
        <v>40179426</v>
      </c>
      <c r="C445" s="123" t="s">
        <v>373</v>
      </c>
      <c r="D445" s="125" t="e">
        <f>COUNTIFS('CONTRATOS 2015'!#REF!,A445,'CONTRATOS 2015'!$W$2:$W$64,"&gt;=1")</f>
        <v>#REF!</v>
      </c>
      <c r="E445" s="122" t="e">
        <f>SUMIFS('CONTRATOS 2015'!$W$2:$W$64,'CONTRATOS 2015'!#REF!,A445)</f>
        <v>#REF!</v>
      </c>
    </row>
    <row r="446" spans="1:5" x14ac:dyDescent="0.2">
      <c r="A446" s="127" t="s">
        <v>1185</v>
      </c>
      <c r="B446" s="44">
        <v>79987754</v>
      </c>
      <c r="C446" s="123" t="s">
        <v>396</v>
      </c>
      <c r="D446" s="125" t="e">
        <f>COUNTIFS('CONTRATOS 2015'!#REF!,A446,'CONTRATOS 2015'!$W$2:$W$64,"&gt;=1")</f>
        <v>#REF!</v>
      </c>
      <c r="E446" s="122" t="e">
        <f>SUMIFS('CONTRATOS 2015'!$W$2:$W$64,'CONTRATOS 2015'!#REF!,A446)</f>
        <v>#REF!</v>
      </c>
    </row>
    <row r="447" spans="1:5" x14ac:dyDescent="0.2">
      <c r="A447" s="127" t="s">
        <v>1542</v>
      </c>
      <c r="B447" s="44">
        <v>1085245141</v>
      </c>
      <c r="C447" s="123" t="s">
        <v>362</v>
      </c>
      <c r="D447" s="125" t="e">
        <f>COUNTIFS('CONTRATOS 2015'!#REF!,A447,'CONTRATOS 2015'!$W$2:$W$64,"&gt;=1")</f>
        <v>#REF!</v>
      </c>
      <c r="E447" s="122" t="e">
        <f>SUMIFS('CONTRATOS 2015'!$W$2:$W$64,'CONTRATOS 2015'!#REF!,A447)</f>
        <v>#REF!</v>
      </c>
    </row>
    <row r="448" spans="1:5" x14ac:dyDescent="0.2">
      <c r="A448" s="127" t="s">
        <v>1366</v>
      </c>
      <c r="B448" s="44">
        <v>94326813</v>
      </c>
      <c r="C448" s="123" t="s">
        <v>306</v>
      </c>
      <c r="D448" s="125" t="e">
        <f>COUNTIFS('CONTRATOS 2015'!#REF!,A448,'CONTRATOS 2015'!$W$2:$W$64,"&gt;=1")</f>
        <v>#REF!</v>
      </c>
      <c r="E448" s="122" t="e">
        <f>SUMIFS('CONTRATOS 2015'!$W$2:$W$64,'CONTRATOS 2015'!#REF!,A448)</f>
        <v>#REF!</v>
      </c>
    </row>
    <row r="449" spans="1:5" x14ac:dyDescent="0.2">
      <c r="A449" s="127" t="s">
        <v>1368</v>
      </c>
      <c r="B449" s="44">
        <v>94356169</v>
      </c>
      <c r="C449" s="123" t="s">
        <v>311</v>
      </c>
      <c r="D449" s="125" t="e">
        <f>COUNTIFS('CONTRATOS 2015'!#REF!,A449,'CONTRATOS 2015'!$W$2:$W$64,"&gt;=1")</f>
        <v>#REF!</v>
      </c>
      <c r="E449" s="122" t="e">
        <f>SUMIFS('CONTRATOS 2015'!$W$2:$W$64,'CONTRATOS 2015'!#REF!,A449)</f>
        <v>#REF!</v>
      </c>
    </row>
    <row r="450" spans="1:5" x14ac:dyDescent="0.2">
      <c r="A450" s="127" t="s">
        <v>1232</v>
      </c>
      <c r="B450" s="44">
        <v>80179854</v>
      </c>
      <c r="C450" s="123" t="s">
        <v>301</v>
      </c>
      <c r="D450" s="125" t="e">
        <f>COUNTIFS('CONTRATOS 2015'!#REF!,A450,'CONTRATOS 2015'!$W$2:$W$64,"&gt;=1")</f>
        <v>#REF!</v>
      </c>
      <c r="E450" s="122" t="e">
        <f>SUMIFS('CONTRATOS 2015'!$W$2:$W$64,'CONTRATOS 2015'!#REF!,A450)</f>
        <v>#REF!</v>
      </c>
    </row>
    <row r="451" spans="1:5" x14ac:dyDescent="0.2">
      <c r="A451" s="127" t="s">
        <v>636</v>
      </c>
      <c r="B451" s="44">
        <v>19473262</v>
      </c>
      <c r="C451" s="123" t="s">
        <v>301</v>
      </c>
      <c r="D451" s="125" t="e">
        <f>COUNTIFS('CONTRATOS 2015'!#REF!,A451,'CONTRATOS 2015'!$W$2:$W$64,"&gt;=1")</f>
        <v>#REF!</v>
      </c>
      <c r="E451" s="122" t="e">
        <f>SUMIFS('CONTRATOS 2015'!$W$2:$W$64,'CONTRATOS 2015'!#REF!,A451)</f>
        <v>#REF!</v>
      </c>
    </row>
    <row r="452" spans="1:5" x14ac:dyDescent="0.2">
      <c r="A452" s="127" t="s">
        <v>650</v>
      </c>
      <c r="B452" s="44">
        <v>22644472</v>
      </c>
      <c r="C452" s="123" t="s">
        <v>301</v>
      </c>
      <c r="D452" s="125" t="e">
        <f>COUNTIFS('CONTRATOS 2015'!#REF!,A452,'CONTRATOS 2015'!$W$2:$W$64,"&gt;=1")</f>
        <v>#REF!</v>
      </c>
      <c r="E452" s="122" t="e">
        <f>SUMIFS('CONTRATOS 2015'!$W$2:$W$64,'CONTRATOS 2015'!#REF!,A452)</f>
        <v>#REF!</v>
      </c>
    </row>
    <row r="453" spans="1:5" x14ac:dyDescent="0.2">
      <c r="A453" s="127" t="s">
        <v>1481</v>
      </c>
      <c r="B453" s="44">
        <v>1031120689</v>
      </c>
      <c r="C453" s="123" t="s">
        <v>318</v>
      </c>
      <c r="D453" s="125" t="e">
        <f>COUNTIFS('CONTRATOS 2015'!#REF!,A453,'CONTRATOS 2015'!$W$2:$W$64,"&gt;=1")</f>
        <v>#REF!</v>
      </c>
      <c r="E453" s="122" t="e">
        <f>SUMIFS('CONTRATOS 2015'!$W$2:$W$64,'CONTRATOS 2015'!#REF!,A453)</f>
        <v>#REF!</v>
      </c>
    </row>
    <row r="454" spans="1:5" x14ac:dyDescent="0.2">
      <c r="A454" s="127" t="s">
        <v>648</v>
      </c>
      <c r="B454" s="44">
        <v>22464885</v>
      </c>
      <c r="C454" s="123" t="s">
        <v>359</v>
      </c>
      <c r="D454" s="125" t="e">
        <f>COUNTIFS('CONTRATOS 2015'!#REF!,A454,'CONTRATOS 2015'!$W$2:$W$64,"&gt;=1")</f>
        <v>#REF!</v>
      </c>
      <c r="E454" s="122" t="e">
        <f>SUMIFS('CONTRATOS 2015'!$W$2:$W$64,'CONTRATOS 2015'!#REF!,A454)</f>
        <v>#REF!</v>
      </c>
    </row>
    <row r="455" spans="1:5" x14ac:dyDescent="0.2">
      <c r="A455" s="127" t="s">
        <v>1161</v>
      </c>
      <c r="B455" s="44">
        <v>79885176</v>
      </c>
      <c r="C455" s="123" t="s">
        <v>311</v>
      </c>
      <c r="D455" s="125" t="e">
        <f>COUNTIFS('CONTRATOS 2015'!#REF!,A455,'CONTRATOS 2015'!$W$2:$W$64,"&gt;=1")</f>
        <v>#REF!</v>
      </c>
      <c r="E455" s="122" t="e">
        <f>SUMIFS('CONTRATOS 2015'!$W$2:$W$64,'CONTRATOS 2015'!#REF!,A455)</f>
        <v>#REF!</v>
      </c>
    </row>
    <row r="456" spans="1:5" x14ac:dyDescent="0.2">
      <c r="A456" s="127" t="s">
        <v>1240</v>
      </c>
      <c r="B456" s="44">
        <v>80226421</v>
      </c>
      <c r="C456" s="123" t="s">
        <v>319</v>
      </c>
      <c r="D456" s="125" t="e">
        <f>COUNTIFS('CONTRATOS 2015'!#REF!,A456,'CONTRATOS 2015'!$W$2:$W$64,"&gt;=1")</f>
        <v>#REF!</v>
      </c>
      <c r="E456" s="122" t="e">
        <f>SUMIFS('CONTRATOS 2015'!$W$2:$W$64,'CONTRATOS 2015'!#REF!,A456)</f>
        <v>#REF!</v>
      </c>
    </row>
    <row r="457" spans="1:5" x14ac:dyDescent="0.2">
      <c r="A457" s="127" t="s">
        <v>1337</v>
      </c>
      <c r="B457" s="44">
        <v>88244765</v>
      </c>
      <c r="C457" s="123" t="s">
        <v>346</v>
      </c>
      <c r="D457" s="125" t="e">
        <f>COUNTIFS('CONTRATOS 2015'!#REF!,A457,'CONTRATOS 2015'!$W$2:$W$64,"&gt;=1")</f>
        <v>#REF!</v>
      </c>
      <c r="E457" s="122" t="e">
        <f>SUMIFS('CONTRATOS 2015'!$W$2:$W$64,'CONTRATOS 2015'!#REF!,A457)</f>
        <v>#REF!</v>
      </c>
    </row>
    <row r="458" spans="1:5" x14ac:dyDescent="0.2">
      <c r="A458" s="127" t="s">
        <v>428</v>
      </c>
      <c r="B458" s="44">
        <v>1061548</v>
      </c>
      <c r="C458" s="123" t="s">
        <v>303</v>
      </c>
      <c r="D458" s="125" t="e">
        <f>COUNTIFS('CONTRATOS 2015'!#REF!,A458,'CONTRATOS 2015'!$W$2:$W$64,"&gt;=1")</f>
        <v>#REF!</v>
      </c>
      <c r="E458" s="122" t="e">
        <f>SUMIFS('CONTRATOS 2015'!$W$2:$W$64,'CONTRATOS 2015'!#REF!,A458)</f>
        <v>#REF!</v>
      </c>
    </row>
    <row r="459" spans="1:5" x14ac:dyDescent="0.2">
      <c r="A459" s="127" t="s">
        <v>1089</v>
      </c>
      <c r="B459" s="44">
        <v>79215386</v>
      </c>
      <c r="C459" s="123" t="s">
        <v>301</v>
      </c>
      <c r="D459" s="125" t="e">
        <f>COUNTIFS('CONTRATOS 2015'!#REF!,A459,'CONTRATOS 2015'!$W$2:$W$64,"&gt;=1")</f>
        <v>#REF!</v>
      </c>
      <c r="E459" s="122" t="e">
        <f>SUMIFS('CONTRATOS 2015'!$W$2:$W$64,'CONTRATOS 2015'!#REF!,A459)</f>
        <v>#REF!</v>
      </c>
    </row>
    <row r="460" spans="1:5" x14ac:dyDescent="0.2">
      <c r="A460" s="127" t="s">
        <v>1077</v>
      </c>
      <c r="B460" s="44">
        <v>79004627</v>
      </c>
      <c r="C460" s="123" t="s">
        <v>323</v>
      </c>
      <c r="D460" s="125" t="e">
        <f>COUNTIFS('CONTRATOS 2015'!#REF!,A460,'CONTRATOS 2015'!$W$2:$W$64,"&gt;=1")</f>
        <v>#REF!</v>
      </c>
      <c r="E460" s="122" t="e">
        <f>SUMIFS('CONTRATOS 2015'!$W$2:$W$64,'CONTRATOS 2015'!#REF!,A460)</f>
        <v>#REF!</v>
      </c>
    </row>
    <row r="461" spans="1:5" x14ac:dyDescent="0.2">
      <c r="A461" s="127" t="s">
        <v>1354</v>
      </c>
      <c r="B461" s="44">
        <v>93125633</v>
      </c>
      <c r="C461" s="123" t="s">
        <v>303</v>
      </c>
      <c r="D461" s="125" t="e">
        <f>COUNTIFS('CONTRATOS 2015'!#REF!,A461,'CONTRATOS 2015'!$W$2:$W$64,"&gt;=1")</f>
        <v>#REF!</v>
      </c>
      <c r="E461" s="122" t="e">
        <f>SUMIFS('CONTRATOS 2015'!$W$2:$W$64,'CONTRATOS 2015'!#REF!,A461)</f>
        <v>#REF!</v>
      </c>
    </row>
    <row r="462" spans="1:5" x14ac:dyDescent="0.2">
      <c r="A462" s="127" t="s">
        <v>573</v>
      </c>
      <c r="B462" s="44">
        <v>13862072</v>
      </c>
      <c r="C462" s="123" t="s">
        <v>346</v>
      </c>
      <c r="D462" s="125" t="e">
        <f>COUNTIFS('CONTRATOS 2015'!#REF!,A462,'CONTRATOS 2015'!$W$2:$W$64,"&gt;=1")</f>
        <v>#REF!</v>
      </c>
      <c r="E462" s="122" t="e">
        <f>SUMIFS('CONTRATOS 2015'!$W$2:$W$64,'CONTRATOS 2015'!#REF!,A462)</f>
        <v>#REF!</v>
      </c>
    </row>
    <row r="463" spans="1:5" x14ac:dyDescent="0.2">
      <c r="A463" s="127" t="s">
        <v>1096</v>
      </c>
      <c r="B463" s="44">
        <v>79365348</v>
      </c>
      <c r="C463" s="123" t="s">
        <v>359</v>
      </c>
      <c r="D463" s="125" t="e">
        <f>COUNTIFS('CONTRATOS 2015'!#REF!,A463,'CONTRATOS 2015'!$W$2:$W$64,"&gt;=1")</f>
        <v>#REF!</v>
      </c>
      <c r="E463" s="122" t="e">
        <f>SUMIFS('CONTRATOS 2015'!$W$2:$W$64,'CONTRATOS 2015'!#REF!,A463)</f>
        <v>#REF!</v>
      </c>
    </row>
    <row r="464" spans="1:5" x14ac:dyDescent="0.2">
      <c r="A464" s="127" t="s">
        <v>551</v>
      </c>
      <c r="B464" s="44">
        <v>12906726</v>
      </c>
      <c r="C464" s="123" t="s">
        <v>363</v>
      </c>
      <c r="D464" s="125" t="e">
        <f>COUNTIFS('CONTRATOS 2015'!#REF!,A464,'CONTRATOS 2015'!$W$2:$W$64,"&gt;=1")</f>
        <v>#REF!</v>
      </c>
      <c r="E464" s="122" t="e">
        <f>SUMIFS('CONTRATOS 2015'!$W$2:$W$64,'CONTRATOS 2015'!#REF!,A464)</f>
        <v>#REF!</v>
      </c>
    </row>
    <row r="465" spans="1:5" x14ac:dyDescent="0.2">
      <c r="A465" s="127" t="s">
        <v>1345</v>
      </c>
      <c r="B465" s="44">
        <v>91268131</v>
      </c>
      <c r="C465" s="123" t="s">
        <v>399</v>
      </c>
      <c r="D465" s="125" t="e">
        <f>COUNTIFS('CONTRATOS 2015'!#REF!,A465,'CONTRATOS 2015'!$W$2:$W$64,"&gt;=1")</f>
        <v>#REF!</v>
      </c>
      <c r="E465" s="122" t="e">
        <f>SUMIFS('CONTRATOS 2015'!$W$2:$W$64,'CONTRATOS 2015'!#REF!,A465)</f>
        <v>#REF!</v>
      </c>
    </row>
    <row r="466" spans="1:5" x14ac:dyDescent="0.2">
      <c r="A466" s="127" t="s">
        <v>1172</v>
      </c>
      <c r="B466" s="44">
        <v>79915303</v>
      </c>
      <c r="C466" s="123" t="s">
        <v>392</v>
      </c>
      <c r="D466" s="125" t="e">
        <f>COUNTIFS('CONTRATOS 2015'!#REF!,A466,'CONTRATOS 2015'!$W$2:$W$64,"&gt;=1")</f>
        <v>#REF!</v>
      </c>
      <c r="E466" s="122" t="e">
        <f>SUMIFS('CONTRATOS 2015'!$W$2:$W$64,'CONTRATOS 2015'!#REF!,A466)</f>
        <v>#REF!</v>
      </c>
    </row>
    <row r="467" spans="1:5" x14ac:dyDescent="0.2">
      <c r="A467" s="127" t="s">
        <v>1376</v>
      </c>
      <c r="B467" s="44">
        <v>94417073</v>
      </c>
      <c r="C467" s="123" t="s">
        <v>311</v>
      </c>
      <c r="D467" s="125" t="e">
        <f>COUNTIFS('CONTRATOS 2015'!#REF!,A467,'CONTRATOS 2015'!$W$2:$W$64,"&gt;=1")</f>
        <v>#REF!</v>
      </c>
      <c r="E467" s="122" t="e">
        <f>SUMIFS('CONTRATOS 2015'!$W$2:$W$64,'CONTRATOS 2015'!#REF!,A467)</f>
        <v>#REF!</v>
      </c>
    </row>
    <row r="468" spans="1:5" x14ac:dyDescent="0.2">
      <c r="A468" s="127" t="s">
        <v>1041</v>
      </c>
      <c r="B468" s="44">
        <v>74185483</v>
      </c>
      <c r="C468" s="123" t="s">
        <v>340</v>
      </c>
      <c r="D468" s="125" t="e">
        <f>COUNTIFS('CONTRATOS 2015'!#REF!,A468,'CONTRATOS 2015'!$W$2:$W$64,"&gt;=1")</f>
        <v>#REF!</v>
      </c>
      <c r="E468" s="122" t="e">
        <f>SUMIFS('CONTRATOS 2015'!$W$2:$W$64,'CONTRATOS 2015'!#REF!,A468)</f>
        <v>#REF!</v>
      </c>
    </row>
    <row r="469" spans="1:5" x14ac:dyDescent="0.2">
      <c r="A469" s="127" t="s">
        <v>1210</v>
      </c>
      <c r="B469" s="44">
        <v>80070523</v>
      </c>
      <c r="C469" s="123" t="s">
        <v>301</v>
      </c>
      <c r="D469" s="125" t="e">
        <f>COUNTIFS('CONTRATOS 2015'!#REF!,A469,'CONTRATOS 2015'!$W$2:$W$64,"&gt;=1")</f>
        <v>#REF!</v>
      </c>
      <c r="E469" s="122" t="e">
        <f>SUMIFS('CONTRATOS 2015'!$W$2:$W$64,'CONTRATOS 2015'!#REF!,A469)</f>
        <v>#REF!</v>
      </c>
    </row>
    <row r="470" spans="1:5" x14ac:dyDescent="0.2">
      <c r="A470" s="127" t="s">
        <v>1255</v>
      </c>
      <c r="B470" s="44">
        <v>80470847</v>
      </c>
      <c r="C470" s="123" t="s">
        <v>343</v>
      </c>
      <c r="D470" s="125" t="e">
        <f>COUNTIFS('CONTRATOS 2015'!#REF!,A470,'CONTRATOS 2015'!$W$2:$W$64,"&gt;=1")</f>
        <v>#REF!</v>
      </c>
      <c r="E470" s="122" t="e">
        <f>SUMIFS('CONTRATOS 2015'!$W$2:$W$64,'CONTRATOS 2015'!#REF!,A470)</f>
        <v>#REF!</v>
      </c>
    </row>
    <row r="471" spans="1:5" x14ac:dyDescent="0.2">
      <c r="A471" s="127" t="s">
        <v>1159</v>
      </c>
      <c r="B471" s="44">
        <v>79855588</v>
      </c>
      <c r="C471" s="123" t="s">
        <v>307</v>
      </c>
      <c r="D471" s="125" t="e">
        <f>COUNTIFS('CONTRATOS 2015'!#REF!,A471,'CONTRATOS 2015'!$W$2:$W$64,"&gt;=1")</f>
        <v>#REF!</v>
      </c>
      <c r="E471" s="122" t="e">
        <f>SUMIFS('CONTRATOS 2015'!$W$2:$W$64,'CONTRATOS 2015'!#REF!,A471)</f>
        <v>#REF!</v>
      </c>
    </row>
    <row r="472" spans="1:5" x14ac:dyDescent="0.2">
      <c r="A472" s="127" t="s">
        <v>450</v>
      </c>
      <c r="B472" s="44">
        <v>5633214</v>
      </c>
      <c r="C472" s="123" t="s">
        <v>301</v>
      </c>
      <c r="D472" s="125" t="e">
        <f>COUNTIFS('CONTRATOS 2015'!#REF!,A472,'CONTRATOS 2015'!$W$2:$W$64,"&gt;=1")</f>
        <v>#REF!</v>
      </c>
      <c r="E472" s="122" t="e">
        <f>SUMIFS('CONTRATOS 2015'!$W$2:$W$64,'CONTRATOS 2015'!#REF!,A472)</f>
        <v>#REF!</v>
      </c>
    </row>
    <row r="473" spans="1:5" x14ac:dyDescent="0.2">
      <c r="A473" s="127" t="s">
        <v>1173</v>
      </c>
      <c r="B473" s="44">
        <v>79921839</v>
      </c>
      <c r="C473" s="123" t="s">
        <v>342</v>
      </c>
      <c r="D473" s="125" t="e">
        <f>COUNTIFS('CONTRATOS 2015'!#REF!,A473,'CONTRATOS 2015'!$W$2:$W$64,"&gt;=1")</f>
        <v>#REF!</v>
      </c>
      <c r="E473" s="122" t="e">
        <f>SUMIFS('CONTRATOS 2015'!$W$2:$W$64,'CONTRATOS 2015'!#REF!,A473)</f>
        <v>#REF!</v>
      </c>
    </row>
    <row r="474" spans="1:5" x14ac:dyDescent="0.2">
      <c r="A474" s="127" t="s">
        <v>1035</v>
      </c>
      <c r="B474" s="44">
        <v>73191970</v>
      </c>
      <c r="C474" s="123" t="s">
        <v>307</v>
      </c>
      <c r="D474" s="125" t="e">
        <f>COUNTIFS('CONTRATOS 2015'!#REF!,A474,'CONTRATOS 2015'!$W$2:$W$64,"&gt;=1")</f>
        <v>#REF!</v>
      </c>
      <c r="E474" s="122" t="e">
        <f>SUMIFS('CONTRATOS 2015'!$W$2:$W$64,'CONTRATOS 2015'!#REF!,A474)</f>
        <v>#REF!</v>
      </c>
    </row>
    <row r="475" spans="1:5" x14ac:dyDescent="0.2">
      <c r="A475" s="127" t="s">
        <v>1007</v>
      </c>
      <c r="B475" s="44">
        <v>72189260</v>
      </c>
      <c r="C475" s="123" t="s">
        <v>359</v>
      </c>
      <c r="D475" s="125" t="e">
        <f>COUNTIFS('CONTRATOS 2015'!#REF!,A475,'CONTRATOS 2015'!$W$2:$W$64,"&gt;=1")</f>
        <v>#REF!</v>
      </c>
      <c r="E475" s="122" t="e">
        <f>SUMIFS('CONTRATOS 2015'!$W$2:$W$64,'CONTRATOS 2015'!#REF!,A475)</f>
        <v>#REF!</v>
      </c>
    </row>
    <row r="476" spans="1:5" x14ac:dyDescent="0.2">
      <c r="A476" s="127" t="s">
        <v>582</v>
      </c>
      <c r="B476" s="44">
        <v>15041122</v>
      </c>
      <c r="C476" s="123" t="s">
        <v>370</v>
      </c>
      <c r="D476" s="125" t="e">
        <f>COUNTIFS('CONTRATOS 2015'!#REF!,A476,'CONTRATOS 2015'!$W$2:$W$64,"&gt;=1")</f>
        <v>#REF!</v>
      </c>
      <c r="E476" s="122" t="e">
        <f>SUMIFS('CONTRATOS 2015'!$W$2:$W$64,'CONTRATOS 2015'!#REF!,A476)</f>
        <v>#REF!</v>
      </c>
    </row>
    <row r="477" spans="1:5" x14ac:dyDescent="0.2">
      <c r="A477" s="127" t="s">
        <v>437</v>
      </c>
      <c r="B477" s="44">
        <v>3805928</v>
      </c>
      <c r="C477" s="123" t="s">
        <v>307</v>
      </c>
      <c r="D477" s="125" t="e">
        <f>COUNTIFS('CONTRATOS 2015'!#REF!,A477,'CONTRATOS 2015'!$W$2:$W$64,"&gt;=1")</f>
        <v>#REF!</v>
      </c>
      <c r="E477" s="122" t="e">
        <f>SUMIFS('CONTRATOS 2015'!$W$2:$W$64,'CONTRATOS 2015'!#REF!,A477)</f>
        <v>#REF!</v>
      </c>
    </row>
    <row r="478" spans="1:5" x14ac:dyDescent="0.2">
      <c r="A478" s="127" t="s">
        <v>1290</v>
      </c>
      <c r="B478" s="44">
        <v>85462635</v>
      </c>
      <c r="C478" s="123" t="s">
        <v>389</v>
      </c>
      <c r="D478" s="125" t="e">
        <f>COUNTIFS('CONTRATOS 2015'!#REF!,A478,'CONTRATOS 2015'!$W$2:$W$64,"&gt;=1")</f>
        <v>#REF!</v>
      </c>
      <c r="E478" s="122" t="e">
        <f>SUMIFS('CONTRATOS 2015'!$W$2:$W$64,'CONTRATOS 2015'!#REF!,A478)</f>
        <v>#REF!</v>
      </c>
    </row>
    <row r="479" spans="1:5" x14ac:dyDescent="0.2">
      <c r="A479" s="127" t="s">
        <v>499</v>
      </c>
      <c r="B479" s="44">
        <v>9871177</v>
      </c>
      <c r="C479" s="123" t="s">
        <v>314</v>
      </c>
      <c r="D479" s="125" t="e">
        <f>COUNTIFS('CONTRATOS 2015'!#REF!,A479,'CONTRATOS 2015'!$W$2:$W$64,"&gt;=1")</f>
        <v>#REF!</v>
      </c>
      <c r="E479" s="122" t="e">
        <f>SUMIFS('CONTRATOS 2015'!$W$2:$W$64,'CONTRATOS 2015'!#REF!,A479)</f>
        <v>#REF!</v>
      </c>
    </row>
    <row r="480" spans="1:5" x14ac:dyDescent="0.2">
      <c r="A480" s="127" t="s">
        <v>1568</v>
      </c>
      <c r="B480" s="44">
        <v>1116722339</v>
      </c>
      <c r="C480" s="123" t="s">
        <v>311</v>
      </c>
      <c r="D480" s="125" t="e">
        <f>COUNTIFS('CONTRATOS 2015'!#REF!,A480,'CONTRATOS 2015'!$W$2:$W$64,"&gt;=1")</f>
        <v>#REF!</v>
      </c>
      <c r="E480" s="122" t="e">
        <f>SUMIFS('CONTRATOS 2015'!$W$2:$W$64,'CONTRATOS 2015'!#REF!,A480)</f>
        <v>#REF!</v>
      </c>
    </row>
    <row r="481" spans="1:5" x14ac:dyDescent="0.2">
      <c r="A481" s="127" t="s">
        <v>1328</v>
      </c>
      <c r="B481" s="44">
        <v>88229172</v>
      </c>
      <c r="C481" s="123" t="s">
        <v>419</v>
      </c>
      <c r="D481" s="125" t="e">
        <f>COUNTIFS('CONTRATOS 2015'!#REF!,A481,'CONTRATOS 2015'!$W$2:$W$64,"&gt;=1")</f>
        <v>#REF!</v>
      </c>
      <c r="E481" s="122" t="e">
        <f>SUMIFS('CONTRATOS 2015'!$W$2:$W$64,'CONTRATOS 2015'!#REF!,A481)</f>
        <v>#REF!</v>
      </c>
    </row>
    <row r="482" spans="1:5" x14ac:dyDescent="0.2">
      <c r="A482" s="127" t="s">
        <v>604</v>
      </c>
      <c r="B482" s="44">
        <v>17336974</v>
      </c>
      <c r="C482" s="123" t="s">
        <v>376</v>
      </c>
      <c r="D482" s="125" t="e">
        <f>COUNTIFS('CONTRATOS 2015'!#REF!,A482,'CONTRATOS 2015'!$W$2:$W$64,"&gt;=1")</f>
        <v>#REF!</v>
      </c>
      <c r="E482" s="122" t="e">
        <f>SUMIFS('CONTRATOS 2015'!$W$2:$W$64,'CONTRATOS 2015'!#REF!,A482)</f>
        <v>#REF!</v>
      </c>
    </row>
    <row r="483" spans="1:5" x14ac:dyDescent="0.2">
      <c r="A483" s="127" t="s">
        <v>1103</v>
      </c>
      <c r="B483" s="44">
        <v>79413203</v>
      </c>
      <c r="C483" s="123" t="s">
        <v>334</v>
      </c>
      <c r="D483" s="125" t="e">
        <f>COUNTIFS('CONTRATOS 2015'!#REF!,A483,'CONTRATOS 2015'!$W$2:$W$64,"&gt;=1")</f>
        <v>#REF!</v>
      </c>
      <c r="E483" s="122" t="e">
        <f>SUMIFS('CONTRATOS 2015'!$W$2:$W$64,'CONTRATOS 2015'!#REF!,A483)</f>
        <v>#REF!</v>
      </c>
    </row>
    <row r="484" spans="1:5" x14ac:dyDescent="0.2">
      <c r="A484" s="127" t="s">
        <v>38</v>
      </c>
      <c r="B484" s="44">
        <v>30762702</v>
      </c>
      <c r="C484" s="123" t="s">
        <v>389</v>
      </c>
      <c r="D484" s="125" t="e">
        <f>COUNTIFS('CONTRATOS 2015'!#REF!,A484,'CONTRATOS 2015'!$W$2:$W$64,"&gt;=1")</f>
        <v>#REF!</v>
      </c>
      <c r="E484" s="122" t="e">
        <f>SUMIFS('CONTRATOS 2015'!$W$2:$W$64,'CONTRATOS 2015'!#REF!,A484)</f>
        <v>#REF!</v>
      </c>
    </row>
    <row r="485" spans="1:5" x14ac:dyDescent="0.2">
      <c r="A485" s="127" t="s">
        <v>1038</v>
      </c>
      <c r="B485" s="44">
        <v>73575474</v>
      </c>
      <c r="C485" s="123" t="s">
        <v>343</v>
      </c>
      <c r="D485" s="125" t="e">
        <f>COUNTIFS('CONTRATOS 2015'!#REF!,A485,'CONTRATOS 2015'!$W$2:$W$64,"&gt;=1")</f>
        <v>#REF!</v>
      </c>
      <c r="E485" s="122" t="e">
        <f>SUMIFS('CONTRATOS 2015'!$W$2:$W$64,'CONTRATOS 2015'!#REF!,A485)</f>
        <v>#REF!</v>
      </c>
    </row>
    <row r="486" spans="1:5" x14ac:dyDescent="0.2">
      <c r="A486" s="127" t="s">
        <v>828</v>
      </c>
      <c r="B486" s="44">
        <v>52106508</v>
      </c>
      <c r="C486" s="123" t="s">
        <v>301</v>
      </c>
      <c r="D486" s="125" t="e">
        <f>COUNTIFS('CONTRATOS 2015'!#REF!,A486,'CONTRATOS 2015'!$W$2:$W$64,"&gt;=1")</f>
        <v>#REF!</v>
      </c>
      <c r="E486" s="122" t="e">
        <f>SUMIFS('CONTRATOS 2015'!$W$2:$W$64,'CONTRATOS 2015'!#REF!,A486)</f>
        <v>#REF!</v>
      </c>
    </row>
    <row r="487" spans="1:5" x14ac:dyDescent="0.2">
      <c r="A487" s="127" t="s">
        <v>962</v>
      </c>
      <c r="B487" s="44">
        <v>60386957</v>
      </c>
      <c r="C487" s="123" t="s">
        <v>346</v>
      </c>
      <c r="D487" s="125" t="e">
        <f>COUNTIFS('CONTRATOS 2015'!#REF!,A487,'CONTRATOS 2015'!$W$2:$W$64,"&gt;=1")</f>
        <v>#REF!</v>
      </c>
      <c r="E487" s="122" t="e">
        <f>SUMIFS('CONTRATOS 2015'!$W$2:$W$64,'CONTRATOS 2015'!#REF!,A487)</f>
        <v>#REF!</v>
      </c>
    </row>
    <row r="488" spans="1:5" x14ac:dyDescent="0.2">
      <c r="A488" s="127" t="s">
        <v>1458</v>
      </c>
      <c r="B488" s="44">
        <v>1022350074</v>
      </c>
      <c r="C488" s="123" t="s">
        <v>359</v>
      </c>
      <c r="D488" s="125" t="e">
        <f>COUNTIFS('CONTRATOS 2015'!#REF!,A488,'CONTRATOS 2015'!$W$2:$W$64,"&gt;=1")</f>
        <v>#REF!</v>
      </c>
      <c r="E488" s="122" t="e">
        <f>SUMIFS('CONTRATOS 2015'!$W$2:$W$64,'CONTRATOS 2015'!#REF!,A488)</f>
        <v>#REF!</v>
      </c>
    </row>
    <row r="489" spans="1:5" x14ac:dyDescent="0.2">
      <c r="A489" s="127" t="s">
        <v>1559</v>
      </c>
      <c r="B489" s="44">
        <v>1099205839</v>
      </c>
      <c r="C489" s="123" t="s">
        <v>324</v>
      </c>
      <c r="D489" s="125" t="e">
        <f>COUNTIFS('CONTRATOS 2015'!#REF!,A489,'CONTRATOS 2015'!$W$2:$W$64,"&gt;=1")</f>
        <v>#REF!</v>
      </c>
      <c r="E489" s="122" t="e">
        <f>SUMIFS('CONTRATOS 2015'!$W$2:$W$64,'CONTRATOS 2015'!#REF!,A489)</f>
        <v>#REF!</v>
      </c>
    </row>
    <row r="490" spans="1:5" x14ac:dyDescent="0.2">
      <c r="A490" s="127" t="s">
        <v>981</v>
      </c>
      <c r="B490" s="44">
        <v>66659894</v>
      </c>
      <c r="C490" s="123" t="s">
        <v>363</v>
      </c>
      <c r="D490" s="125" t="e">
        <f>COUNTIFS('CONTRATOS 2015'!#REF!,A490,'CONTRATOS 2015'!$W$2:$W$64,"&gt;=1")</f>
        <v>#REF!</v>
      </c>
      <c r="E490" s="122" t="e">
        <f>SUMIFS('CONTRATOS 2015'!$W$2:$W$64,'CONTRATOS 2015'!#REF!,A490)</f>
        <v>#REF!</v>
      </c>
    </row>
    <row r="491" spans="1:5" x14ac:dyDescent="0.2">
      <c r="A491" s="127" t="s">
        <v>736</v>
      </c>
      <c r="B491" s="44">
        <v>39022162</v>
      </c>
      <c r="C491" s="123" t="s">
        <v>401</v>
      </c>
      <c r="D491" s="125" t="e">
        <f>COUNTIFS('CONTRATOS 2015'!#REF!,A491,'CONTRATOS 2015'!$W$2:$W$64,"&gt;=1")</f>
        <v>#REF!</v>
      </c>
      <c r="E491" s="122" t="e">
        <f>SUMIFS('CONTRATOS 2015'!$W$2:$W$64,'CONTRATOS 2015'!#REF!,A491)</f>
        <v>#REF!</v>
      </c>
    </row>
    <row r="492" spans="1:5" x14ac:dyDescent="0.2">
      <c r="A492" s="127" t="s">
        <v>531</v>
      </c>
      <c r="B492" s="44">
        <v>11803564</v>
      </c>
      <c r="C492" s="123" t="s">
        <v>312</v>
      </c>
      <c r="D492" s="125" t="e">
        <f>COUNTIFS('CONTRATOS 2015'!#REF!,A492,'CONTRATOS 2015'!$W$2:$W$64,"&gt;=1")</f>
        <v>#REF!</v>
      </c>
      <c r="E492" s="122" t="e">
        <f>SUMIFS('CONTRATOS 2015'!$W$2:$W$64,'CONTRATOS 2015'!#REF!,A492)</f>
        <v>#REF!</v>
      </c>
    </row>
    <row r="493" spans="1:5" x14ac:dyDescent="0.2">
      <c r="A493" s="127" t="s">
        <v>1567</v>
      </c>
      <c r="B493" s="44">
        <v>1116242764</v>
      </c>
      <c r="C493" s="123" t="s">
        <v>343</v>
      </c>
      <c r="D493" s="125" t="e">
        <f>COUNTIFS('CONTRATOS 2015'!#REF!,A493,'CONTRATOS 2015'!$W$2:$W$64,"&gt;=1")</f>
        <v>#REF!</v>
      </c>
      <c r="E493" s="122" t="e">
        <f>SUMIFS('CONTRATOS 2015'!$W$2:$W$64,'CONTRATOS 2015'!#REF!,A493)</f>
        <v>#REF!</v>
      </c>
    </row>
    <row r="494" spans="1:5" x14ac:dyDescent="0.2">
      <c r="A494" s="127" t="s">
        <v>894</v>
      </c>
      <c r="B494" s="44">
        <v>52834199</v>
      </c>
      <c r="C494" s="123" t="s">
        <v>329</v>
      </c>
      <c r="D494" s="125" t="e">
        <f>COUNTIFS('CONTRATOS 2015'!#REF!,A494,'CONTRATOS 2015'!$W$2:$W$64,"&gt;=1")</f>
        <v>#REF!</v>
      </c>
      <c r="E494" s="122" t="e">
        <f>SUMIFS('CONTRATOS 2015'!$W$2:$W$64,'CONTRATOS 2015'!#REF!,A494)</f>
        <v>#REF!</v>
      </c>
    </row>
    <row r="495" spans="1:5" x14ac:dyDescent="0.2">
      <c r="A495" s="127" t="s">
        <v>39</v>
      </c>
      <c r="B495" s="44">
        <v>56053652</v>
      </c>
      <c r="C495" s="123" t="s">
        <v>371</v>
      </c>
      <c r="D495" s="125" t="e">
        <f>COUNTIFS('CONTRATOS 2015'!#REF!,A495,'CONTRATOS 2015'!$W$2:$W$64,"&gt;=1")</f>
        <v>#REF!</v>
      </c>
      <c r="E495" s="122" t="e">
        <f>SUMIFS('CONTRATOS 2015'!$W$2:$W$64,'CONTRATOS 2015'!#REF!,A495)</f>
        <v>#REF!</v>
      </c>
    </row>
    <row r="496" spans="1:5" x14ac:dyDescent="0.2">
      <c r="A496" s="127" t="s">
        <v>1015</v>
      </c>
      <c r="B496" s="44">
        <v>72223387</v>
      </c>
      <c r="C496" s="123" t="s">
        <v>342</v>
      </c>
      <c r="D496" s="125" t="e">
        <f>COUNTIFS('CONTRATOS 2015'!#REF!,A496,'CONTRATOS 2015'!$W$2:$W$64,"&gt;=1")</f>
        <v>#REF!</v>
      </c>
      <c r="E496" s="122" t="e">
        <f>SUMIFS('CONTRATOS 2015'!$W$2:$W$64,'CONTRATOS 2015'!#REF!,A496)</f>
        <v>#REF!</v>
      </c>
    </row>
    <row r="497" spans="1:5" x14ac:dyDescent="0.2">
      <c r="A497" s="127" t="s">
        <v>1233</v>
      </c>
      <c r="B497" s="44">
        <v>80184874</v>
      </c>
      <c r="C497" s="123" t="s">
        <v>319</v>
      </c>
      <c r="D497" s="125" t="e">
        <f>COUNTIFS('CONTRATOS 2015'!#REF!,A497,'CONTRATOS 2015'!$W$2:$W$64,"&gt;=1")</f>
        <v>#REF!</v>
      </c>
      <c r="E497" s="122" t="e">
        <f>SUMIFS('CONTRATOS 2015'!$W$2:$W$64,'CONTRATOS 2015'!#REF!,A497)</f>
        <v>#REF!</v>
      </c>
    </row>
    <row r="498" spans="1:5" x14ac:dyDescent="0.2">
      <c r="A498" s="127" t="s">
        <v>1222</v>
      </c>
      <c r="B498" s="44">
        <v>80141650</v>
      </c>
      <c r="C498" s="123" t="s">
        <v>369</v>
      </c>
      <c r="D498" s="125" t="e">
        <f>COUNTIFS('CONTRATOS 2015'!#REF!,A498,'CONTRATOS 2015'!$W$2:$W$64,"&gt;=1")</f>
        <v>#REF!</v>
      </c>
      <c r="E498" s="122" t="e">
        <f>SUMIFS('CONTRATOS 2015'!$W$2:$W$64,'CONTRATOS 2015'!#REF!,A498)</f>
        <v>#REF!</v>
      </c>
    </row>
    <row r="499" spans="1:5" x14ac:dyDescent="0.2">
      <c r="A499" s="127" t="s">
        <v>1437</v>
      </c>
      <c r="B499" s="44">
        <v>1017140950</v>
      </c>
      <c r="C499" s="123" t="s">
        <v>312</v>
      </c>
      <c r="D499" s="125" t="e">
        <f>COUNTIFS('CONTRATOS 2015'!#REF!,A499,'CONTRATOS 2015'!$W$2:$W$64,"&gt;=1")</f>
        <v>#REF!</v>
      </c>
      <c r="E499" s="122" t="e">
        <f>SUMIFS('CONTRATOS 2015'!$W$2:$W$64,'CONTRATOS 2015'!#REF!,A499)</f>
        <v>#REF!</v>
      </c>
    </row>
    <row r="500" spans="1:5" x14ac:dyDescent="0.2">
      <c r="A500" s="127" t="s">
        <v>1069</v>
      </c>
      <c r="B500" s="44">
        <v>76332413</v>
      </c>
      <c r="C500" s="123" t="s">
        <v>312</v>
      </c>
      <c r="D500" s="125" t="e">
        <f>COUNTIFS('CONTRATOS 2015'!#REF!,A500,'CONTRATOS 2015'!$W$2:$W$64,"&gt;=1")</f>
        <v>#REF!</v>
      </c>
      <c r="E500" s="122" t="e">
        <f>SUMIFS('CONTRATOS 2015'!$W$2:$W$64,'CONTRATOS 2015'!#REF!,A500)</f>
        <v>#REF!</v>
      </c>
    </row>
    <row r="501" spans="1:5" x14ac:dyDescent="0.2">
      <c r="A501" s="127" t="s">
        <v>732</v>
      </c>
      <c r="B501" s="44">
        <v>38610244</v>
      </c>
      <c r="C501" s="123" t="s">
        <v>301</v>
      </c>
      <c r="D501" s="125" t="e">
        <f>COUNTIFS('CONTRATOS 2015'!#REF!,A501,'CONTRATOS 2015'!$W$2:$W$64,"&gt;=1")</f>
        <v>#REF!</v>
      </c>
      <c r="E501" s="122" t="e">
        <f>SUMIFS('CONTRATOS 2015'!$W$2:$W$64,'CONTRATOS 2015'!#REF!,A501)</f>
        <v>#REF!</v>
      </c>
    </row>
    <row r="502" spans="1:5" x14ac:dyDescent="0.2">
      <c r="A502" s="127" t="s">
        <v>978</v>
      </c>
      <c r="B502" s="44">
        <v>65770612</v>
      </c>
      <c r="C502" s="123" t="s">
        <v>301</v>
      </c>
      <c r="D502" s="125" t="e">
        <f>COUNTIFS('CONTRATOS 2015'!#REF!,A502,'CONTRATOS 2015'!$W$2:$W$64,"&gt;=1")</f>
        <v>#REF!</v>
      </c>
      <c r="E502" s="122" t="e">
        <f>SUMIFS('CONTRATOS 2015'!$W$2:$W$64,'CONTRATOS 2015'!#REF!,A502)</f>
        <v>#REF!</v>
      </c>
    </row>
    <row r="503" spans="1:5" x14ac:dyDescent="0.2">
      <c r="A503" s="127" t="s">
        <v>578</v>
      </c>
      <c r="B503" s="44">
        <v>14620834</v>
      </c>
      <c r="C503" s="123" t="s">
        <v>322</v>
      </c>
      <c r="D503" s="125" t="e">
        <f>COUNTIFS('CONTRATOS 2015'!#REF!,A503,'CONTRATOS 2015'!$W$2:$W$64,"&gt;=1")</f>
        <v>#REF!</v>
      </c>
      <c r="E503" s="122" t="e">
        <f>SUMIFS('CONTRATOS 2015'!$W$2:$W$64,'CONTRATOS 2015'!#REF!,A503)</f>
        <v>#REF!</v>
      </c>
    </row>
    <row r="504" spans="1:5" x14ac:dyDescent="0.2">
      <c r="A504" s="127" t="s">
        <v>1074</v>
      </c>
      <c r="B504" s="44">
        <v>78744621</v>
      </c>
      <c r="C504" s="123" t="s">
        <v>371</v>
      </c>
      <c r="D504" s="125" t="e">
        <f>COUNTIFS('CONTRATOS 2015'!#REF!,A504,'CONTRATOS 2015'!$W$2:$W$64,"&gt;=1")</f>
        <v>#REF!</v>
      </c>
      <c r="E504" s="122" t="e">
        <f>SUMIFS('CONTRATOS 2015'!$W$2:$W$64,'CONTRATOS 2015'!#REF!,A504)</f>
        <v>#REF!</v>
      </c>
    </row>
    <row r="505" spans="1:5" x14ac:dyDescent="0.2">
      <c r="A505" s="127" t="s">
        <v>995</v>
      </c>
      <c r="B505" s="44">
        <v>71337241</v>
      </c>
      <c r="C505" s="123" t="s">
        <v>312</v>
      </c>
      <c r="D505" s="125" t="e">
        <f>COUNTIFS('CONTRATOS 2015'!#REF!,A505,'CONTRATOS 2015'!$W$2:$W$64,"&gt;=1")</f>
        <v>#REF!</v>
      </c>
      <c r="E505" s="122" t="e">
        <f>SUMIFS('CONTRATOS 2015'!$W$2:$W$64,'CONTRATOS 2015'!#REF!,A505)</f>
        <v>#REF!</v>
      </c>
    </row>
    <row r="506" spans="1:5" x14ac:dyDescent="0.2">
      <c r="A506" s="127" t="s">
        <v>1343</v>
      </c>
      <c r="B506" s="44">
        <v>89008982</v>
      </c>
      <c r="C506" s="123" t="s">
        <v>340</v>
      </c>
      <c r="D506" s="125" t="e">
        <f>COUNTIFS('CONTRATOS 2015'!#REF!,A506,'CONTRATOS 2015'!$W$2:$W$64,"&gt;=1")</f>
        <v>#REF!</v>
      </c>
      <c r="E506" s="122" t="e">
        <f>SUMIFS('CONTRATOS 2015'!$W$2:$W$64,'CONTRATOS 2015'!#REF!,A506)</f>
        <v>#REF!</v>
      </c>
    </row>
    <row r="507" spans="1:5" x14ac:dyDescent="0.2">
      <c r="A507" s="127" t="s">
        <v>1112</v>
      </c>
      <c r="B507" s="44">
        <v>79529005</v>
      </c>
      <c r="C507" s="123" t="s">
        <v>301</v>
      </c>
      <c r="D507" s="125" t="e">
        <f>COUNTIFS('CONTRATOS 2015'!#REF!,A507,'CONTRATOS 2015'!$W$2:$W$64,"&gt;=1")</f>
        <v>#REF!</v>
      </c>
      <c r="E507" s="122" t="e">
        <f>SUMIFS('CONTRATOS 2015'!$W$2:$W$64,'CONTRATOS 2015'!#REF!,A507)</f>
        <v>#REF!</v>
      </c>
    </row>
    <row r="508" spans="1:5" x14ac:dyDescent="0.2">
      <c r="A508" s="127" t="s">
        <v>996</v>
      </c>
      <c r="B508" s="44">
        <v>71377101</v>
      </c>
      <c r="C508" s="123" t="s">
        <v>408</v>
      </c>
      <c r="D508" s="125" t="e">
        <f>COUNTIFS('CONTRATOS 2015'!#REF!,A508,'CONTRATOS 2015'!$W$2:$W$64,"&gt;=1")</f>
        <v>#REF!</v>
      </c>
      <c r="E508" s="122" t="e">
        <f>SUMIFS('CONTRATOS 2015'!$W$2:$W$64,'CONTRATOS 2015'!#REF!,A508)</f>
        <v>#REF!</v>
      </c>
    </row>
    <row r="509" spans="1:5" x14ac:dyDescent="0.2">
      <c r="A509" s="127" t="s">
        <v>459</v>
      </c>
      <c r="B509" s="44">
        <v>6387068</v>
      </c>
      <c r="C509" s="123" t="s">
        <v>311</v>
      </c>
      <c r="D509" s="125" t="e">
        <f>COUNTIFS('CONTRATOS 2015'!#REF!,A509,'CONTRATOS 2015'!$W$2:$W$64,"&gt;=1")</f>
        <v>#REF!</v>
      </c>
      <c r="E509" s="122" t="e">
        <f>SUMIFS('CONTRATOS 2015'!$W$2:$W$64,'CONTRATOS 2015'!#REF!,A509)</f>
        <v>#REF!</v>
      </c>
    </row>
    <row r="510" spans="1:5" x14ac:dyDescent="0.2">
      <c r="A510" s="127" t="s">
        <v>1452</v>
      </c>
      <c r="B510" s="44">
        <v>1020720079</v>
      </c>
      <c r="C510" s="123" t="s">
        <v>402</v>
      </c>
      <c r="D510" s="125" t="e">
        <f>COUNTIFS('CONTRATOS 2015'!#REF!,A510,'CONTRATOS 2015'!$W$2:$W$64,"&gt;=1")</f>
        <v>#REF!</v>
      </c>
      <c r="E510" s="122" t="e">
        <f>SUMIFS('CONTRATOS 2015'!$W$2:$W$64,'CONTRATOS 2015'!#REF!,A510)</f>
        <v>#REF!</v>
      </c>
    </row>
    <row r="511" spans="1:5" x14ac:dyDescent="0.2">
      <c r="A511" s="127" t="s">
        <v>1397</v>
      </c>
      <c r="B511" s="44">
        <v>98637974</v>
      </c>
      <c r="C511" s="123" t="s">
        <v>312</v>
      </c>
      <c r="D511" s="125" t="e">
        <f>COUNTIFS('CONTRATOS 2015'!#REF!,A511,'CONTRATOS 2015'!$W$2:$W$64,"&gt;=1")</f>
        <v>#REF!</v>
      </c>
      <c r="E511" s="122" t="e">
        <f>SUMIFS('CONTRATOS 2015'!$W$2:$W$64,'CONTRATOS 2015'!#REF!,A511)</f>
        <v>#REF!</v>
      </c>
    </row>
    <row r="512" spans="1:5" x14ac:dyDescent="0.2">
      <c r="A512" s="127" t="s">
        <v>561</v>
      </c>
      <c r="B512" s="44">
        <v>13069480</v>
      </c>
      <c r="C512" s="123" t="s">
        <v>362</v>
      </c>
      <c r="D512" s="125" t="e">
        <f>COUNTIFS('CONTRATOS 2015'!#REF!,A512,'CONTRATOS 2015'!$W$2:$W$64,"&gt;=1")</f>
        <v>#REF!</v>
      </c>
      <c r="E512" s="122" t="e">
        <f>SUMIFS('CONTRATOS 2015'!$W$2:$W$64,'CONTRATOS 2015'!#REF!,A512)</f>
        <v>#REF!</v>
      </c>
    </row>
    <row r="513" spans="1:5" x14ac:dyDescent="0.2">
      <c r="A513" s="127" t="s">
        <v>512</v>
      </c>
      <c r="B513" s="44">
        <v>10231824</v>
      </c>
      <c r="C513" s="123" t="s">
        <v>340</v>
      </c>
      <c r="D513" s="125" t="e">
        <f>COUNTIFS('CONTRATOS 2015'!#REF!,A513,'CONTRATOS 2015'!$W$2:$W$64,"&gt;=1")</f>
        <v>#REF!</v>
      </c>
      <c r="E513" s="122" t="e">
        <f>SUMIFS('CONTRATOS 2015'!$W$2:$W$64,'CONTRATOS 2015'!#REF!,A513)</f>
        <v>#REF!</v>
      </c>
    </row>
    <row r="514" spans="1:5" x14ac:dyDescent="0.2">
      <c r="A514" s="127" t="s">
        <v>1093</v>
      </c>
      <c r="B514" s="44">
        <v>79334481</v>
      </c>
      <c r="C514" s="123" t="s">
        <v>359</v>
      </c>
      <c r="D514" s="125" t="e">
        <f>COUNTIFS('CONTRATOS 2015'!#REF!,A514,'CONTRATOS 2015'!$W$2:$W$64,"&gt;=1")</f>
        <v>#REF!</v>
      </c>
      <c r="E514" s="122" t="e">
        <f>SUMIFS('CONTRATOS 2015'!$W$2:$W$64,'CONTRATOS 2015'!#REF!,A514)</f>
        <v>#REF!</v>
      </c>
    </row>
    <row r="515" spans="1:5" x14ac:dyDescent="0.2">
      <c r="A515" s="127" t="s">
        <v>436</v>
      </c>
      <c r="B515" s="44">
        <v>3276776</v>
      </c>
      <c r="C515" s="123" t="s">
        <v>301</v>
      </c>
      <c r="D515" s="125" t="e">
        <f>COUNTIFS('CONTRATOS 2015'!#REF!,A515,'CONTRATOS 2015'!$W$2:$W$64,"&gt;=1")</f>
        <v>#REF!</v>
      </c>
      <c r="E515" s="122" t="e">
        <f>SUMIFS('CONTRATOS 2015'!$W$2:$W$64,'CONTRATOS 2015'!#REF!,A515)</f>
        <v>#REF!</v>
      </c>
    </row>
    <row r="516" spans="1:5" x14ac:dyDescent="0.2">
      <c r="A516" s="127" t="s">
        <v>599</v>
      </c>
      <c r="B516" s="44">
        <v>16726404</v>
      </c>
      <c r="C516" s="123" t="s">
        <v>303</v>
      </c>
      <c r="D516" s="125" t="e">
        <f>COUNTIFS('CONTRATOS 2015'!#REF!,A516,'CONTRATOS 2015'!$W$2:$W$64,"&gt;=1")</f>
        <v>#REF!</v>
      </c>
      <c r="E516" s="122" t="e">
        <f>SUMIFS('CONTRATOS 2015'!$W$2:$W$64,'CONTRATOS 2015'!#REF!,A516)</f>
        <v>#REF!</v>
      </c>
    </row>
    <row r="517" spans="1:5" x14ac:dyDescent="0.2">
      <c r="A517" s="127" t="s">
        <v>1115</v>
      </c>
      <c r="B517" s="44">
        <v>79536987</v>
      </c>
      <c r="C517" s="123" t="s">
        <v>301</v>
      </c>
      <c r="D517" s="125" t="e">
        <f>COUNTIFS('CONTRATOS 2015'!#REF!,A517,'CONTRATOS 2015'!$W$2:$W$64,"&gt;=1")</f>
        <v>#REF!</v>
      </c>
      <c r="E517" s="122" t="e">
        <f>SUMIFS('CONTRATOS 2015'!$W$2:$W$64,'CONTRATOS 2015'!#REF!,A517)</f>
        <v>#REF!</v>
      </c>
    </row>
    <row r="518" spans="1:5" x14ac:dyDescent="0.2">
      <c r="A518" s="127" t="s">
        <v>60</v>
      </c>
      <c r="B518" s="44">
        <v>7227469</v>
      </c>
      <c r="C518" s="123" t="s">
        <v>324</v>
      </c>
      <c r="D518" s="125" t="e">
        <f>COUNTIFS('CONTRATOS 2015'!#REF!,A518,'CONTRATOS 2015'!$W$2:$W$64,"&gt;=1")</f>
        <v>#REF!</v>
      </c>
      <c r="E518" s="122" t="e">
        <f>SUMIFS('CONTRATOS 2015'!$W$2:$W$64,'CONTRATOS 2015'!#REF!,A518)</f>
        <v>#REF!</v>
      </c>
    </row>
    <row r="519" spans="1:5" x14ac:dyDescent="0.2">
      <c r="A519" s="127" t="s">
        <v>454</v>
      </c>
      <c r="B519" s="44">
        <v>6009908</v>
      </c>
      <c r="C519" s="123" t="s">
        <v>321</v>
      </c>
      <c r="D519" s="125" t="e">
        <f>COUNTIFS('CONTRATOS 2015'!#REF!,A519,'CONTRATOS 2015'!$W$2:$W$64,"&gt;=1")</f>
        <v>#REF!</v>
      </c>
      <c r="E519" s="122" t="e">
        <f>SUMIFS('CONTRATOS 2015'!$W$2:$W$64,'CONTRATOS 2015'!#REF!,A519)</f>
        <v>#REF!</v>
      </c>
    </row>
    <row r="520" spans="1:5" x14ac:dyDescent="0.2">
      <c r="A520" s="127" t="s">
        <v>615</v>
      </c>
      <c r="B520" s="44">
        <v>18009754</v>
      </c>
      <c r="C520" s="123" t="s">
        <v>338</v>
      </c>
      <c r="D520" s="125" t="e">
        <f>COUNTIFS('CONTRATOS 2015'!#REF!,A520,'CONTRATOS 2015'!$W$2:$W$64,"&gt;=1")</f>
        <v>#REF!</v>
      </c>
      <c r="E520" s="122" t="e">
        <f>SUMIFS('CONTRATOS 2015'!$W$2:$W$64,'CONTRATOS 2015'!#REF!,A520)</f>
        <v>#REF!</v>
      </c>
    </row>
    <row r="521" spans="1:5" x14ac:dyDescent="0.2">
      <c r="A521" s="127" t="s">
        <v>1382</v>
      </c>
      <c r="B521" s="44">
        <v>94494300</v>
      </c>
      <c r="C521" s="123" t="s">
        <v>392</v>
      </c>
      <c r="D521" s="125" t="e">
        <f>COUNTIFS('CONTRATOS 2015'!#REF!,A521,'CONTRATOS 2015'!$W$2:$W$64,"&gt;=1")</f>
        <v>#REF!</v>
      </c>
      <c r="E521" s="122" t="e">
        <f>SUMIFS('CONTRATOS 2015'!$W$2:$W$64,'CONTRATOS 2015'!#REF!,A521)</f>
        <v>#REF!</v>
      </c>
    </row>
    <row r="522" spans="1:5" x14ac:dyDescent="0.2">
      <c r="A522" s="127" t="s">
        <v>1309</v>
      </c>
      <c r="B522" s="44">
        <v>86073669</v>
      </c>
      <c r="C522" s="123" t="s">
        <v>345</v>
      </c>
      <c r="D522" s="125" t="e">
        <f>COUNTIFS('CONTRATOS 2015'!#REF!,A522,'CONTRATOS 2015'!$W$2:$W$64,"&gt;=1")</f>
        <v>#REF!</v>
      </c>
      <c r="E522" s="122" t="e">
        <f>SUMIFS('CONTRATOS 2015'!$W$2:$W$64,'CONTRATOS 2015'!#REF!,A522)</f>
        <v>#REF!</v>
      </c>
    </row>
    <row r="523" spans="1:5" x14ac:dyDescent="0.2">
      <c r="A523" s="127" t="s">
        <v>162</v>
      </c>
      <c r="B523" s="44">
        <v>79627561</v>
      </c>
      <c r="C523" s="123" t="s">
        <v>397</v>
      </c>
      <c r="D523" s="125" t="e">
        <f>COUNTIFS('CONTRATOS 2015'!#REF!,A523,'CONTRATOS 2015'!$W$2:$W$64,"&gt;=1")</f>
        <v>#REF!</v>
      </c>
      <c r="E523" s="122" t="e">
        <f>SUMIFS('CONTRATOS 2015'!$W$2:$W$64,'CONTRATOS 2015'!#REF!,A523)</f>
        <v>#REF!</v>
      </c>
    </row>
    <row r="524" spans="1:5" x14ac:dyDescent="0.2">
      <c r="A524" s="127" t="s">
        <v>598</v>
      </c>
      <c r="B524" s="44">
        <v>16689243</v>
      </c>
      <c r="C524" s="123" t="s">
        <v>333</v>
      </c>
      <c r="D524" s="125" t="e">
        <f>COUNTIFS('CONTRATOS 2015'!#REF!,A524,'CONTRATOS 2015'!$W$2:$W$64,"&gt;=1")</f>
        <v>#REF!</v>
      </c>
      <c r="E524" s="122" t="e">
        <f>SUMIFS('CONTRATOS 2015'!$W$2:$W$64,'CONTRATOS 2015'!#REF!,A524)</f>
        <v>#REF!</v>
      </c>
    </row>
    <row r="525" spans="1:5" x14ac:dyDescent="0.2">
      <c r="A525" s="127" t="s">
        <v>469</v>
      </c>
      <c r="B525" s="44">
        <v>7183645</v>
      </c>
      <c r="C525" s="123" t="s">
        <v>329</v>
      </c>
      <c r="D525" s="125" t="e">
        <f>COUNTIFS('CONTRATOS 2015'!#REF!,A525,'CONTRATOS 2015'!$W$2:$W$64,"&gt;=1")</f>
        <v>#REF!</v>
      </c>
      <c r="E525" s="122" t="e">
        <f>SUMIFS('CONTRATOS 2015'!$W$2:$W$64,'CONTRATOS 2015'!#REF!,A525)</f>
        <v>#REF!</v>
      </c>
    </row>
    <row r="526" spans="1:5" x14ac:dyDescent="0.2">
      <c r="A526" s="127" t="s">
        <v>473</v>
      </c>
      <c r="B526" s="44">
        <v>7538353</v>
      </c>
      <c r="C526" s="123" t="s">
        <v>333</v>
      </c>
      <c r="D526" s="125" t="e">
        <f>COUNTIFS('CONTRATOS 2015'!#REF!,A526,'CONTRATOS 2015'!$W$2:$W$64,"&gt;=1")</f>
        <v>#REF!</v>
      </c>
      <c r="E526" s="122" t="e">
        <f>SUMIFS('CONTRATOS 2015'!$W$2:$W$64,'CONTRATOS 2015'!#REF!,A526)</f>
        <v>#REF!</v>
      </c>
    </row>
    <row r="527" spans="1:5" x14ac:dyDescent="0.2">
      <c r="A527" s="127" t="s">
        <v>461</v>
      </c>
      <c r="B527" s="44">
        <v>6566429</v>
      </c>
      <c r="C527" s="123" t="s">
        <v>305</v>
      </c>
      <c r="D527" s="125" t="e">
        <f>COUNTIFS('CONTRATOS 2015'!#REF!,A527,'CONTRATOS 2015'!$W$2:$W$64,"&gt;=1")</f>
        <v>#REF!</v>
      </c>
      <c r="E527" s="122" t="e">
        <f>SUMIFS('CONTRATOS 2015'!$W$2:$W$64,'CONTRATOS 2015'!#REF!,A527)</f>
        <v>#REF!</v>
      </c>
    </row>
    <row r="528" spans="1:5" x14ac:dyDescent="0.2">
      <c r="A528" s="127" t="s">
        <v>1291</v>
      </c>
      <c r="B528" s="44">
        <v>85467040</v>
      </c>
      <c r="C528" s="123" t="s">
        <v>307</v>
      </c>
      <c r="D528" s="125" t="e">
        <f>COUNTIFS('CONTRATOS 2015'!#REF!,A528,'CONTRATOS 2015'!$W$2:$W$64,"&gt;=1")</f>
        <v>#REF!</v>
      </c>
      <c r="E528" s="122" t="e">
        <f>SUMIFS('CONTRATOS 2015'!$W$2:$W$64,'CONTRATOS 2015'!#REF!,A528)</f>
        <v>#REF!</v>
      </c>
    </row>
    <row r="529" spans="1:5" x14ac:dyDescent="0.2">
      <c r="A529" s="127" t="s">
        <v>1276</v>
      </c>
      <c r="B529" s="44">
        <v>80882702</v>
      </c>
      <c r="C529" s="123" t="s">
        <v>301</v>
      </c>
      <c r="D529" s="125" t="e">
        <f>COUNTIFS('CONTRATOS 2015'!#REF!,A529,'CONTRATOS 2015'!$W$2:$W$64,"&gt;=1")</f>
        <v>#REF!</v>
      </c>
      <c r="E529" s="122" t="e">
        <f>SUMIFS('CONTRATOS 2015'!$W$2:$W$64,'CONTRATOS 2015'!#REF!,A529)</f>
        <v>#REF!</v>
      </c>
    </row>
    <row r="530" spans="1:5" x14ac:dyDescent="0.2">
      <c r="A530" s="127" t="s">
        <v>66</v>
      </c>
      <c r="B530" s="44">
        <v>51609782</v>
      </c>
      <c r="C530" s="123" t="s">
        <v>395</v>
      </c>
      <c r="D530" s="125" t="e">
        <f>COUNTIFS('CONTRATOS 2015'!#REF!,A530,'CONTRATOS 2015'!$W$2:$W$64,"&gt;=1")</f>
        <v>#REF!</v>
      </c>
      <c r="E530" s="122" t="e">
        <f>SUMIFS('CONTRATOS 2015'!$W$2:$W$64,'CONTRATOS 2015'!#REF!,A530)</f>
        <v>#REF!</v>
      </c>
    </row>
    <row r="531" spans="1:5" x14ac:dyDescent="0.2">
      <c r="A531" s="127" t="s">
        <v>741</v>
      </c>
      <c r="B531" s="44">
        <v>39664288</v>
      </c>
      <c r="C531" s="123" t="s">
        <v>404</v>
      </c>
      <c r="D531" s="125" t="e">
        <f>COUNTIFS('CONTRATOS 2015'!#REF!,A531,'CONTRATOS 2015'!$W$2:$W$64,"&gt;=1")</f>
        <v>#REF!</v>
      </c>
      <c r="E531" s="122" t="e">
        <f>SUMIFS('CONTRATOS 2015'!$W$2:$W$64,'CONTRATOS 2015'!#REF!,A531)</f>
        <v>#REF!</v>
      </c>
    </row>
    <row r="532" spans="1:5" x14ac:dyDescent="0.2">
      <c r="A532" s="127" t="s">
        <v>935</v>
      </c>
      <c r="B532" s="44">
        <v>53089113</v>
      </c>
      <c r="C532" s="123" t="s">
        <v>301</v>
      </c>
      <c r="D532" s="125" t="e">
        <f>COUNTIFS('CONTRATOS 2015'!#REF!,A532,'CONTRATOS 2015'!$W$2:$W$64,"&gt;=1")</f>
        <v>#REF!</v>
      </c>
      <c r="E532" s="122" t="e">
        <f>SUMIFS('CONTRATOS 2015'!$W$2:$W$64,'CONTRATOS 2015'!#REF!,A532)</f>
        <v>#REF!</v>
      </c>
    </row>
    <row r="533" spans="1:5" x14ac:dyDescent="0.2">
      <c r="A533" s="127" t="s">
        <v>535</v>
      </c>
      <c r="B533" s="44">
        <v>12022654</v>
      </c>
      <c r="C533" s="123" t="s">
        <v>356</v>
      </c>
      <c r="D533" s="125" t="e">
        <f>COUNTIFS('CONTRATOS 2015'!#REF!,A533,'CONTRATOS 2015'!$W$2:$W$64,"&gt;=1")</f>
        <v>#REF!</v>
      </c>
      <c r="E533" s="122" t="e">
        <f>SUMIFS('CONTRATOS 2015'!$W$2:$W$64,'CONTRATOS 2015'!#REF!,A533)</f>
        <v>#REF!</v>
      </c>
    </row>
    <row r="534" spans="1:5" x14ac:dyDescent="0.2">
      <c r="A534" s="127" t="s">
        <v>1273</v>
      </c>
      <c r="B534" s="44">
        <v>80831986</v>
      </c>
      <c r="C534" s="123" t="s">
        <v>303</v>
      </c>
      <c r="D534" s="125" t="e">
        <f>COUNTIFS('CONTRATOS 2015'!#REF!,A534,'CONTRATOS 2015'!$W$2:$W$64,"&gt;=1")</f>
        <v>#REF!</v>
      </c>
      <c r="E534" s="122" t="e">
        <f>SUMIFS('CONTRATOS 2015'!$W$2:$W$64,'CONTRATOS 2015'!#REF!,A534)</f>
        <v>#REF!</v>
      </c>
    </row>
    <row r="535" spans="1:5" x14ac:dyDescent="0.2">
      <c r="A535" s="127" t="s">
        <v>1144</v>
      </c>
      <c r="B535" s="44">
        <v>79749284</v>
      </c>
      <c r="C535" s="123" t="s">
        <v>301</v>
      </c>
      <c r="D535" s="125" t="e">
        <f>COUNTIFS('CONTRATOS 2015'!#REF!,A535,'CONTRATOS 2015'!$W$2:$W$64,"&gt;=1")</f>
        <v>#REF!</v>
      </c>
      <c r="E535" s="122" t="e">
        <f>SUMIFS('CONTRATOS 2015'!$W$2:$W$64,'CONTRATOS 2015'!#REF!,A535)</f>
        <v>#REF!</v>
      </c>
    </row>
    <row r="536" spans="1:5" x14ac:dyDescent="0.2">
      <c r="A536" s="127" t="s">
        <v>1316</v>
      </c>
      <c r="B536" s="44">
        <v>88002154</v>
      </c>
      <c r="C536" s="123" t="s">
        <v>350</v>
      </c>
      <c r="D536" s="125" t="e">
        <f>COUNTIFS('CONTRATOS 2015'!#REF!,A536,'CONTRATOS 2015'!$W$2:$W$64,"&gt;=1")</f>
        <v>#REF!</v>
      </c>
      <c r="E536" s="122" t="e">
        <f>SUMIFS('CONTRATOS 2015'!$W$2:$W$64,'CONTRATOS 2015'!#REF!,A536)</f>
        <v>#REF!</v>
      </c>
    </row>
    <row r="537" spans="1:5" x14ac:dyDescent="0.2">
      <c r="A537" s="127" t="s">
        <v>608</v>
      </c>
      <c r="B537" s="44">
        <v>17420350</v>
      </c>
      <c r="C537" s="123" t="s">
        <v>309</v>
      </c>
      <c r="D537" s="125" t="e">
        <f>COUNTIFS('CONTRATOS 2015'!#REF!,A537,'CONTRATOS 2015'!$W$2:$W$64,"&gt;=1")</f>
        <v>#REF!</v>
      </c>
      <c r="E537" s="122" t="e">
        <f>SUMIFS('CONTRATOS 2015'!$W$2:$W$64,'CONTRATOS 2015'!#REF!,A537)</f>
        <v>#REF!</v>
      </c>
    </row>
    <row r="538" spans="1:5" x14ac:dyDescent="0.2">
      <c r="A538" s="127" t="s">
        <v>532</v>
      </c>
      <c r="B538" s="44">
        <v>11805322</v>
      </c>
      <c r="C538" s="123" t="s">
        <v>327</v>
      </c>
      <c r="D538" s="125" t="e">
        <f>COUNTIFS('CONTRATOS 2015'!#REF!,A538,'CONTRATOS 2015'!$W$2:$W$64,"&gt;=1")</f>
        <v>#REF!</v>
      </c>
      <c r="E538" s="122" t="e">
        <f>SUMIFS('CONTRATOS 2015'!$W$2:$W$64,'CONTRATOS 2015'!#REF!,A538)</f>
        <v>#REF!</v>
      </c>
    </row>
    <row r="539" spans="1:5" x14ac:dyDescent="0.2">
      <c r="A539" s="127" t="s">
        <v>610</v>
      </c>
      <c r="B539" s="44">
        <v>17583727</v>
      </c>
      <c r="C539" s="123" t="s">
        <v>304</v>
      </c>
      <c r="D539" s="125" t="e">
        <f>COUNTIFS('CONTRATOS 2015'!#REF!,A539,'CONTRATOS 2015'!$W$2:$W$64,"&gt;=1")</f>
        <v>#REF!</v>
      </c>
      <c r="E539" s="122" t="e">
        <f>SUMIFS('CONTRATOS 2015'!$W$2:$W$64,'CONTRATOS 2015'!#REF!,A539)</f>
        <v>#REF!</v>
      </c>
    </row>
    <row r="540" spans="1:5" x14ac:dyDescent="0.2">
      <c r="A540" s="127" t="s">
        <v>1085</v>
      </c>
      <c r="B540" s="44">
        <v>79169328</v>
      </c>
      <c r="C540" s="123" t="s">
        <v>301</v>
      </c>
      <c r="D540" s="125" t="e">
        <f>COUNTIFS('CONTRATOS 2015'!#REF!,A540,'CONTRATOS 2015'!$W$2:$W$64,"&gt;=1")</f>
        <v>#REF!</v>
      </c>
      <c r="E540" s="122" t="e">
        <f>SUMIFS('CONTRATOS 2015'!$W$2:$W$64,'CONTRATOS 2015'!#REF!,A540)</f>
        <v>#REF!</v>
      </c>
    </row>
    <row r="541" spans="1:5" x14ac:dyDescent="0.2">
      <c r="A541" s="127" t="s">
        <v>220</v>
      </c>
      <c r="B541" s="44">
        <v>5822855</v>
      </c>
      <c r="C541" s="123" t="s">
        <v>319</v>
      </c>
      <c r="D541" s="125" t="e">
        <f>COUNTIFS('CONTRATOS 2015'!#REF!,A541,'CONTRATOS 2015'!$W$2:$W$64,"&gt;=1")</f>
        <v>#REF!</v>
      </c>
      <c r="E541" s="122" t="e">
        <f>SUMIFS('CONTRATOS 2015'!$W$2:$W$64,'CONTRATOS 2015'!#REF!,A541)</f>
        <v>#REF!</v>
      </c>
    </row>
    <row r="542" spans="1:5" x14ac:dyDescent="0.2">
      <c r="A542" s="127" t="s">
        <v>1109</v>
      </c>
      <c r="B542" s="44">
        <v>79483872</v>
      </c>
      <c r="C542" s="123" t="s">
        <v>396</v>
      </c>
      <c r="D542" s="125" t="e">
        <f>COUNTIFS('CONTRATOS 2015'!#REF!,A542,'CONTRATOS 2015'!$W$2:$W$64,"&gt;=1")</f>
        <v>#REF!</v>
      </c>
      <c r="E542" s="122" t="e">
        <f>SUMIFS('CONTRATOS 2015'!$W$2:$W$64,'CONTRATOS 2015'!#REF!,A542)</f>
        <v>#REF!</v>
      </c>
    </row>
    <row r="543" spans="1:5" x14ac:dyDescent="0.2">
      <c r="A543" s="127" t="s">
        <v>596</v>
      </c>
      <c r="B543" s="44">
        <v>16611163</v>
      </c>
      <c r="C543" s="123" t="s">
        <v>363</v>
      </c>
      <c r="D543" s="125" t="e">
        <f>COUNTIFS('CONTRATOS 2015'!#REF!,A543,'CONTRATOS 2015'!$W$2:$W$64,"&gt;=1")</f>
        <v>#REF!</v>
      </c>
      <c r="E543" s="122" t="e">
        <f>SUMIFS('CONTRATOS 2015'!$W$2:$W$64,'CONTRATOS 2015'!#REF!,A543)</f>
        <v>#REF!</v>
      </c>
    </row>
    <row r="544" spans="1:5" x14ac:dyDescent="0.2">
      <c r="A544" s="127" t="s">
        <v>1440</v>
      </c>
      <c r="B544" s="44">
        <v>1018409134</v>
      </c>
      <c r="C544" s="123" t="s">
        <v>347</v>
      </c>
      <c r="D544" s="125" t="e">
        <f>COUNTIFS('CONTRATOS 2015'!#REF!,A544,'CONTRATOS 2015'!$W$2:$W$64,"&gt;=1")</f>
        <v>#REF!</v>
      </c>
      <c r="E544" s="122" t="e">
        <f>SUMIFS('CONTRATOS 2015'!$W$2:$W$64,'CONTRATOS 2015'!#REF!,A544)</f>
        <v>#REF!</v>
      </c>
    </row>
    <row r="545" spans="1:5" x14ac:dyDescent="0.2">
      <c r="A545" s="127" t="s">
        <v>526</v>
      </c>
      <c r="B545" s="44">
        <v>11441036</v>
      </c>
      <c r="C545" s="123" t="s">
        <v>301</v>
      </c>
      <c r="D545" s="125" t="e">
        <f>COUNTIFS('CONTRATOS 2015'!#REF!,A545,'CONTRATOS 2015'!$W$2:$W$64,"&gt;=1")</f>
        <v>#REF!</v>
      </c>
      <c r="E545" s="122" t="e">
        <f>SUMIFS('CONTRATOS 2015'!$W$2:$W$64,'CONTRATOS 2015'!#REF!,A545)</f>
        <v>#REF!</v>
      </c>
    </row>
    <row r="546" spans="1:5" x14ac:dyDescent="0.2">
      <c r="A546" s="127" t="s">
        <v>627</v>
      </c>
      <c r="B546" s="44">
        <v>19275725</v>
      </c>
      <c r="C546" s="123" t="s">
        <v>324</v>
      </c>
      <c r="D546" s="125" t="e">
        <f>COUNTIFS('CONTRATOS 2015'!#REF!,A546,'CONTRATOS 2015'!$W$2:$W$64,"&gt;=1")</f>
        <v>#REF!</v>
      </c>
      <c r="E546" s="122" t="e">
        <f>SUMIFS('CONTRATOS 2015'!$W$2:$W$64,'CONTRATOS 2015'!#REF!,A546)</f>
        <v>#REF!</v>
      </c>
    </row>
    <row r="547" spans="1:5" x14ac:dyDescent="0.2">
      <c r="A547" s="127" t="s">
        <v>1104</v>
      </c>
      <c r="B547" s="44">
        <v>79414604</v>
      </c>
      <c r="C547" s="123" t="s">
        <v>353</v>
      </c>
      <c r="D547" s="125" t="e">
        <f>COUNTIFS('CONTRATOS 2015'!#REF!,A547,'CONTRATOS 2015'!$W$2:$W$64,"&gt;=1")</f>
        <v>#REF!</v>
      </c>
      <c r="E547" s="122" t="e">
        <f>SUMIFS('CONTRATOS 2015'!$W$2:$W$64,'CONTRATOS 2015'!#REF!,A547)</f>
        <v>#REF!</v>
      </c>
    </row>
    <row r="548" spans="1:5" x14ac:dyDescent="0.2">
      <c r="A548" s="127" t="s">
        <v>560</v>
      </c>
      <c r="B548" s="44">
        <v>13068345</v>
      </c>
      <c r="C548" s="123" t="s">
        <v>316</v>
      </c>
      <c r="D548" s="125" t="e">
        <f>COUNTIFS('CONTRATOS 2015'!#REF!,A548,'CONTRATOS 2015'!$W$2:$W$64,"&gt;=1")</f>
        <v>#REF!</v>
      </c>
      <c r="E548" s="122" t="e">
        <f>SUMIFS('CONTRATOS 2015'!$W$2:$W$64,'CONTRATOS 2015'!#REF!,A548)</f>
        <v>#REF!</v>
      </c>
    </row>
    <row r="549" spans="1:5" x14ac:dyDescent="0.2">
      <c r="A549" s="127" t="s">
        <v>1489</v>
      </c>
      <c r="B549" s="44">
        <v>1032374479</v>
      </c>
      <c r="C549" s="123" t="s">
        <v>301</v>
      </c>
      <c r="D549" s="125" t="e">
        <f>COUNTIFS('CONTRATOS 2015'!#REF!,A549,'CONTRATOS 2015'!$W$2:$W$64,"&gt;=1")</f>
        <v>#REF!</v>
      </c>
      <c r="E549" s="122" t="e">
        <f>SUMIFS('CONTRATOS 2015'!$W$2:$W$64,'CONTRATOS 2015'!#REF!,A549)</f>
        <v>#REF!</v>
      </c>
    </row>
    <row r="550" spans="1:5" x14ac:dyDescent="0.2">
      <c r="A550" s="127" t="s">
        <v>1457</v>
      </c>
      <c r="B550" s="44">
        <v>1022346719</v>
      </c>
      <c r="C550" s="123" t="s">
        <v>301</v>
      </c>
      <c r="D550" s="125" t="e">
        <f>COUNTIFS('CONTRATOS 2015'!#REF!,A550,'CONTRATOS 2015'!$W$2:$W$64,"&gt;=1")</f>
        <v>#REF!</v>
      </c>
      <c r="E550" s="122" t="e">
        <f>SUMIFS('CONTRATOS 2015'!$W$2:$W$64,'CONTRATOS 2015'!#REF!,A550)</f>
        <v>#REF!</v>
      </c>
    </row>
    <row r="551" spans="1:5" x14ac:dyDescent="0.2">
      <c r="A551" s="127" t="s">
        <v>1211</v>
      </c>
      <c r="B551" s="44">
        <v>80070995</v>
      </c>
      <c r="C551" s="123" t="s">
        <v>301</v>
      </c>
      <c r="D551" s="125" t="e">
        <f>COUNTIFS('CONTRATOS 2015'!#REF!,A551,'CONTRATOS 2015'!$W$2:$W$64,"&gt;=1")</f>
        <v>#REF!</v>
      </c>
      <c r="E551" s="122" t="e">
        <f>SUMIFS('CONTRATOS 2015'!$W$2:$W$64,'CONTRATOS 2015'!#REF!,A551)</f>
        <v>#REF!</v>
      </c>
    </row>
    <row r="552" spans="1:5" x14ac:dyDescent="0.2">
      <c r="A552" s="127" t="s">
        <v>1263</v>
      </c>
      <c r="B552" s="44">
        <v>80751393</v>
      </c>
      <c r="C552" s="123" t="s">
        <v>301</v>
      </c>
      <c r="D552" s="125" t="e">
        <f>COUNTIFS('CONTRATOS 2015'!#REF!,A552,'CONTRATOS 2015'!$W$2:$W$64,"&gt;=1")</f>
        <v>#REF!</v>
      </c>
      <c r="E552" s="122" t="e">
        <f>SUMIFS('CONTRATOS 2015'!$W$2:$W$64,'CONTRATOS 2015'!#REF!,A552)</f>
        <v>#REF!</v>
      </c>
    </row>
    <row r="553" spans="1:5" x14ac:dyDescent="0.2">
      <c r="A553" s="127" t="s">
        <v>1500</v>
      </c>
      <c r="B553" s="44">
        <v>1032418958</v>
      </c>
      <c r="C553" s="123" t="s">
        <v>301</v>
      </c>
      <c r="D553" s="125" t="e">
        <f>COUNTIFS('CONTRATOS 2015'!#REF!,A553,'CONTRATOS 2015'!$W$2:$W$64,"&gt;=1")</f>
        <v>#REF!</v>
      </c>
      <c r="E553" s="122" t="e">
        <f>SUMIFS('CONTRATOS 2015'!$W$2:$W$64,'CONTRATOS 2015'!#REF!,A553)</f>
        <v>#REF!</v>
      </c>
    </row>
    <row r="554" spans="1:5" x14ac:dyDescent="0.2">
      <c r="A554" s="127" t="s">
        <v>860</v>
      </c>
      <c r="B554" s="44">
        <v>52434214</v>
      </c>
      <c r="C554" s="123" t="s">
        <v>326</v>
      </c>
      <c r="D554" s="125" t="e">
        <f>COUNTIFS('CONTRATOS 2015'!#REF!,A554,'CONTRATOS 2015'!$W$2:$W$64,"&gt;=1")</f>
        <v>#REF!</v>
      </c>
      <c r="E554" s="122" t="e">
        <f>SUMIFS('CONTRATOS 2015'!$W$2:$W$64,'CONTRATOS 2015'!#REF!,A554)</f>
        <v>#REF!</v>
      </c>
    </row>
    <row r="555" spans="1:5" x14ac:dyDescent="0.2">
      <c r="A555" s="127" t="s">
        <v>901</v>
      </c>
      <c r="B555" s="44">
        <v>52866454</v>
      </c>
      <c r="C555" s="123" t="s">
        <v>301</v>
      </c>
      <c r="D555" s="125" t="e">
        <f>COUNTIFS('CONTRATOS 2015'!#REF!,A555,'CONTRATOS 2015'!$W$2:$W$64,"&gt;=1")</f>
        <v>#REF!</v>
      </c>
      <c r="E555" s="122" t="e">
        <f>SUMIFS('CONTRATOS 2015'!$W$2:$W$64,'CONTRATOS 2015'!#REF!,A555)</f>
        <v>#REF!</v>
      </c>
    </row>
    <row r="556" spans="1:5" x14ac:dyDescent="0.2">
      <c r="A556" s="127" t="s">
        <v>917</v>
      </c>
      <c r="B556" s="44">
        <v>52961552</v>
      </c>
      <c r="C556" s="123" t="s">
        <v>347</v>
      </c>
      <c r="D556" s="125" t="e">
        <f>COUNTIFS('CONTRATOS 2015'!#REF!,A556,'CONTRATOS 2015'!$W$2:$W$64,"&gt;=1")</f>
        <v>#REF!</v>
      </c>
      <c r="E556" s="122" t="e">
        <f>SUMIFS('CONTRATOS 2015'!$W$2:$W$64,'CONTRATOS 2015'!#REF!,A556)</f>
        <v>#REF!</v>
      </c>
    </row>
    <row r="557" spans="1:5" x14ac:dyDescent="0.2">
      <c r="A557" s="127" t="s">
        <v>908</v>
      </c>
      <c r="B557" s="44">
        <v>52903020</v>
      </c>
      <c r="C557" s="123" t="s">
        <v>347</v>
      </c>
      <c r="D557" s="125" t="e">
        <f>COUNTIFS('CONTRATOS 2015'!#REF!,A557,'CONTRATOS 2015'!$W$2:$W$64,"&gt;=1")</f>
        <v>#REF!</v>
      </c>
      <c r="E557" s="122" t="e">
        <f>SUMIFS('CONTRATOS 2015'!$W$2:$W$64,'CONTRATOS 2015'!#REF!,A557)</f>
        <v>#REF!</v>
      </c>
    </row>
    <row r="558" spans="1:5" x14ac:dyDescent="0.2">
      <c r="A558" s="127" t="s">
        <v>847</v>
      </c>
      <c r="B558" s="44">
        <v>52315132</v>
      </c>
      <c r="C558" s="123" t="s">
        <v>347</v>
      </c>
      <c r="D558" s="125" t="e">
        <f>COUNTIFS('CONTRATOS 2015'!#REF!,A558,'CONTRATOS 2015'!$W$2:$W$64,"&gt;=1")</f>
        <v>#REF!</v>
      </c>
      <c r="E558" s="122" t="e">
        <f>SUMIFS('CONTRATOS 2015'!$W$2:$W$64,'CONTRATOS 2015'!#REF!,A558)</f>
        <v>#REF!</v>
      </c>
    </row>
    <row r="559" spans="1:5" x14ac:dyDescent="0.2">
      <c r="A559" s="127" t="s">
        <v>761</v>
      </c>
      <c r="B559" s="44">
        <v>40994121</v>
      </c>
      <c r="C559" s="123" t="s">
        <v>405</v>
      </c>
      <c r="D559" s="125" t="e">
        <f>COUNTIFS('CONTRATOS 2015'!#REF!,A559,'CONTRATOS 2015'!$W$2:$W$64,"&gt;=1")</f>
        <v>#REF!</v>
      </c>
      <c r="E559" s="122" t="e">
        <f>SUMIFS('CONTRATOS 2015'!$W$2:$W$64,'CONTRATOS 2015'!#REF!,A559)</f>
        <v>#REF!</v>
      </c>
    </row>
    <row r="560" spans="1:5" x14ac:dyDescent="0.2">
      <c r="A560" s="127" t="s">
        <v>961</v>
      </c>
      <c r="B560" s="44">
        <v>60350604</v>
      </c>
      <c r="C560" s="123" t="s">
        <v>420</v>
      </c>
      <c r="D560" s="125" t="e">
        <f>COUNTIFS('CONTRATOS 2015'!#REF!,A560,'CONTRATOS 2015'!$W$2:$W$64,"&gt;=1")</f>
        <v>#REF!</v>
      </c>
      <c r="E560" s="122" t="e">
        <f>SUMIFS('CONTRATOS 2015'!$W$2:$W$64,'CONTRATOS 2015'!#REF!,A560)</f>
        <v>#REF!</v>
      </c>
    </row>
    <row r="561" spans="1:5" x14ac:dyDescent="0.2">
      <c r="A561" s="127" t="s">
        <v>1136</v>
      </c>
      <c r="B561" s="44">
        <v>79707139</v>
      </c>
      <c r="C561" s="123" t="s">
        <v>301</v>
      </c>
      <c r="D561" s="125" t="e">
        <f>COUNTIFS('CONTRATOS 2015'!#REF!,A561,'CONTRATOS 2015'!$W$2:$W$64,"&gt;=1")</f>
        <v>#REF!</v>
      </c>
      <c r="E561" s="122" t="e">
        <f>SUMIFS('CONTRATOS 2015'!$W$2:$W$64,'CONTRATOS 2015'!#REF!,A561)</f>
        <v>#REF!</v>
      </c>
    </row>
    <row r="562" spans="1:5" x14ac:dyDescent="0.2">
      <c r="A562" s="127" t="s">
        <v>1444</v>
      </c>
      <c r="B562" s="44">
        <v>1018451977</v>
      </c>
      <c r="C562" s="123" t="s">
        <v>301</v>
      </c>
      <c r="D562" s="125" t="e">
        <f>COUNTIFS('CONTRATOS 2015'!#REF!,A562,'CONTRATOS 2015'!$W$2:$W$64,"&gt;=1")</f>
        <v>#REF!</v>
      </c>
      <c r="E562" s="122" t="e">
        <f>SUMIFS('CONTRATOS 2015'!$W$2:$W$64,'CONTRATOS 2015'!#REF!,A562)</f>
        <v>#REF!</v>
      </c>
    </row>
    <row r="563" spans="1:5" x14ac:dyDescent="0.2">
      <c r="A563" s="127" t="s">
        <v>1589</v>
      </c>
      <c r="B563" s="44">
        <v>1136881687</v>
      </c>
      <c r="C563" s="123" t="s">
        <v>301</v>
      </c>
      <c r="D563" s="125" t="e">
        <f>COUNTIFS('CONTRATOS 2015'!#REF!,A563,'CONTRATOS 2015'!$W$2:$W$64,"&gt;=1")</f>
        <v>#REF!</v>
      </c>
      <c r="E563" s="122" t="e">
        <f>SUMIFS('CONTRATOS 2015'!$W$2:$W$64,'CONTRATOS 2015'!#REF!,A563)</f>
        <v>#REF!</v>
      </c>
    </row>
    <row r="564" spans="1:5" x14ac:dyDescent="0.2">
      <c r="A564" s="127" t="s">
        <v>1555</v>
      </c>
      <c r="B564" s="44">
        <v>1094891668</v>
      </c>
      <c r="C564" s="123" t="s">
        <v>326</v>
      </c>
      <c r="D564" s="125" t="e">
        <f>COUNTIFS('CONTRATOS 2015'!#REF!,A564,'CONTRATOS 2015'!$W$2:$W$64,"&gt;=1")</f>
        <v>#REF!</v>
      </c>
      <c r="E564" s="122" t="e">
        <f>SUMIFS('CONTRATOS 2015'!$W$2:$W$64,'CONTRATOS 2015'!#REF!,A564)</f>
        <v>#REF!</v>
      </c>
    </row>
    <row r="565" spans="1:5" x14ac:dyDescent="0.2">
      <c r="A565" s="127" t="s">
        <v>1005</v>
      </c>
      <c r="B565" s="44">
        <v>72187105</v>
      </c>
      <c r="C565" s="123" t="s">
        <v>326</v>
      </c>
      <c r="D565" s="125" t="e">
        <f>COUNTIFS('CONTRATOS 2015'!#REF!,A565,'CONTRATOS 2015'!$W$2:$W$64,"&gt;=1")</f>
        <v>#REF!</v>
      </c>
      <c r="E565" s="122" t="e">
        <f>SUMIFS('CONTRATOS 2015'!$W$2:$W$64,'CONTRATOS 2015'!#REF!,A565)</f>
        <v>#REF!</v>
      </c>
    </row>
    <row r="566" spans="1:5" x14ac:dyDescent="0.2">
      <c r="A566" s="127" t="s">
        <v>226</v>
      </c>
      <c r="B566" s="44">
        <v>6768302</v>
      </c>
      <c r="C566" s="123" t="s">
        <v>325</v>
      </c>
      <c r="D566" s="125" t="e">
        <f>COUNTIFS('CONTRATOS 2015'!#REF!,A566,'CONTRATOS 2015'!$W$2:$W$64,"&gt;=1")</f>
        <v>#REF!</v>
      </c>
      <c r="E566" s="122" t="e">
        <f>SUMIFS('CONTRATOS 2015'!$W$2:$W$64,'CONTRATOS 2015'!#REF!,A566)</f>
        <v>#REF!</v>
      </c>
    </row>
    <row r="567" spans="1:5" x14ac:dyDescent="0.2">
      <c r="A567" s="127" t="s">
        <v>1250</v>
      </c>
      <c r="B567" s="44">
        <v>80361444</v>
      </c>
      <c r="C567" s="123" t="s">
        <v>358</v>
      </c>
      <c r="D567" s="125" t="e">
        <f>COUNTIFS('CONTRATOS 2015'!#REF!,A567,'CONTRATOS 2015'!$W$2:$W$64,"&gt;=1")</f>
        <v>#REF!</v>
      </c>
      <c r="E567" s="122" t="e">
        <f>SUMIFS('CONTRATOS 2015'!$W$2:$W$64,'CONTRATOS 2015'!#REF!,A567)</f>
        <v>#REF!</v>
      </c>
    </row>
    <row r="568" spans="1:5" x14ac:dyDescent="0.2">
      <c r="A568" s="127" t="s">
        <v>510</v>
      </c>
      <c r="B568" s="44">
        <v>10181384</v>
      </c>
      <c r="C568" s="123" t="s">
        <v>301</v>
      </c>
      <c r="D568" s="125" t="e">
        <f>COUNTIFS('CONTRATOS 2015'!#REF!,A568,'CONTRATOS 2015'!$W$2:$W$64,"&gt;=1")</f>
        <v>#REF!</v>
      </c>
      <c r="E568" s="122" t="e">
        <f>SUMIFS('CONTRATOS 2015'!$W$2:$W$64,'CONTRATOS 2015'!#REF!,A568)</f>
        <v>#REF!</v>
      </c>
    </row>
    <row r="569" spans="1:5" x14ac:dyDescent="0.2">
      <c r="A569" s="127" t="s">
        <v>1239</v>
      </c>
      <c r="B569" s="44">
        <v>80224521</v>
      </c>
      <c r="C569" s="123" t="s">
        <v>301</v>
      </c>
      <c r="D569" s="125" t="e">
        <f>COUNTIFS('CONTRATOS 2015'!#REF!,A569,'CONTRATOS 2015'!$W$2:$W$64,"&gt;=1")</f>
        <v>#REF!</v>
      </c>
      <c r="E569" s="122" t="e">
        <f>SUMIFS('CONTRATOS 2015'!$W$2:$W$64,'CONTRATOS 2015'!#REF!,A569)</f>
        <v>#REF!</v>
      </c>
    </row>
    <row r="570" spans="1:5" x14ac:dyDescent="0.2">
      <c r="A570" s="127" t="s">
        <v>1492</v>
      </c>
      <c r="B570" s="44">
        <v>1032378600</v>
      </c>
      <c r="C570" s="123" t="s">
        <v>353</v>
      </c>
      <c r="D570" s="125" t="e">
        <f>COUNTIFS('CONTRATOS 2015'!#REF!,A570,'CONTRATOS 2015'!$W$2:$W$64,"&gt;=1")</f>
        <v>#REF!</v>
      </c>
      <c r="E570" s="122" t="e">
        <f>SUMIFS('CONTRATOS 2015'!$W$2:$W$64,'CONTRATOS 2015'!#REF!,A570)</f>
        <v>#REF!</v>
      </c>
    </row>
    <row r="571" spans="1:5" x14ac:dyDescent="0.2">
      <c r="A571" s="127" t="s">
        <v>1557</v>
      </c>
      <c r="B571" s="44">
        <v>1095787871</v>
      </c>
      <c r="C571" s="123" t="s">
        <v>301</v>
      </c>
      <c r="D571" s="125" t="e">
        <f>COUNTIFS('CONTRATOS 2015'!#REF!,A571,'CONTRATOS 2015'!$W$2:$W$64,"&gt;=1")</f>
        <v>#REF!</v>
      </c>
      <c r="E571" s="122" t="e">
        <f>SUMIFS('CONTRATOS 2015'!$W$2:$W$64,'CONTRATOS 2015'!#REF!,A571)</f>
        <v>#REF!</v>
      </c>
    </row>
    <row r="572" spans="1:5" x14ac:dyDescent="0.2">
      <c r="A572" s="127" t="s">
        <v>1027</v>
      </c>
      <c r="B572" s="44">
        <v>73132714</v>
      </c>
      <c r="C572" s="123" t="s">
        <v>394</v>
      </c>
      <c r="D572" s="125" t="e">
        <f>COUNTIFS('CONTRATOS 2015'!#REF!,A572,'CONTRATOS 2015'!$W$2:$W$64,"&gt;=1")</f>
        <v>#REF!</v>
      </c>
      <c r="E572" s="122" t="e">
        <f>SUMIFS('CONTRATOS 2015'!$W$2:$W$64,'CONTRATOS 2015'!#REF!,A572)</f>
        <v>#REF!</v>
      </c>
    </row>
    <row r="573" spans="1:5" x14ac:dyDescent="0.2">
      <c r="A573" s="127" t="s">
        <v>1339</v>
      </c>
      <c r="B573" s="117">
        <v>88253457</v>
      </c>
      <c r="C573" s="123" t="s">
        <v>301</v>
      </c>
      <c r="D573" s="125" t="e">
        <f>COUNTIFS('CONTRATOS 2015'!#REF!,A573,'CONTRATOS 2015'!$W$2:$W$64,"&gt;=1")</f>
        <v>#REF!</v>
      </c>
      <c r="E573" s="122" t="e">
        <f>SUMIFS('CONTRATOS 2015'!$W$2:$W$64,'CONTRATOS 2015'!#REF!,A573)</f>
        <v>#REF!</v>
      </c>
    </row>
    <row r="574" spans="1:5" x14ac:dyDescent="0.2">
      <c r="A574" s="127" t="s">
        <v>893</v>
      </c>
      <c r="B574" s="44">
        <v>52833106</v>
      </c>
      <c r="C574" s="123" t="s">
        <v>301</v>
      </c>
      <c r="D574" s="125" t="e">
        <f>COUNTIFS('CONTRATOS 2015'!#REF!,A574,'CONTRATOS 2015'!$W$2:$W$64,"&gt;=1")</f>
        <v>#REF!</v>
      </c>
      <c r="E574" s="122" t="e">
        <f>SUMIFS('CONTRATOS 2015'!$W$2:$W$64,'CONTRATOS 2015'!#REF!,A574)</f>
        <v>#REF!</v>
      </c>
    </row>
    <row r="575" spans="1:5" x14ac:dyDescent="0.2">
      <c r="A575" s="127" t="s">
        <v>660</v>
      </c>
      <c r="B575" s="44">
        <v>24397336</v>
      </c>
      <c r="C575" s="123" t="s">
        <v>314</v>
      </c>
      <c r="D575" s="125" t="e">
        <f>COUNTIFS('CONTRATOS 2015'!#REF!,A575,'CONTRATOS 2015'!$W$2:$W$64,"&gt;=1")</f>
        <v>#REF!</v>
      </c>
      <c r="E575" s="122" t="e">
        <f>SUMIFS('CONTRATOS 2015'!$W$2:$W$64,'CONTRATOS 2015'!#REF!,A575)</f>
        <v>#REF!</v>
      </c>
    </row>
    <row r="576" spans="1:5" x14ac:dyDescent="0.2">
      <c r="A576" s="127" t="s">
        <v>1302</v>
      </c>
      <c r="B576" s="44">
        <v>86057898</v>
      </c>
      <c r="C576" s="123" t="s">
        <v>345</v>
      </c>
      <c r="D576" s="125" t="e">
        <f>COUNTIFS('CONTRATOS 2015'!#REF!,A576,'CONTRATOS 2015'!$W$2:$W$64,"&gt;=1")</f>
        <v>#REF!</v>
      </c>
      <c r="E576" s="122" t="e">
        <f>SUMIFS('CONTRATOS 2015'!$W$2:$W$64,'CONTRATOS 2015'!#REF!,A576)</f>
        <v>#REF!</v>
      </c>
    </row>
    <row r="577" spans="1:5" x14ac:dyDescent="0.2">
      <c r="A577" s="127" t="s">
        <v>1242</v>
      </c>
      <c r="B577" s="44">
        <v>80232360</v>
      </c>
      <c r="C577" s="123" t="s">
        <v>301</v>
      </c>
      <c r="D577" s="125" t="e">
        <f>COUNTIFS('CONTRATOS 2015'!#REF!,A577,'CONTRATOS 2015'!$W$2:$W$64,"&gt;=1")</f>
        <v>#REF!</v>
      </c>
      <c r="E577" s="122" t="e">
        <f>SUMIFS('CONTRATOS 2015'!$W$2:$W$64,'CONTRATOS 2015'!#REF!,A577)</f>
        <v>#REF!</v>
      </c>
    </row>
    <row r="578" spans="1:5" x14ac:dyDescent="0.2">
      <c r="A578" s="127" t="s">
        <v>1271</v>
      </c>
      <c r="B578" s="44">
        <v>80828947</v>
      </c>
      <c r="C578" s="123" t="s">
        <v>301</v>
      </c>
      <c r="D578" s="125" t="e">
        <f>COUNTIFS('CONTRATOS 2015'!#REF!,A578,'CONTRATOS 2015'!$W$2:$W$64,"&gt;=1")</f>
        <v>#REF!</v>
      </c>
      <c r="E578" s="122" t="e">
        <f>SUMIFS('CONTRATOS 2015'!$W$2:$W$64,'CONTRATOS 2015'!#REF!,A578)</f>
        <v>#REF!</v>
      </c>
    </row>
    <row r="579" spans="1:5" x14ac:dyDescent="0.2">
      <c r="A579" s="127" t="s">
        <v>445</v>
      </c>
      <c r="B579" s="44">
        <v>4514089</v>
      </c>
      <c r="C579" s="123" t="s">
        <v>313</v>
      </c>
      <c r="D579" s="125" t="e">
        <f>COUNTIFS('CONTRATOS 2015'!#REF!,A579,'CONTRATOS 2015'!$W$2:$W$64,"&gt;=1")</f>
        <v>#REF!</v>
      </c>
      <c r="E579" s="122" t="e">
        <f>SUMIFS('CONTRATOS 2015'!$W$2:$W$64,'CONTRATOS 2015'!#REF!,A579)</f>
        <v>#REF!</v>
      </c>
    </row>
    <row r="580" spans="1:5" x14ac:dyDescent="0.2">
      <c r="A580" s="127" t="s">
        <v>1189</v>
      </c>
      <c r="B580" s="44">
        <v>80006487</v>
      </c>
      <c r="C580" s="123" t="s">
        <v>326</v>
      </c>
      <c r="D580" s="125" t="e">
        <f>COUNTIFS('CONTRATOS 2015'!#REF!,A580,'CONTRATOS 2015'!$W$2:$W$64,"&gt;=1")</f>
        <v>#REF!</v>
      </c>
      <c r="E580" s="122" t="e">
        <f>SUMIFS('CONTRATOS 2015'!$W$2:$W$64,'CONTRATOS 2015'!#REF!,A580)</f>
        <v>#REF!</v>
      </c>
    </row>
    <row r="581" spans="1:5" x14ac:dyDescent="0.2">
      <c r="A581" s="127" t="s">
        <v>1583</v>
      </c>
      <c r="B581" s="44">
        <v>1130621074</v>
      </c>
      <c r="C581" s="123" t="s">
        <v>301</v>
      </c>
      <c r="D581" s="125" t="e">
        <f>COUNTIFS('CONTRATOS 2015'!#REF!,A581,'CONTRATOS 2015'!$W$2:$W$64,"&gt;=1")</f>
        <v>#REF!</v>
      </c>
      <c r="E581" s="122" t="e">
        <f>SUMIFS('CONTRATOS 2015'!$W$2:$W$64,'CONTRATOS 2015'!#REF!,A581)</f>
        <v>#REF!</v>
      </c>
    </row>
    <row r="582" spans="1:5" x14ac:dyDescent="0.2">
      <c r="A582" s="127" t="s">
        <v>1300</v>
      </c>
      <c r="B582" s="44">
        <v>86056990</v>
      </c>
      <c r="C582" s="123" t="s">
        <v>355</v>
      </c>
      <c r="D582" s="125" t="e">
        <f>COUNTIFS('CONTRATOS 2015'!#REF!,A582,'CONTRATOS 2015'!$W$2:$W$64,"&gt;=1")</f>
        <v>#REF!</v>
      </c>
      <c r="E582" s="122" t="e">
        <f>SUMIFS('CONTRATOS 2015'!$W$2:$W$64,'CONTRATOS 2015'!#REF!,A582)</f>
        <v>#REF!</v>
      </c>
    </row>
    <row r="583" spans="1:5" x14ac:dyDescent="0.2">
      <c r="A583" s="127" t="s">
        <v>1315</v>
      </c>
      <c r="B583" s="44">
        <v>87717949</v>
      </c>
      <c r="C583" s="123" t="s">
        <v>362</v>
      </c>
      <c r="D583" s="125" t="e">
        <f>COUNTIFS('CONTRATOS 2015'!#REF!,A583,'CONTRATOS 2015'!$W$2:$W$64,"&gt;=1")</f>
        <v>#REF!</v>
      </c>
      <c r="E583" s="122" t="e">
        <f>SUMIFS('CONTRATOS 2015'!$W$2:$W$64,'CONTRATOS 2015'!#REF!,A583)</f>
        <v>#REF!</v>
      </c>
    </row>
    <row r="584" spans="1:5" x14ac:dyDescent="0.2">
      <c r="A584" s="127" t="s">
        <v>1341</v>
      </c>
      <c r="B584" s="44">
        <v>88263914</v>
      </c>
      <c r="C584" s="123" t="s">
        <v>419</v>
      </c>
      <c r="D584" s="125" t="e">
        <f>COUNTIFS('CONTRATOS 2015'!#REF!,A584,'CONTRATOS 2015'!$W$2:$W$64,"&gt;=1")</f>
        <v>#REF!</v>
      </c>
      <c r="E584" s="122" t="e">
        <f>SUMIFS('CONTRATOS 2015'!$W$2:$W$64,'CONTRATOS 2015'!#REF!,A584)</f>
        <v>#REF!</v>
      </c>
    </row>
    <row r="585" spans="1:5" x14ac:dyDescent="0.2">
      <c r="A585" s="127" t="s">
        <v>1195</v>
      </c>
      <c r="B585" s="44">
        <v>80027561</v>
      </c>
      <c r="C585" s="123" t="s">
        <v>301</v>
      </c>
      <c r="D585" s="125" t="e">
        <f>COUNTIFS('CONTRATOS 2015'!#REF!,A585,'CONTRATOS 2015'!$W$2:$W$64,"&gt;=1")</f>
        <v>#REF!</v>
      </c>
      <c r="E585" s="122" t="e">
        <f>SUMIFS('CONTRATOS 2015'!$W$2:$W$64,'CONTRATOS 2015'!#REF!,A585)</f>
        <v>#REF!</v>
      </c>
    </row>
    <row r="586" spans="1:5" x14ac:dyDescent="0.2">
      <c r="A586" s="127" t="s">
        <v>1585</v>
      </c>
      <c r="B586" s="44">
        <v>1130646106</v>
      </c>
      <c r="C586" s="123" t="s">
        <v>311</v>
      </c>
      <c r="D586" s="125" t="e">
        <f>COUNTIFS('CONTRATOS 2015'!#REF!,A586,'CONTRATOS 2015'!$W$2:$W$64,"&gt;=1")</f>
        <v>#REF!</v>
      </c>
      <c r="E586" s="122" t="e">
        <f>SUMIFS('CONTRATOS 2015'!$W$2:$W$64,'CONTRATOS 2015'!#REF!,A586)</f>
        <v>#REF!</v>
      </c>
    </row>
    <row r="587" spans="1:5" x14ac:dyDescent="0.2">
      <c r="A587" s="127" t="s">
        <v>1267</v>
      </c>
      <c r="B587" s="44">
        <v>80797012</v>
      </c>
      <c r="C587" s="123" t="s">
        <v>301</v>
      </c>
      <c r="D587" s="125" t="e">
        <f>COUNTIFS('CONTRATOS 2015'!#REF!,A587,'CONTRATOS 2015'!$W$2:$W$64,"&gt;=1")</f>
        <v>#REF!</v>
      </c>
      <c r="E587" s="122" t="e">
        <f>SUMIFS('CONTRATOS 2015'!$W$2:$W$64,'CONTRATOS 2015'!#REF!,A587)</f>
        <v>#REF!</v>
      </c>
    </row>
    <row r="588" spans="1:5" x14ac:dyDescent="0.2">
      <c r="A588" s="127" t="s">
        <v>1131</v>
      </c>
      <c r="B588" s="44">
        <v>79661784</v>
      </c>
      <c r="C588" s="123" t="s">
        <v>345</v>
      </c>
      <c r="D588" s="125" t="e">
        <f>COUNTIFS('CONTRATOS 2015'!#REF!,A588,'CONTRATOS 2015'!$W$2:$W$64,"&gt;=1")</f>
        <v>#REF!</v>
      </c>
      <c r="E588" s="122" t="e">
        <f>SUMIFS('CONTRATOS 2015'!$W$2:$W$64,'CONTRATOS 2015'!#REF!,A588)</f>
        <v>#REF!</v>
      </c>
    </row>
    <row r="589" spans="1:5" x14ac:dyDescent="0.2">
      <c r="A589" s="127" t="s">
        <v>1262</v>
      </c>
      <c r="B589" s="44">
        <v>80729238</v>
      </c>
      <c r="C589" s="123" t="s">
        <v>303</v>
      </c>
      <c r="D589" s="125" t="e">
        <f>COUNTIFS('CONTRATOS 2015'!#REF!,A589,'CONTRATOS 2015'!$W$2:$W$64,"&gt;=1")</f>
        <v>#REF!</v>
      </c>
      <c r="E589" s="122" t="e">
        <f>SUMIFS('CONTRATOS 2015'!$W$2:$W$64,'CONTRATOS 2015'!#REF!,A589)</f>
        <v>#REF!</v>
      </c>
    </row>
    <row r="590" spans="1:5" x14ac:dyDescent="0.2">
      <c r="A590" s="127" t="s">
        <v>1244</v>
      </c>
      <c r="B590" s="44">
        <v>80235298</v>
      </c>
      <c r="C590" s="123" t="s">
        <v>392</v>
      </c>
      <c r="D590" s="125" t="e">
        <f>COUNTIFS('CONTRATOS 2015'!#REF!,A590,'CONTRATOS 2015'!$W$2:$W$64,"&gt;=1")</f>
        <v>#REF!</v>
      </c>
      <c r="E590" s="122" t="e">
        <f>SUMIFS('CONTRATOS 2015'!$W$2:$W$64,'CONTRATOS 2015'!#REF!,A590)</f>
        <v>#REF!</v>
      </c>
    </row>
    <row r="591" spans="1:5" x14ac:dyDescent="0.2">
      <c r="A591" s="127" t="s">
        <v>252</v>
      </c>
      <c r="B591" s="44">
        <v>79537863</v>
      </c>
      <c r="C591" s="123" t="s">
        <v>302</v>
      </c>
      <c r="D591" s="125" t="e">
        <f>COUNTIFS('CONTRATOS 2015'!#REF!,A591,'CONTRATOS 2015'!$W$2:$W$64,"&gt;=1")</f>
        <v>#REF!</v>
      </c>
      <c r="E591" s="122" t="e">
        <f>SUMIFS('CONTRATOS 2015'!$W$2:$W$64,'CONTRATOS 2015'!#REF!,A591)</f>
        <v>#REF!</v>
      </c>
    </row>
    <row r="592" spans="1:5" x14ac:dyDescent="0.2">
      <c r="A592" s="127" t="s">
        <v>125</v>
      </c>
      <c r="B592" s="44">
        <v>74753736</v>
      </c>
      <c r="C592" s="123" t="s">
        <v>312</v>
      </c>
      <c r="D592" s="125" t="e">
        <f>COUNTIFS('CONTRATOS 2015'!#REF!,A592,'CONTRATOS 2015'!$W$2:$W$64,"&gt;=1")</f>
        <v>#REF!</v>
      </c>
      <c r="E592" s="122" t="e">
        <f>SUMIFS('CONTRATOS 2015'!$W$2:$W$64,'CONTRATOS 2015'!#REF!,A592)</f>
        <v>#REF!</v>
      </c>
    </row>
    <row r="593" spans="1:5" x14ac:dyDescent="0.2">
      <c r="A593" s="127" t="s">
        <v>1252</v>
      </c>
      <c r="B593" s="44">
        <v>80402943</v>
      </c>
      <c r="C593" s="123" t="s">
        <v>337</v>
      </c>
      <c r="D593" s="125" t="e">
        <f>COUNTIFS('CONTRATOS 2015'!#REF!,A593,'CONTRATOS 2015'!$W$2:$W$64,"&gt;=1")</f>
        <v>#REF!</v>
      </c>
      <c r="E593" s="122" t="e">
        <f>SUMIFS('CONTRATOS 2015'!$W$2:$W$64,'CONTRATOS 2015'!#REF!,A593)</f>
        <v>#REF!</v>
      </c>
    </row>
    <row r="594" spans="1:5" x14ac:dyDescent="0.2">
      <c r="A594" s="127" t="s">
        <v>947</v>
      </c>
      <c r="B594" s="44">
        <v>55220904</v>
      </c>
      <c r="C594" s="123" t="s">
        <v>301</v>
      </c>
      <c r="D594" s="125" t="e">
        <f>COUNTIFS('CONTRATOS 2015'!#REF!,A594,'CONTRATOS 2015'!$W$2:$W$64,"&gt;=1")</f>
        <v>#REF!</v>
      </c>
      <c r="E594" s="122" t="e">
        <f>SUMIFS('CONTRATOS 2015'!$W$2:$W$64,'CONTRATOS 2015'!#REF!,A594)</f>
        <v>#REF!</v>
      </c>
    </row>
    <row r="595" spans="1:5" x14ac:dyDescent="0.2">
      <c r="A595" s="127" t="s">
        <v>1384</v>
      </c>
      <c r="B595" s="44">
        <v>94512395</v>
      </c>
      <c r="C595" s="123" t="s">
        <v>341</v>
      </c>
      <c r="D595" s="125" t="e">
        <f>COUNTIFS('CONTRATOS 2015'!#REF!,A595,'CONTRATOS 2015'!$W$2:$W$64,"&gt;=1")</f>
        <v>#REF!</v>
      </c>
      <c r="E595" s="122" t="e">
        <f>SUMIFS('CONTRATOS 2015'!$W$2:$W$64,'CONTRATOS 2015'!#REF!,A595)</f>
        <v>#REF!</v>
      </c>
    </row>
    <row r="596" spans="1:5" x14ac:dyDescent="0.2">
      <c r="A596" s="127" t="s">
        <v>122</v>
      </c>
      <c r="B596" s="44">
        <v>78750941</v>
      </c>
      <c r="C596" s="123" t="s">
        <v>329</v>
      </c>
      <c r="D596" s="125" t="e">
        <f>COUNTIFS('CONTRATOS 2015'!#REF!,A596,'CONTRATOS 2015'!$W$2:$W$64,"&gt;=1")</f>
        <v>#REF!</v>
      </c>
      <c r="E596" s="122" t="e">
        <f>SUMIFS('CONTRATOS 2015'!$W$2:$W$64,'CONTRATOS 2015'!#REF!,A596)</f>
        <v>#REF!</v>
      </c>
    </row>
    <row r="597" spans="1:5" x14ac:dyDescent="0.2">
      <c r="A597" s="127" t="s">
        <v>1292</v>
      </c>
      <c r="B597" s="44">
        <v>85471168</v>
      </c>
      <c r="C597" s="123" t="s">
        <v>335</v>
      </c>
      <c r="D597" s="125" t="e">
        <f>COUNTIFS('CONTRATOS 2015'!#REF!,A597,'CONTRATOS 2015'!$W$2:$W$64,"&gt;=1")</f>
        <v>#REF!</v>
      </c>
      <c r="E597" s="122" t="e">
        <f>SUMIFS('CONTRATOS 2015'!$W$2:$W$64,'CONTRATOS 2015'!#REF!,A597)</f>
        <v>#REF!</v>
      </c>
    </row>
    <row r="598" spans="1:5" x14ac:dyDescent="0.2">
      <c r="A598" s="127" t="s">
        <v>1528</v>
      </c>
      <c r="B598" s="44">
        <v>1065600477</v>
      </c>
      <c r="C598" s="123" t="s">
        <v>301</v>
      </c>
      <c r="D598" s="125" t="e">
        <f>COUNTIFS('CONTRATOS 2015'!#REF!,A598,'CONTRATOS 2015'!$W$2:$W$64,"&gt;=1")</f>
        <v>#REF!</v>
      </c>
      <c r="E598" s="122" t="e">
        <f>SUMIFS('CONTRATOS 2015'!$W$2:$W$64,'CONTRATOS 2015'!#REF!,A598)</f>
        <v>#REF!</v>
      </c>
    </row>
    <row r="599" spans="1:5" x14ac:dyDescent="0.2">
      <c r="A599" s="127" t="s">
        <v>1454</v>
      </c>
      <c r="B599" s="44">
        <v>1020756279</v>
      </c>
      <c r="C599" s="123" t="s">
        <v>410</v>
      </c>
      <c r="D599" s="125" t="e">
        <f>COUNTIFS('CONTRATOS 2015'!#REF!,A599,'CONTRATOS 2015'!$W$2:$W$64,"&gt;=1")</f>
        <v>#REF!</v>
      </c>
      <c r="E599" s="122" t="e">
        <f>SUMIFS('CONTRATOS 2015'!$W$2:$W$64,'CONTRATOS 2015'!#REF!,A599)</f>
        <v>#REF!</v>
      </c>
    </row>
    <row r="600" spans="1:5" x14ac:dyDescent="0.2">
      <c r="A600" s="127" t="s">
        <v>689</v>
      </c>
      <c r="B600" s="44">
        <v>31710573</v>
      </c>
      <c r="C600" s="123" t="s">
        <v>301</v>
      </c>
      <c r="D600" s="125" t="e">
        <f>COUNTIFS('CONTRATOS 2015'!#REF!,A600,'CONTRATOS 2015'!$W$2:$W$64,"&gt;=1")</f>
        <v>#REF!</v>
      </c>
      <c r="E600" s="122" t="e">
        <f>SUMIFS('CONTRATOS 2015'!$W$2:$W$64,'CONTRATOS 2015'!#REF!,A600)</f>
        <v>#REF!</v>
      </c>
    </row>
    <row r="601" spans="1:5" x14ac:dyDescent="0.2">
      <c r="A601" s="127" t="s">
        <v>766</v>
      </c>
      <c r="B601" s="44">
        <v>42013878</v>
      </c>
      <c r="C601" s="123" t="s">
        <v>333</v>
      </c>
      <c r="D601" s="125" t="e">
        <f>COUNTIFS('CONTRATOS 2015'!#REF!,A601,'CONTRATOS 2015'!$W$2:$W$64,"&gt;=1")</f>
        <v>#REF!</v>
      </c>
      <c r="E601" s="122" t="e">
        <f>SUMIFS('CONTRATOS 2015'!$W$2:$W$64,'CONTRATOS 2015'!#REF!,A601)</f>
        <v>#REF!</v>
      </c>
    </row>
    <row r="602" spans="1:5" x14ac:dyDescent="0.2">
      <c r="A602" s="127" t="s">
        <v>1413</v>
      </c>
      <c r="B602" s="44">
        <v>1012375885</v>
      </c>
      <c r="C602" s="123" t="s">
        <v>301</v>
      </c>
      <c r="D602" s="125" t="e">
        <f>COUNTIFS('CONTRATOS 2015'!#REF!,A602,'CONTRATOS 2015'!$W$2:$W$64,"&gt;=1")</f>
        <v>#REF!</v>
      </c>
      <c r="E602" s="122" t="e">
        <f>SUMIFS('CONTRATOS 2015'!$W$2:$W$64,'CONTRATOS 2015'!#REF!,A602)</f>
        <v>#REF!</v>
      </c>
    </row>
    <row r="603" spans="1:5" x14ac:dyDescent="0.2">
      <c r="A603" s="127" t="s">
        <v>941</v>
      </c>
      <c r="B603" s="44">
        <v>53115948</v>
      </c>
      <c r="C603" s="123" t="s">
        <v>330</v>
      </c>
      <c r="D603" s="125" t="e">
        <f>COUNTIFS('CONTRATOS 2015'!#REF!,A603,'CONTRATOS 2015'!$W$2:$W$64,"&gt;=1")</f>
        <v>#REF!</v>
      </c>
      <c r="E603" s="122" t="e">
        <f>SUMIFS('CONTRATOS 2015'!$W$2:$W$64,'CONTRATOS 2015'!#REF!,A603)</f>
        <v>#REF!</v>
      </c>
    </row>
    <row r="604" spans="1:5" x14ac:dyDescent="0.2">
      <c r="A604" s="127" t="s">
        <v>896</v>
      </c>
      <c r="B604" s="44">
        <v>52840110</v>
      </c>
      <c r="C604" s="123" t="s">
        <v>301</v>
      </c>
      <c r="D604" s="125" t="e">
        <f>COUNTIFS('CONTRATOS 2015'!#REF!,A604,'CONTRATOS 2015'!$W$2:$W$64,"&gt;=1")</f>
        <v>#REF!</v>
      </c>
      <c r="E604" s="122" t="e">
        <f>SUMIFS('CONTRATOS 2015'!$W$2:$W$64,'CONTRATOS 2015'!#REF!,A604)</f>
        <v>#REF!</v>
      </c>
    </row>
    <row r="605" spans="1:5" x14ac:dyDescent="0.2">
      <c r="A605" s="127" t="s">
        <v>867</v>
      </c>
      <c r="B605" s="44">
        <v>52496774</v>
      </c>
      <c r="C605" s="123" t="s">
        <v>379</v>
      </c>
      <c r="D605" s="125" t="e">
        <f>COUNTIFS('CONTRATOS 2015'!#REF!,A605,'CONTRATOS 2015'!$W$2:$W$64,"&gt;=1")</f>
        <v>#REF!</v>
      </c>
      <c r="E605" s="122" t="e">
        <f>SUMIFS('CONTRATOS 2015'!$W$2:$W$64,'CONTRATOS 2015'!#REF!,A605)</f>
        <v>#REF!</v>
      </c>
    </row>
    <row r="606" spans="1:5" x14ac:dyDescent="0.2">
      <c r="A606" s="127" t="s">
        <v>882</v>
      </c>
      <c r="B606" s="44">
        <v>52740050</v>
      </c>
      <c r="C606" s="123" t="s">
        <v>301</v>
      </c>
      <c r="D606" s="125" t="e">
        <f>COUNTIFS('CONTRATOS 2015'!#REF!,A606,'CONTRATOS 2015'!$W$2:$W$64,"&gt;=1")</f>
        <v>#REF!</v>
      </c>
      <c r="E606" s="122" t="e">
        <f>SUMIFS('CONTRATOS 2015'!$W$2:$W$64,'CONTRATOS 2015'!#REF!,A606)</f>
        <v>#REF!</v>
      </c>
    </row>
    <row r="607" spans="1:5" x14ac:dyDescent="0.2">
      <c r="A607" s="127" t="s">
        <v>742</v>
      </c>
      <c r="B607" s="44">
        <v>39678482</v>
      </c>
      <c r="C607" s="123" t="s">
        <v>328</v>
      </c>
      <c r="D607" s="125" t="e">
        <f>COUNTIFS('CONTRATOS 2015'!#REF!,A607,'CONTRATOS 2015'!$W$2:$W$64,"&gt;=1")</f>
        <v>#REF!</v>
      </c>
      <c r="E607" s="122" t="e">
        <f>SUMIFS('CONTRATOS 2015'!$W$2:$W$64,'CONTRATOS 2015'!#REF!,A607)</f>
        <v>#REF!</v>
      </c>
    </row>
    <row r="608" spans="1:5" x14ac:dyDescent="0.2">
      <c r="A608" s="127" t="s">
        <v>1207</v>
      </c>
      <c r="B608" s="44">
        <v>80058262</v>
      </c>
      <c r="C608" s="123" t="s">
        <v>301</v>
      </c>
      <c r="D608" s="125" t="e">
        <f>COUNTIFS('CONTRATOS 2015'!#REF!,A608,'CONTRATOS 2015'!$W$2:$W$64,"&gt;=1")</f>
        <v>#REF!</v>
      </c>
      <c r="E608" s="122" t="e">
        <f>SUMIFS('CONTRATOS 2015'!$W$2:$W$64,'CONTRATOS 2015'!#REF!,A608)</f>
        <v>#REF!</v>
      </c>
    </row>
    <row r="609" spans="1:5" x14ac:dyDescent="0.2">
      <c r="A609" s="127" t="s">
        <v>525</v>
      </c>
      <c r="B609" s="44">
        <v>11436922</v>
      </c>
      <c r="C609" s="123" t="s">
        <v>329</v>
      </c>
      <c r="D609" s="125" t="e">
        <f>COUNTIFS('CONTRATOS 2015'!#REF!,A609,'CONTRATOS 2015'!$W$2:$W$64,"&gt;=1")</f>
        <v>#REF!</v>
      </c>
      <c r="E609" s="122" t="e">
        <f>SUMIFS('CONTRATOS 2015'!$W$2:$W$64,'CONTRATOS 2015'!#REF!,A609)</f>
        <v>#REF!</v>
      </c>
    </row>
    <row r="610" spans="1:5" x14ac:dyDescent="0.2">
      <c r="A610" s="127" t="s">
        <v>558</v>
      </c>
      <c r="B610" s="44">
        <v>12997080</v>
      </c>
      <c r="C610" s="123" t="s">
        <v>318</v>
      </c>
      <c r="D610" s="125" t="e">
        <f>COUNTIFS('CONTRATOS 2015'!#REF!,A610,'CONTRATOS 2015'!$W$2:$W$64,"&gt;=1")</f>
        <v>#REF!</v>
      </c>
      <c r="E610" s="122" t="e">
        <f>SUMIFS('CONTRATOS 2015'!$W$2:$W$64,'CONTRATOS 2015'!#REF!,A610)</f>
        <v>#REF!</v>
      </c>
    </row>
    <row r="611" spans="1:5" x14ac:dyDescent="0.2">
      <c r="A611" s="127" t="s">
        <v>1411</v>
      </c>
      <c r="B611" s="44">
        <v>1012331657</v>
      </c>
      <c r="C611" s="123" t="s">
        <v>301</v>
      </c>
      <c r="D611" s="125" t="e">
        <f>COUNTIFS('CONTRATOS 2015'!#REF!,A611,'CONTRATOS 2015'!$W$2:$W$64,"&gt;=1")</f>
        <v>#REF!</v>
      </c>
      <c r="E611" s="122" t="e">
        <f>SUMIFS('CONTRATOS 2015'!$W$2:$W$64,'CONTRATOS 2015'!#REF!,A611)</f>
        <v>#REF!</v>
      </c>
    </row>
    <row r="612" spans="1:5" x14ac:dyDescent="0.2">
      <c r="A612" s="127" t="s">
        <v>1235</v>
      </c>
      <c r="B612" s="44">
        <v>80214915</v>
      </c>
      <c r="C612" s="123" t="s">
        <v>301</v>
      </c>
      <c r="D612" s="125" t="e">
        <f>COUNTIFS('CONTRATOS 2015'!#REF!,A612,'CONTRATOS 2015'!$W$2:$W$64,"&gt;=1")</f>
        <v>#REF!</v>
      </c>
      <c r="E612" s="122" t="e">
        <f>SUMIFS('CONTRATOS 2015'!$W$2:$W$64,'CONTRATOS 2015'!#REF!,A612)</f>
        <v>#REF!</v>
      </c>
    </row>
    <row r="613" spans="1:5" x14ac:dyDescent="0.2">
      <c r="A613" s="127" t="s">
        <v>1390</v>
      </c>
      <c r="B613" s="44">
        <v>98383338</v>
      </c>
      <c r="C613" s="123" t="s">
        <v>323</v>
      </c>
      <c r="D613" s="125" t="e">
        <f>COUNTIFS('CONTRATOS 2015'!#REF!,A613,'CONTRATOS 2015'!$W$2:$W$64,"&gt;=1")</f>
        <v>#REF!</v>
      </c>
      <c r="E613" s="122" t="e">
        <f>SUMIFS('CONTRATOS 2015'!$W$2:$W$64,'CONTRATOS 2015'!#REF!,A613)</f>
        <v>#REF!</v>
      </c>
    </row>
    <row r="614" spans="1:5" x14ac:dyDescent="0.2">
      <c r="A614" s="127" t="s">
        <v>1506</v>
      </c>
      <c r="B614" s="44">
        <v>1037579334</v>
      </c>
      <c r="C614" s="123" t="s">
        <v>312</v>
      </c>
      <c r="D614" s="125" t="e">
        <f>COUNTIFS('CONTRATOS 2015'!#REF!,A614,'CONTRATOS 2015'!$W$2:$W$64,"&gt;=1")</f>
        <v>#REF!</v>
      </c>
      <c r="E614" s="122" t="e">
        <f>SUMIFS('CONTRATOS 2015'!$W$2:$W$64,'CONTRATOS 2015'!#REF!,A614)</f>
        <v>#REF!</v>
      </c>
    </row>
    <row r="615" spans="1:5" x14ac:dyDescent="0.2">
      <c r="A615" s="127" t="s">
        <v>439</v>
      </c>
      <c r="B615" s="44">
        <v>4134291</v>
      </c>
      <c r="C615" s="123" t="s">
        <v>301</v>
      </c>
      <c r="D615" s="125" t="e">
        <f>COUNTIFS('CONTRATOS 2015'!#REF!,A615,'CONTRATOS 2015'!$W$2:$W$64,"&gt;=1")</f>
        <v>#REF!</v>
      </c>
      <c r="E615" s="122" t="e">
        <f>SUMIFS('CONTRATOS 2015'!$W$2:$W$64,'CONTRATOS 2015'!#REF!,A615)</f>
        <v>#REF!</v>
      </c>
    </row>
    <row r="616" spans="1:5" x14ac:dyDescent="0.2">
      <c r="A616" s="127" t="s">
        <v>504</v>
      </c>
      <c r="B616" s="44">
        <v>10011504</v>
      </c>
      <c r="C616" s="123" t="s">
        <v>347</v>
      </c>
      <c r="D616" s="125" t="e">
        <f>COUNTIFS('CONTRATOS 2015'!#REF!,A616,'CONTRATOS 2015'!$W$2:$W$64,"&gt;=1")</f>
        <v>#REF!</v>
      </c>
      <c r="E616" s="122" t="e">
        <f>SUMIFS('CONTRATOS 2015'!$W$2:$W$64,'CONTRATOS 2015'!#REF!,A616)</f>
        <v>#REF!</v>
      </c>
    </row>
    <row r="617" spans="1:5" x14ac:dyDescent="0.2">
      <c r="A617" s="127" t="s">
        <v>1152</v>
      </c>
      <c r="B617" s="44">
        <v>79818938</v>
      </c>
      <c r="C617" s="123" t="s">
        <v>301</v>
      </c>
      <c r="D617" s="125" t="e">
        <f>COUNTIFS('CONTRATOS 2015'!#REF!,A617,'CONTRATOS 2015'!$W$2:$W$64,"&gt;=1")</f>
        <v>#REF!</v>
      </c>
      <c r="E617" s="122" t="e">
        <f>SUMIFS('CONTRATOS 2015'!$W$2:$W$64,'CONTRATOS 2015'!#REF!,A617)</f>
        <v>#REF!</v>
      </c>
    </row>
    <row r="618" spans="1:5" ht="25.5" x14ac:dyDescent="0.2">
      <c r="A618" s="127" t="s">
        <v>1122</v>
      </c>
      <c r="B618" s="44">
        <v>79596567</v>
      </c>
      <c r="C618" s="123" t="s">
        <v>391</v>
      </c>
      <c r="D618" s="125" t="e">
        <f>COUNTIFS('CONTRATOS 2015'!#REF!,A618,'CONTRATOS 2015'!$W$2:$W$64,"&gt;=1")</f>
        <v>#REF!</v>
      </c>
      <c r="E618" s="122" t="e">
        <f>SUMIFS('CONTRATOS 2015'!$W$2:$W$64,'CONTRATOS 2015'!#REF!,A618)</f>
        <v>#REF!</v>
      </c>
    </row>
    <row r="619" spans="1:5" x14ac:dyDescent="0.2">
      <c r="A619" s="127" t="s">
        <v>1065</v>
      </c>
      <c r="B619" s="44">
        <v>76324618</v>
      </c>
      <c r="C619" s="123" t="s">
        <v>303</v>
      </c>
      <c r="D619" s="125" t="e">
        <f>COUNTIFS('CONTRATOS 2015'!#REF!,A619,'CONTRATOS 2015'!$W$2:$W$64,"&gt;=1")</f>
        <v>#REF!</v>
      </c>
      <c r="E619" s="122" t="e">
        <f>SUMIFS('CONTRATOS 2015'!$W$2:$W$64,'CONTRATOS 2015'!#REF!,A619)</f>
        <v>#REF!</v>
      </c>
    </row>
    <row r="620" spans="1:5" x14ac:dyDescent="0.2">
      <c r="A620" s="127" t="s">
        <v>550</v>
      </c>
      <c r="B620" s="44">
        <v>12753508</v>
      </c>
      <c r="C620" s="123" t="s">
        <v>316</v>
      </c>
      <c r="D620" s="125" t="e">
        <f>COUNTIFS('CONTRATOS 2015'!#REF!,A620,'CONTRATOS 2015'!$W$2:$W$64,"&gt;=1")</f>
        <v>#REF!</v>
      </c>
      <c r="E620" s="122" t="e">
        <f>SUMIFS('CONTRATOS 2015'!$W$2:$W$64,'CONTRATOS 2015'!#REF!,A620)</f>
        <v>#REF!</v>
      </c>
    </row>
    <row r="621" spans="1:5" x14ac:dyDescent="0.2">
      <c r="A621" s="127" t="s">
        <v>562</v>
      </c>
      <c r="B621" s="44">
        <v>13069638</v>
      </c>
      <c r="C621" s="123" t="s">
        <v>337</v>
      </c>
      <c r="D621" s="125" t="e">
        <f>COUNTIFS('CONTRATOS 2015'!#REF!,A621,'CONTRATOS 2015'!$W$2:$W$64,"&gt;=1")</f>
        <v>#REF!</v>
      </c>
      <c r="E621" s="122" t="e">
        <f>SUMIFS('CONTRATOS 2015'!$W$2:$W$64,'CONTRATOS 2015'!#REF!,A621)</f>
        <v>#REF!</v>
      </c>
    </row>
    <row r="622" spans="1:5" x14ac:dyDescent="0.2">
      <c r="A622" s="127" t="s">
        <v>1381</v>
      </c>
      <c r="B622" s="44">
        <v>94490869</v>
      </c>
      <c r="C622" s="123" t="s">
        <v>306</v>
      </c>
      <c r="D622" s="125" t="e">
        <f>COUNTIFS('CONTRATOS 2015'!#REF!,A622,'CONTRATOS 2015'!$W$2:$W$64,"&gt;=1")</f>
        <v>#REF!</v>
      </c>
      <c r="E622" s="122" t="e">
        <f>SUMIFS('CONTRATOS 2015'!$W$2:$W$64,'CONTRATOS 2015'!#REF!,A622)</f>
        <v>#REF!</v>
      </c>
    </row>
    <row r="623" spans="1:5" x14ac:dyDescent="0.2">
      <c r="A623" s="127" t="s">
        <v>484</v>
      </c>
      <c r="B623" s="44">
        <v>8357229</v>
      </c>
      <c r="C623" s="123" t="s">
        <v>312</v>
      </c>
      <c r="D623" s="125" t="e">
        <f>COUNTIFS('CONTRATOS 2015'!#REF!,A623,'CONTRATOS 2015'!$W$2:$W$64,"&gt;=1")</f>
        <v>#REF!</v>
      </c>
      <c r="E623" s="122" t="e">
        <f>SUMIFS('CONTRATOS 2015'!$W$2:$W$64,'CONTRATOS 2015'!#REF!,A623)</f>
        <v>#REF!</v>
      </c>
    </row>
    <row r="624" spans="1:5" x14ac:dyDescent="0.2">
      <c r="A624" s="127" t="s">
        <v>1504</v>
      </c>
      <c r="B624" s="44">
        <v>1033698105</v>
      </c>
      <c r="C624" s="123" t="s">
        <v>301</v>
      </c>
      <c r="D624" s="125" t="e">
        <f>COUNTIFS('CONTRATOS 2015'!#REF!,A624,'CONTRATOS 2015'!$W$2:$W$64,"&gt;=1")</f>
        <v>#REF!</v>
      </c>
      <c r="E624" s="122" t="e">
        <f>SUMIFS('CONTRATOS 2015'!$W$2:$W$64,'CONTRATOS 2015'!#REF!,A624)</f>
        <v>#REF!</v>
      </c>
    </row>
    <row r="625" spans="1:5" x14ac:dyDescent="0.2">
      <c r="A625" s="127" t="s">
        <v>1201</v>
      </c>
      <c r="B625" s="44">
        <v>80040337</v>
      </c>
      <c r="C625" s="123" t="s">
        <v>301</v>
      </c>
      <c r="D625" s="125" t="e">
        <f>COUNTIFS('CONTRATOS 2015'!#REF!,A625,'CONTRATOS 2015'!$W$2:$W$64,"&gt;=1")</f>
        <v>#REF!</v>
      </c>
      <c r="E625" s="122" t="e">
        <f>SUMIFS('CONTRATOS 2015'!$W$2:$W$64,'CONTRATOS 2015'!#REF!,A625)</f>
        <v>#REF!</v>
      </c>
    </row>
    <row r="626" spans="1:5" ht="25.5" x14ac:dyDescent="0.2">
      <c r="A626" s="127" t="s">
        <v>1082</v>
      </c>
      <c r="B626" s="44">
        <v>79122246</v>
      </c>
      <c r="C626" s="123" t="s">
        <v>391</v>
      </c>
      <c r="D626" s="125" t="e">
        <f>COUNTIFS('CONTRATOS 2015'!#REF!,A626,'CONTRATOS 2015'!$W$2:$W$64,"&gt;=1")</f>
        <v>#REF!</v>
      </c>
      <c r="E626" s="122" t="e">
        <f>SUMIFS('CONTRATOS 2015'!$W$2:$W$64,'CONTRATOS 2015'!#REF!,A626)</f>
        <v>#REF!</v>
      </c>
    </row>
    <row r="627" spans="1:5" x14ac:dyDescent="0.2">
      <c r="A627" s="127" t="s">
        <v>463</v>
      </c>
      <c r="B627" s="44">
        <v>6597946</v>
      </c>
      <c r="C627" s="123" t="s">
        <v>324</v>
      </c>
      <c r="D627" s="125" t="e">
        <f>COUNTIFS('CONTRATOS 2015'!#REF!,A627,'CONTRATOS 2015'!$W$2:$W$64,"&gt;=1")</f>
        <v>#REF!</v>
      </c>
      <c r="E627" s="122" t="e">
        <f>SUMIFS('CONTRATOS 2015'!$W$2:$W$64,'CONTRATOS 2015'!#REF!,A627)</f>
        <v>#REF!</v>
      </c>
    </row>
    <row r="628" spans="1:5" x14ac:dyDescent="0.2">
      <c r="A628" s="127" t="s">
        <v>1178</v>
      </c>
      <c r="B628" s="44">
        <v>79957950</v>
      </c>
      <c r="C628" s="123" t="s">
        <v>303</v>
      </c>
      <c r="D628" s="125" t="e">
        <f>COUNTIFS('CONTRATOS 2015'!#REF!,A628,'CONTRATOS 2015'!$W$2:$W$64,"&gt;=1")</f>
        <v>#REF!</v>
      </c>
      <c r="E628" s="122" t="e">
        <f>SUMIFS('CONTRATOS 2015'!$W$2:$W$64,'CONTRATOS 2015'!#REF!,A628)</f>
        <v>#REF!</v>
      </c>
    </row>
    <row r="629" spans="1:5" x14ac:dyDescent="0.2">
      <c r="A629" s="127" t="s">
        <v>248</v>
      </c>
      <c r="B629" s="44">
        <v>79650674</v>
      </c>
      <c r="C629" s="123" t="s">
        <v>387</v>
      </c>
      <c r="D629" s="125" t="e">
        <f>COUNTIFS('CONTRATOS 2015'!#REF!,A629,'CONTRATOS 2015'!$W$2:$W$64,"&gt;=1")</f>
        <v>#REF!</v>
      </c>
      <c r="E629" s="122" t="e">
        <f>SUMIFS('CONTRATOS 2015'!$W$2:$W$64,'CONTRATOS 2015'!#REF!,A629)</f>
        <v>#REF!</v>
      </c>
    </row>
    <row r="630" spans="1:5" x14ac:dyDescent="0.2">
      <c r="A630" s="127" t="s">
        <v>1334</v>
      </c>
      <c r="B630" s="44">
        <v>88241501</v>
      </c>
      <c r="C630" s="123" t="s">
        <v>346</v>
      </c>
      <c r="D630" s="125" t="e">
        <f>COUNTIFS('CONTRATOS 2015'!#REF!,A630,'CONTRATOS 2015'!$W$2:$W$64,"&gt;=1")</f>
        <v>#REF!</v>
      </c>
      <c r="E630" s="122" t="e">
        <f>SUMIFS('CONTRATOS 2015'!$W$2:$W$64,'CONTRATOS 2015'!#REF!,A630)</f>
        <v>#REF!</v>
      </c>
    </row>
    <row r="631" spans="1:5" x14ac:dyDescent="0.2">
      <c r="A631" s="127" t="s">
        <v>541</v>
      </c>
      <c r="B631" s="44">
        <v>12402190</v>
      </c>
      <c r="C631" s="123" t="s">
        <v>358</v>
      </c>
      <c r="D631" s="125" t="e">
        <f>COUNTIFS('CONTRATOS 2015'!#REF!,A631,'CONTRATOS 2015'!$W$2:$W$64,"&gt;=1")</f>
        <v>#REF!</v>
      </c>
      <c r="E631" s="122" t="e">
        <f>SUMIFS('CONTRATOS 2015'!$W$2:$W$64,'CONTRATOS 2015'!#REF!,A631)</f>
        <v>#REF!</v>
      </c>
    </row>
    <row r="632" spans="1:5" x14ac:dyDescent="0.2">
      <c r="A632" s="127" t="s">
        <v>1011</v>
      </c>
      <c r="B632" s="44">
        <v>72213390</v>
      </c>
      <c r="C632" s="123" t="s">
        <v>340</v>
      </c>
      <c r="D632" s="125" t="e">
        <f>COUNTIFS('CONTRATOS 2015'!#REF!,A632,'CONTRATOS 2015'!$W$2:$W$64,"&gt;=1")</f>
        <v>#REF!</v>
      </c>
      <c r="E632" s="122" t="e">
        <f>SUMIFS('CONTRATOS 2015'!$W$2:$W$64,'CONTRATOS 2015'!#REF!,A632)</f>
        <v>#REF!</v>
      </c>
    </row>
    <row r="633" spans="1:5" x14ac:dyDescent="0.2">
      <c r="A633" s="127" t="s">
        <v>1399</v>
      </c>
      <c r="B633" s="44">
        <v>98659151</v>
      </c>
      <c r="C633" s="123" t="s">
        <v>384</v>
      </c>
      <c r="D633" s="125" t="e">
        <f>COUNTIFS('CONTRATOS 2015'!#REF!,A633,'CONTRATOS 2015'!$W$2:$W$64,"&gt;=1")</f>
        <v>#REF!</v>
      </c>
      <c r="E633" s="122" t="e">
        <f>SUMIFS('CONTRATOS 2015'!$W$2:$W$64,'CONTRATOS 2015'!#REF!,A633)</f>
        <v>#REF!</v>
      </c>
    </row>
    <row r="634" spans="1:5" x14ac:dyDescent="0.2">
      <c r="A634" s="127" t="s">
        <v>1256</v>
      </c>
      <c r="B634" s="44">
        <v>80492683</v>
      </c>
      <c r="C634" s="123" t="s">
        <v>312</v>
      </c>
      <c r="D634" s="125" t="e">
        <f>COUNTIFS('CONTRATOS 2015'!#REF!,A634,'CONTRATOS 2015'!$W$2:$W$64,"&gt;=1")</f>
        <v>#REF!</v>
      </c>
      <c r="E634" s="122" t="e">
        <f>SUMIFS('CONTRATOS 2015'!$W$2:$W$64,'CONTRATOS 2015'!#REF!,A634)</f>
        <v>#REF!</v>
      </c>
    </row>
    <row r="635" spans="1:5" x14ac:dyDescent="0.2">
      <c r="A635" s="127" t="s">
        <v>1145</v>
      </c>
      <c r="B635" s="44">
        <v>79761933</v>
      </c>
      <c r="C635" s="123" t="s">
        <v>301</v>
      </c>
      <c r="D635" s="125" t="e">
        <f>COUNTIFS('CONTRATOS 2015'!#REF!,A635,'CONTRATOS 2015'!$W$2:$W$64,"&gt;=1")</f>
        <v>#REF!</v>
      </c>
      <c r="E635" s="122" t="e">
        <f>SUMIFS('CONTRATOS 2015'!$W$2:$W$64,'CONTRATOS 2015'!#REF!,A635)</f>
        <v>#REF!</v>
      </c>
    </row>
    <row r="636" spans="1:5" x14ac:dyDescent="0.2">
      <c r="A636" s="127" t="s">
        <v>997</v>
      </c>
      <c r="B636" s="44">
        <v>71757969</v>
      </c>
      <c r="C636" s="123" t="s">
        <v>312</v>
      </c>
      <c r="D636" s="125" t="e">
        <f>COUNTIFS('CONTRATOS 2015'!#REF!,A636,'CONTRATOS 2015'!$W$2:$W$64,"&gt;=1")</f>
        <v>#REF!</v>
      </c>
      <c r="E636" s="122" t="e">
        <f>SUMIFS('CONTRATOS 2015'!$W$2:$W$64,'CONTRATOS 2015'!#REF!,A636)</f>
        <v>#REF!</v>
      </c>
    </row>
    <row r="637" spans="1:5" x14ac:dyDescent="0.2">
      <c r="A637" s="127" t="s">
        <v>611</v>
      </c>
      <c r="B637" s="44">
        <v>17646290</v>
      </c>
      <c r="C637" s="123" t="s">
        <v>368</v>
      </c>
      <c r="D637" s="125" t="e">
        <f>COUNTIFS('CONTRATOS 2015'!#REF!,A637,'CONTRATOS 2015'!$W$2:$W$64,"&gt;=1")</f>
        <v>#REF!</v>
      </c>
      <c r="E637" s="122" t="e">
        <f>SUMIFS('CONTRATOS 2015'!$W$2:$W$64,'CONTRATOS 2015'!#REF!,A637)</f>
        <v>#REF!</v>
      </c>
    </row>
    <row r="638" spans="1:5" x14ac:dyDescent="0.2">
      <c r="A638" s="127" t="s">
        <v>1396</v>
      </c>
      <c r="B638" s="44">
        <v>98600403</v>
      </c>
      <c r="C638" s="123" t="s">
        <v>332</v>
      </c>
      <c r="D638" s="125" t="e">
        <f>COUNTIFS('CONTRATOS 2015'!#REF!,A638,'CONTRATOS 2015'!$W$2:$W$64,"&gt;=1")</f>
        <v>#REF!</v>
      </c>
      <c r="E638" s="122" t="e">
        <f>SUMIFS('CONTRATOS 2015'!$W$2:$W$64,'CONTRATOS 2015'!#REF!,A638)</f>
        <v>#REF!</v>
      </c>
    </row>
    <row r="639" spans="1:5" x14ac:dyDescent="0.2">
      <c r="A639" s="127" t="s">
        <v>1083</v>
      </c>
      <c r="B639" s="44">
        <v>79140652</v>
      </c>
      <c r="C639" s="123" t="s">
        <v>362</v>
      </c>
      <c r="D639" s="125" t="e">
        <f>COUNTIFS('CONTRATOS 2015'!#REF!,A639,'CONTRATOS 2015'!$W$2:$W$64,"&gt;=1")</f>
        <v>#REF!</v>
      </c>
      <c r="E639" s="122" t="e">
        <f>SUMIFS('CONTRATOS 2015'!$W$2:$W$64,'CONTRATOS 2015'!#REF!,A639)</f>
        <v>#REF!</v>
      </c>
    </row>
    <row r="640" spans="1:5" x14ac:dyDescent="0.2">
      <c r="A640" s="127" t="s">
        <v>1299</v>
      </c>
      <c r="B640" s="44">
        <v>86056267</v>
      </c>
      <c r="C640" s="123" t="s">
        <v>345</v>
      </c>
      <c r="D640" s="125" t="e">
        <f>COUNTIFS('CONTRATOS 2015'!#REF!,A640,'CONTRATOS 2015'!$W$2:$W$64,"&gt;=1")</f>
        <v>#REF!</v>
      </c>
      <c r="E640" s="122" t="e">
        <f>SUMIFS('CONTRATOS 2015'!$W$2:$W$64,'CONTRATOS 2015'!#REF!,A640)</f>
        <v>#REF!</v>
      </c>
    </row>
    <row r="641" spans="1:5" x14ac:dyDescent="0.2">
      <c r="A641" s="127" t="s">
        <v>1079</v>
      </c>
      <c r="B641" s="44">
        <v>79102447</v>
      </c>
      <c r="C641" s="123" t="s">
        <v>325</v>
      </c>
      <c r="D641" s="125" t="e">
        <f>COUNTIFS('CONTRATOS 2015'!#REF!,A641,'CONTRATOS 2015'!$W$2:$W$64,"&gt;=1")</f>
        <v>#REF!</v>
      </c>
      <c r="E641" s="122" t="e">
        <f>SUMIFS('CONTRATOS 2015'!$W$2:$W$64,'CONTRATOS 2015'!#REF!,A641)</f>
        <v>#REF!</v>
      </c>
    </row>
    <row r="642" spans="1:5" x14ac:dyDescent="0.2">
      <c r="A642" s="127" t="s">
        <v>105</v>
      </c>
      <c r="B642" s="44">
        <v>79379510</v>
      </c>
      <c r="C642" s="123" t="s">
        <v>380</v>
      </c>
      <c r="D642" s="125" t="e">
        <f>COUNTIFS('CONTRATOS 2015'!#REF!,A642,'CONTRATOS 2015'!$W$2:$W$64,"&gt;=1")</f>
        <v>#REF!</v>
      </c>
      <c r="E642" s="122" t="e">
        <f>SUMIFS('CONTRATOS 2015'!$W$2:$W$64,'CONTRATOS 2015'!#REF!,A642)</f>
        <v>#REF!</v>
      </c>
    </row>
    <row r="643" spans="1:5" x14ac:dyDescent="0.2">
      <c r="A643" s="127" t="s">
        <v>1014</v>
      </c>
      <c r="B643" s="44">
        <v>72222578</v>
      </c>
      <c r="C643" s="123" t="s">
        <v>422</v>
      </c>
      <c r="D643" s="125" t="e">
        <f>COUNTIFS('CONTRATOS 2015'!#REF!,A643,'CONTRATOS 2015'!$W$2:$W$64,"&gt;=1")</f>
        <v>#REF!</v>
      </c>
      <c r="E643" s="122" t="e">
        <f>SUMIFS('CONTRATOS 2015'!$W$2:$W$64,'CONTRATOS 2015'!#REF!,A643)</f>
        <v>#REF!</v>
      </c>
    </row>
    <row r="644" spans="1:5" x14ac:dyDescent="0.2">
      <c r="A644" s="127" t="s">
        <v>1372</v>
      </c>
      <c r="B644" s="44">
        <v>94391703</v>
      </c>
      <c r="C644" s="123" t="s">
        <v>351</v>
      </c>
      <c r="D644" s="125" t="e">
        <f>COUNTIFS('CONTRATOS 2015'!#REF!,A644,'CONTRATOS 2015'!$W$2:$W$64,"&gt;=1")</f>
        <v>#REF!</v>
      </c>
      <c r="E644" s="122" t="e">
        <f>SUMIFS('CONTRATOS 2015'!$W$2:$W$64,'CONTRATOS 2015'!#REF!,A644)</f>
        <v>#REF!</v>
      </c>
    </row>
    <row r="645" spans="1:5" x14ac:dyDescent="0.2">
      <c r="A645" s="127" t="s">
        <v>1227</v>
      </c>
      <c r="B645" s="44">
        <v>80150797</v>
      </c>
      <c r="C645" s="123" t="s">
        <v>301</v>
      </c>
      <c r="D645" s="125" t="e">
        <f>COUNTIFS('CONTRATOS 2015'!#REF!,A645,'CONTRATOS 2015'!$W$2:$W$64,"&gt;=1")</f>
        <v>#REF!</v>
      </c>
      <c r="E645" s="122" t="e">
        <f>SUMIFS('CONTRATOS 2015'!$W$2:$W$64,'CONTRATOS 2015'!#REF!,A645)</f>
        <v>#REF!</v>
      </c>
    </row>
    <row r="646" spans="1:5" x14ac:dyDescent="0.2">
      <c r="A646" s="127" t="s">
        <v>1111</v>
      </c>
      <c r="B646" s="44">
        <v>79528008</v>
      </c>
      <c r="C646" s="123" t="s">
        <v>303</v>
      </c>
      <c r="D646" s="125" t="e">
        <f>COUNTIFS('CONTRATOS 2015'!#REF!,A646,'CONTRATOS 2015'!$W$2:$W$64,"&gt;=1")</f>
        <v>#REF!</v>
      </c>
      <c r="E646" s="122" t="e">
        <f>SUMIFS('CONTRATOS 2015'!$W$2:$W$64,'CONTRATOS 2015'!#REF!,A646)</f>
        <v>#REF!</v>
      </c>
    </row>
    <row r="647" spans="1:5" x14ac:dyDescent="0.2">
      <c r="A647" s="127" t="s">
        <v>1061</v>
      </c>
      <c r="B647" s="44">
        <v>76306626</v>
      </c>
      <c r="C647" s="123" t="s">
        <v>351</v>
      </c>
      <c r="D647" s="125" t="e">
        <f>COUNTIFS('CONTRATOS 2015'!#REF!,A647,'CONTRATOS 2015'!$W$2:$W$64,"&gt;=1")</f>
        <v>#REF!</v>
      </c>
      <c r="E647" s="122" t="e">
        <f>SUMIFS('CONTRATOS 2015'!$W$2:$W$64,'CONTRATOS 2015'!#REF!,A647)</f>
        <v>#REF!</v>
      </c>
    </row>
    <row r="648" spans="1:5" x14ac:dyDescent="0.2">
      <c r="A648" s="127" t="s">
        <v>1234</v>
      </c>
      <c r="B648" s="44">
        <v>80185748</v>
      </c>
      <c r="C648" s="123" t="s">
        <v>301</v>
      </c>
      <c r="D648" s="125" t="e">
        <f>COUNTIFS('CONTRATOS 2015'!#REF!,A648,'CONTRATOS 2015'!$W$2:$W$64,"&gt;=1")</f>
        <v>#REF!</v>
      </c>
      <c r="E648" s="122" t="e">
        <f>SUMIFS('CONTRATOS 2015'!$W$2:$W$64,'CONTRATOS 2015'!#REF!,A648)</f>
        <v>#REF!</v>
      </c>
    </row>
    <row r="649" spans="1:5" ht="25.5" x14ac:dyDescent="0.2">
      <c r="A649" s="127" t="s">
        <v>1087</v>
      </c>
      <c r="B649" s="44">
        <v>79209954</v>
      </c>
      <c r="C649" s="123" t="s">
        <v>391</v>
      </c>
      <c r="D649" s="125" t="e">
        <f>COUNTIFS('CONTRATOS 2015'!#REF!,A649,'CONTRATOS 2015'!$W$2:$W$64,"&gt;=1")</f>
        <v>#REF!</v>
      </c>
      <c r="E649" s="122" t="e">
        <f>SUMIFS('CONTRATOS 2015'!$W$2:$W$64,'CONTRATOS 2015'!#REF!,A649)</f>
        <v>#REF!</v>
      </c>
    </row>
    <row r="650" spans="1:5" x14ac:dyDescent="0.2">
      <c r="A650" s="127" t="s">
        <v>1450</v>
      </c>
      <c r="B650" s="44">
        <v>1019054159</v>
      </c>
      <c r="C650" s="123" t="s">
        <v>301</v>
      </c>
      <c r="D650" s="125" t="e">
        <f>COUNTIFS('CONTRATOS 2015'!#REF!,A650,'CONTRATOS 2015'!$W$2:$W$64,"&gt;=1")</f>
        <v>#REF!</v>
      </c>
      <c r="E650" s="122" t="e">
        <f>SUMIFS('CONTRATOS 2015'!$W$2:$W$64,'CONTRATOS 2015'!#REF!,A650)</f>
        <v>#REF!</v>
      </c>
    </row>
    <row r="651" spans="1:5" x14ac:dyDescent="0.2">
      <c r="A651" s="127" t="s">
        <v>594</v>
      </c>
      <c r="B651" s="44">
        <v>16503431</v>
      </c>
      <c r="C651" s="123" t="s">
        <v>317</v>
      </c>
      <c r="D651" s="125" t="e">
        <f>COUNTIFS('CONTRATOS 2015'!#REF!,A651,'CONTRATOS 2015'!$W$2:$W$64,"&gt;=1")</f>
        <v>#REF!</v>
      </c>
      <c r="E651" s="122" t="e">
        <f>SUMIFS('CONTRATOS 2015'!$W$2:$W$64,'CONTRATOS 2015'!#REF!,A651)</f>
        <v>#REF!</v>
      </c>
    </row>
    <row r="652" spans="1:5" x14ac:dyDescent="0.2">
      <c r="A652" s="127" t="s">
        <v>1053</v>
      </c>
      <c r="B652" s="44">
        <v>75071523</v>
      </c>
      <c r="C652" s="123" t="s">
        <v>319</v>
      </c>
      <c r="D652" s="125" t="e">
        <f>COUNTIFS('CONTRATOS 2015'!#REF!,A652,'CONTRATOS 2015'!$W$2:$W$64,"&gt;=1")</f>
        <v>#REF!</v>
      </c>
      <c r="E652" s="122" t="e">
        <f>SUMIFS('CONTRATOS 2015'!$W$2:$W$64,'CONTRATOS 2015'!#REF!,A652)</f>
        <v>#REF!</v>
      </c>
    </row>
    <row r="653" spans="1:5" x14ac:dyDescent="0.2">
      <c r="A653" s="127" t="s">
        <v>556</v>
      </c>
      <c r="B653" s="44">
        <v>12990182</v>
      </c>
      <c r="C653" s="123" t="s">
        <v>321</v>
      </c>
      <c r="D653" s="125" t="e">
        <f>COUNTIFS('CONTRATOS 2015'!#REF!,A653,'CONTRATOS 2015'!$W$2:$W$64,"&gt;=1")</f>
        <v>#REF!</v>
      </c>
      <c r="E653" s="122" t="e">
        <f>SUMIFS('CONTRATOS 2015'!$W$2:$W$64,'CONTRATOS 2015'!#REF!,A653)</f>
        <v>#REF!</v>
      </c>
    </row>
    <row r="654" spans="1:5" x14ac:dyDescent="0.2">
      <c r="A654" s="127" t="s">
        <v>1333</v>
      </c>
      <c r="B654" s="44">
        <v>88235528</v>
      </c>
      <c r="C654" s="123" t="s">
        <v>321</v>
      </c>
      <c r="D654" s="125" t="e">
        <f>COUNTIFS('CONTRATOS 2015'!#REF!,A654,'CONTRATOS 2015'!$W$2:$W$64,"&gt;=1")</f>
        <v>#REF!</v>
      </c>
      <c r="E654" s="122" t="e">
        <f>SUMIFS('CONTRATOS 2015'!$W$2:$W$64,'CONTRATOS 2015'!#REF!,A654)</f>
        <v>#REF!</v>
      </c>
    </row>
    <row r="655" spans="1:5" x14ac:dyDescent="0.2">
      <c r="A655" s="127" t="s">
        <v>229</v>
      </c>
      <c r="B655" s="44">
        <v>80236507</v>
      </c>
      <c r="C655" s="123" t="s">
        <v>304</v>
      </c>
      <c r="D655" s="125" t="e">
        <f>COUNTIFS('CONTRATOS 2015'!#REF!,A655,'CONTRATOS 2015'!$W$2:$W$64,"&gt;=1")</f>
        <v>#REF!</v>
      </c>
      <c r="E655" s="122" t="e">
        <f>SUMIFS('CONTRATOS 2015'!$W$2:$W$64,'CONTRATOS 2015'!#REF!,A655)</f>
        <v>#REF!</v>
      </c>
    </row>
    <row r="656" spans="1:5" x14ac:dyDescent="0.2">
      <c r="A656" s="127" t="s">
        <v>1282</v>
      </c>
      <c r="B656" s="44">
        <v>84046646</v>
      </c>
      <c r="C656" s="123" t="s">
        <v>374</v>
      </c>
      <c r="D656" s="125" t="e">
        <f>COUNTIFS('CONTRATOS 2015'!#REF!,A656,'CONTRATOS 2015'!$W$2:$W$64,"&gt;=1")</f>
        <v>#REF!</v>
      </c>
      <c r="E656" s="122" t="e">
        <f>SUMIFS('CONTRATOS 2015'!$W$2:$W$64,'CONTRATOS 2015'!#REF!,A656)</f>
        <v>#REF!</v>
      </c>
    </row>
    <row r="657" spans="1:5" x14ac:dyDescent="0.2">
      <c r="A657" s="127" t="s">
        <v>600</v>
      </c>
      <c r="B657" s="44">
        <v>16932101</v>
      </c>
      <c r="C657" s="123" t="s">
        <v>311</v>
      </c>
      <c r="D657" s="125" t="e">
        <f>COUNTIFS('CONTRATOS 2015'!#REF!,A657,'CONTRATOS 2015'!$W$2:$W$64,"&gt;=1")</f>
        <v>#REF!</v>
      </c>
      <c r="E657" s="122" t="e">
        <f>SUMIFS('CONTRATOS 2015'!$W$2:$W$64,'CONTRATOS 2015'!#REF!,A657)</f>
        <v>#REF!</v>
      </c>
    </row>
    <row r="658" spans="1:5" x14ac:dyDescent="0.2">
      <c r="A658" s="127" t="s">
        <v>1330</v>
      </c>
      <c r="B658" s="44">
        <v>88234314</v>
      </c>
      <c r="C658" s="123" t="s">
        <v>419</v>
      </c>
      <c r="D658" s="125" t="e">
        <f>COUNTIFS('CONTRATOS 2015'!#REF!,A658,'CONTRATOS 2015'!$W$2:$W$64,"&gt;=1")</f>
        <v>#REF!</v>
      </c>
      <c r="E658" s="122" t="e">
        <f>SUMIFS('CONTRATOS 2015'!$W$2:$W$64,'CONTRATOS 2015'!#REF!,A658)</f>
        <v>#REF!</v>
      </c>
    </row>
    <row r="659" spans="1:5" x14ac:dyDescent="0.2">
      <c r="A659" s="127" t="s">
        <v>1138</v>
      </c>
      <c r="B659" s="44">
        <v>79714894</v>
      </c>
      <c r="C659" s="123" t="s">
        <v>330</v>
      </c>
      <c r="D659" s="125" t="e">
        <f>COUNTIFS('CONTRATOS 2015'!#REF!,A659,'CONTRATOS 2015'!$W$2:$W$64,"&gt;=1")</f>
        <v>#REF!</v>
      </c>
      <c r="E659" s="122" t="e">
        <f>SUMIFS('CONTRATOS 2015'!$W$2:$W$64,'CONTRATOS 2015'!#REF!,A659)</f>
        <v>#REF!</v>
      </c>
    </row>
    <row r="660" spans="1:5" x14ac:dyDescent="0.2">
      <c r="A660" s="127" t="s">
        <v>1310</v>
      </c>
      <c r="B660" s="44">
        <v>87027517</v>
      </c>
      <c r="C660" s="123" t="s">
        <v>314</v>
      </c>
      <c r="D660" s="125" t="e">
        <f>COUNTIFS('CONTRATOS 2015'!#REF!,A660,'CONTRATOS 2015'!$W$2:$W$64,"&gt;=1")</f>
        <v>#REF!</v>
      </c>
      <c r="E660" s="122" t="e">
        <f>SUMIFS('CONTRATOS 2015'!$W$2:$W$64,'CONTRATOS 2015'!#REF!,A660)</f>
        <v>#REF!</v>
      </c>
    </row>
    <row r="661" spans="1:5" x14ac:dyDescent="0.2">
      <c r="A661" s="127" t="s">
        <v>42</v>
      </c>
      <c r="B661" s="44">
        <v>80901889</v>
      </c>
      <c r="C661" s="123" t="s">
        <v>347</v>
      </c>
      <c r="D661" s="125" t="e">
        <f>COUNTIFS('CONTRATOS 2015'!#REF!,A661,'CONTRATOS 2015'!$W$2:$W$64,"&gt;=1")</f>
        <v>#REF!</v>
      </c>
      <c r="E661" s="122" t="e">
        <f>SUMIFS('CONTRATOS 2015'!$W$2:$W$64,'CONTRATOS 2015'!#REF!,A661)</f>
        <v>#REF!</v>
      </c>
    </row>
    <row r="662" spans="1:5" x14ac:dyDescent="0.2">
      <c r="A662" s="127" t="s">
        <v>1349</v>
      </c>
      <c r="B662" s="44">
        <v>91494573</v>
      </c>
      <c r="C662" s="123" t="s">
        <v>324</v>
      </c>
      <c r="D662" s="125" t="e">
        <f>COUNTIFS('CONTRATOS 2015'!#REF!,A662,'CONTRATOS 2015'!$W$2:$W$64,"&gt;=1")</f>
        <v>#REF!</v>
      </c>
      <c r="E662" s="122" t="e">
        <f>SUMIFS('CONTRATOS 2015'!$W$2:$W$64,'CONTRATOS 2015'!#REF!,A662)</f>
        <v>#REF!</v>
      </c>
    </row>
    <row r="663" spans="1:5" x14ac:dyDescent="0.2">
      <c r="A663" s="127" t="s">
        <v>486</v>
      </c>
      <c r="B663" s="44">
        <v>8509646</v>
      </c>
      <c r="C663" s="123" t="s">
        <v>341</v>
      </c>
      <c r="D663" s="125" t="e">
        <f>COUNTIFS('CONTRATOS 2015'!#REF!,A663,'CONTRATOS 2015'!$W$2:$W$64,"&gt;=1")</f>
        <v>#REF!</v>
      </c>
      <c r="E663" s="122" t="e">
        <f>SUMIFS('CONTRATOS 2015'!$W$2:$W$64,'CONTRATOS 2015'!#REF!,A663)</f>
        <v>#REF!</v>
      </c>
    </row>
    <row r="664" spans="1:5" x14ac:dyDescent="0.2">
      <c r="A664" s="127" t="s">
        <v>1353</v>
      </c>
      <c r="B664" s="44">
        <v>93087422</v>
      </c>
      <c r="C664" s="123" t="s">
        <v>330</v>
      </c>
      <c r="D664" s="125" t="e">
        <f>COUNTIFS('CONTRATOS 2015'!#REF!,A664,'CONTRATOS 2015'!$W$2:$W$64,"&gt;=1")</f>
        <v>#REF!</v>
      </c>
      <c r="E664" s="122" t="e">
        <f>SUMIFS('CONTRATOS 2015'!$W$2:$W$64,'CONTRATOS 2015'!#REF!,A664)</f>
        <v>#REF!</v>
      </c>
    </row>
    <row r="665" spans="1:5" x14ac:dyDescent="0.2">
      <c r="A665" s="127" t="s">
        <v>1012</v>
      </c>
      <c r="B665" s="44">
        <v>72215477</v>
      </c>
      <c r="C665" s="123" t="s">
        <v>301</v>
      </c>
      <c r="D665" s="125" t="e">
        <f>COUNTIFS('CONTRATOS 2015'!#REF!,A665,'CONTRATOS 2015'!$W$2:$W$64,"&gt;=1")</f>
        <v>#REF!</v>
      </c>
      <c r="E665" s="122" t="e">
        <f>SUMIFS('CONTRATOS 2015'!$W$2:$W$64,'CONTRATOS 2015'!#REF!,A665)</f>
        <v>#REF!</v>
      </c>
    </row>
    <row r="666" spans="1:5" x14ac:dyDescent="0.2">
      <c r="A666" s="127" t="s">
        <v>1338</v>
      </c>
      <c r="B666" s="44">
        <v>88246228</v>
      </c>
      <c r="C666" s="123" t="s">
        <v>317</v>
      </c>
      <c r="D666" s="125" t="e">
        <f>COUNTIFS('CONTRATOS 2015'!#REF!,A666,'CONTRATOS 2015'!$W$2:$W$64,"&gt;=1")</f>
        <v>#REF!</v>
      </c>
      <c r="E666" s="122" t="e">
        <f>SUMIFS('CONTRATOS 2015'!$W$2:$W$64,'CONTRATOS 2015'!#REF!,A666)</f>
        <v>#REF!</v>
      </c>
    </row>
    <row r="667" spans="1:5" x14ac:dyDescent="0.2">
      <c r="A667" s="127" t="s">
        <v>559</v>
      </c>
      <c r="B667" s="44">
        <v>13067953</v>
      </c>
      <c r="C667" s="123" t="s">
        <v>350</v>
      </c>
      <c r="D667" s="125" t="e">
        <f>COUNTIFS('CONTRATOS 2015'!#REF!,A667,'CONTRATOS 2015'!$W$2:$W$64,"&gt;=1")</f>
        <v>#REF!</v>
      </c>
      <c r="E667" s="122" t="e">
        <f>SUMIFS('CONTRATOS 2015'!$W$2:$W$64,'CONTRATOS 2015'!#REF!,A667)</f>
        <v>#REF!</v>
      </c>
    </row>
    <row r="668" spans="1:5" x14ac:dyDescent="0.2">
      <c r="A668" s="127" t="s">
        <v>1378</v>
      </c>
      <c r="B668" s="44">
        <v>94469795</v>
      </c>
      <c r="C668" s="123" t="s">
        <v>311</v>
      </c>
      <c r="D668" s="125" t="e">
        <f>COUNTIFS('CONTRATOS 2015'!#REF!,A668,'CONTRATOS 2015'!$W$2:$W$64,"&gt;=1")</f>
        <v>#REF!</v>
      </c>
      <c r="E668" s="122" t="e">
        <f>SUMIFS('CONTRATOS 2015'!$W$2:$W$64,'CONTRATOS 2015'!#REF!,A668)</f>
        <v>#REF!</v>
      </c>
    </row>
    <row r="669" spans="1:5" x14ac:dyDescent="0.2">
      <c r="A669" s="127" t="s">
        <v>1566</v>
      </c>
      <c r="B669" s="44">
        <v>1114059359</v>
      </c>
      <c r="C669" s="123" t="s">
        <v>311</v>
      </c>
      <c r="D669" s="125" t="e">
        <f>COUNTIFS('CONTRATOS 2015'!#REF!,A669,'CONTRATOS 2015'!$W$2:$W$64,"&gt;=1")</f>
        <v>#REF!</v>
      </c>
      <c r="E669" s="122" t="e">
        <f>SUMIFS('CONTRATOS 2015'!$W$2:$W$64,'CONTRATOS 2015'!#REF!,A669)</f>
        <v>#REF!</v>
      </c>
    </row>
    <row r="670" spans="1:5" x14ac:dyDescent="0.2">
      <c r="A670" s="127" t="s">
        <v>474</v>
      </c>
      <c r="B670" s="44">
        <v>7544613</v>
      </c>
      <c r="C670" s="123" t="s">
        <v>334</v>
      </c>
      <c r="D670" s="125" t="e">
        <f>COUNTIFS('CONTRATOS 2015'!#REF!,A670,'CONTRATOS 2015'!$W$2:$W$64,"&gt;=1")</f>
        <v>#REF!</v>
      </c>
      <c r="E670" s="122" t="e">
        <f>SUMIFS('CONTRATOS 2015'!$W$2:$W$64,'CONTRATOS 2015'!#REF!,A670)</f>
        <v>#REF!</v>
      </c>
    </row>
    <row r="671" spans="1:5" x14ac:dyDescent="0.2">
      <c r="A671" s="127" t="s">
        <v>1204</v>
      </c>
      <c r="B671" s="44">
        <v>80053392</v>
      </c>
      <c r="C671" s="123" t="s">
        <v>319</v>
      </c>
      <c r="D671" s="125" t="e">
        <f>COUNTIFS('CONTRATOS 2015'!#REF!,A671,'CONTRATOS 2015'!$W$2:$W$64,"&gt;=1")</f>
        <v>#REF!</v>
      </c>
      <c r="E671" s="122" t="e">
        <f>SUMIFS('CONTRATOS 2015'!$W$2:$W$64,'CONTRATOS 2015'!#REF!,A671)</f>
        <v>#REF!</v>
      </c>
    </row>
    <row r="672" spans="1:5" x14ac:dyDescent="0.2">
      <c r="A672" s="127" t="s">
        <v>223</v>
      </c>
      <c r="B672" s="44">
        <v>76325514</v>
      </c>
      <c r="C672" s="123" t="s">
        <v>306</v>
      </c>
      <c r="D672" s="125" t="e">
        <f>COUNTIFS('CONTRATOS 2015'!#REF!,A672,'CONTRATOS 2015'!$W$2:$W$64,"&gt;=1")</f>
        <v>#REF!</v>
      </c>
      <c r="E672" s="122" t="e">
        <f>SUMIFS('CONTRATOS 2015'!$W$2:$W$64,'CONTRATOS 2015'!#REF!,A672)</f>
        <v>#REF!</v>
      </c>
    </row>
    <row r="673" spans="1:5" x14ac:dyDescent="0.2">
      <c r="A673" s="127" t="s">
        <v>583</v>
      </c>
      <c r="B673" s="44">
        <v>15242733</v>
      </c>
      <c r="C673" s="123" t="s">
        <v>372</v>
      </c>
      <c r="D673" s="125" t="e">
        <f>COUNTIFS('CONTRATOS 2015'!#REF!,A673,'CONTRATOS 2015'!$W$2:$W$64,"&gt;=1")</f>
        <v>#REF!</v>
      </c>
      <c r="E673" s="122" t="e">
        <f>SUMIFS('CONTRATOS 2015'!$W$2:$W$64,'CONTRATOS 2015'!#REF!,A673)</f>
        <v>#REF!</v>
      </c>
    </row>
    <row r="674" spans="1:5" x14ac:dyDescent="0.2">
      <c r="A674" s="127" t="s">
        <v>1047</v>
      </c>
      <c r="B674" s="44">
        <v>74329388</v>
      </c>
      <c r="C674" s="123" t="s">
        <v>301</v>
      </c>
      <c r="D674" s="125" t="e">
        <f>COUNTIFS('CONTRATOS 2015'!#REF!,A674,'CONTRATOS 2015'!$W$2:$W$64,"&gt;=1")</f>
        <v>#REF!</v>
      </c>
      <c r="E674" s="122" t="e">
        <f>SUMIFS('CONTRATOS 2015'!$W$2:$W$64,'CONTRATOS 2015'!#REF!,A674)</f>
        <v>#REF!</v>
      </c>
    </row>
    <row r="675" spans="1:5" x14ac:dyDescent="0.2">
      <c r="A675" s="127" t="s">
        <v>1317</v>
      </c>
      <c r="B675" s="44">
        <v>88002493</v>
      </c>
      <c r="C675" s="123" t="s">
        <v>419</v>
      </c>
      <c r="D675" s="125" t="e">
        <f>COUNTIFS('CONTRATOS 2015'!#REF!,A675,'CONTRATOS 2015'!$W$2:$W$64,"&gt;=1")</f>
        <v>#REF!</v>
      </c>
      <c r="E675" s="122" t="e">
        <f>SUMIFS('CONTRATOS 2015'!$W$2:$W$64,'CONTRATOS 2015'!#REF!,A675)</f>
        <v>#REF!</v>
      </c>
    </row>
    <row r="676" spans="1:5" x14ac:dyDescent="0.2">
      <c r="A676" s="127" t="s">
        <v>449</v>
      </c>
      <c r="B676" s="44">
        <v>5208489</v>
      </c>
      <c r="C676" s="123" t="s">
        <v>317</v>
      </c>
      <c r="D676" s="125" t="e">
        <f>COUNTIFS('CONTRATOS 2015'!#REF!,A676,'CONTRATOS 2015'!$W$2:$W$64,"&gt;=1")</f>
        <v>#REF!</v>
      </c>
      <c r="E676" s="122" t="e">
        <f>SUMIFS('CONTRATOS 2015'!$W$2:$W$64,'CONTRATOS 2015'!#REF!,A676)</f>
        <v>#REF!</v>
      </c>
    </row>
    <row r="677" spans="1:5" x14ac:dyDescent="0.2">
      <c r="A677" s="127" t="s">
        <v>1190</v>
      </c>
      <c r="B677" s="44">
        <v>80011399</v>
      </c>
      <c r="C677" s="123" t="s">
        <v>301</v>
      </c>
      <c r="D677" s="125" t="e">
        <f>COUNTIFS('CONTRATOS 2015'!#REF!,A677,'CONTRATOS 2015'!$W$2:$W$64,"&gt;=1")</f>
        <v>#REF!</v>
      </c>
      <c r="E677" s="122" t="e">
        <f>SUMIFS('CONTRATOS 2015'!$W$2:$W$64,'CONTRATOS 2015'!#REF!,A677)</f>
        <v>#REF!</v>
      </c>
    </row>
    <row r="678" spans="1:5" x14ac:dyDescent="0.2">
      <c r="A678" s="127" t="s">
        <v>1284</v>
      </c>
      <c r="B678" s="44">
        <v>84101344</v>
      </c>
      <c r="C678" s="123" t="s">
        <v>342</v>
      </c>
      <c r="D678" s="125" t="e">
        <f>COUNTIFS('CONTRATOS 2015'!#REF!,A678,'CONTRATOS 2015'!$W$2:$W$64,"&gt;=1")</f>
        <v>#REF!</v>
      </c>
      <c r="E678" s="122" t="e">
        <f>SUMIFS('CONTRATOS 2015'!$W$2:$W$64,'CONTRATOS 2015'!#REF!,A678)</f>
        <v>#REF!</v>
      </c>
    </row>
    <row r="679" spans="1:5" x14ac:dyDescent="0.2">
      <c r="A679" s="127" t="s">
        <v>1215</v>
      </c>
      <c r="B679" s="44">
        <v>80087513</v>
      </c>
      <c r="C679" s="123" t="s">
        <v>305</v>
      </c>
      <c r="D679" s="125" t="e">
        <f>COUNTIFS('CONTRATOS 2015'!#REF!,A679,'CONTRATOS 2015'!$W$2:$W$64,"&gt;=1")</f>
        <v>#REF!</v>
      </c>
      <c r="E679" s="122" t="e">
        <f>SUMIFS('CONTRATOS 2015'!$W$2:$W$64,'CONTRATOS 2015'!#REF!,A679)</f>
        <v>#REF!</v>
      </c>
    </row>
    <row r="680" spans="1:5" x14ac:dyDescent="0.2">
      <c r="A680" s="127" t="s">
        <v>1526</v>
      </c>
      <c r="B680" s="44">
        <v>1057784149</v>
      </c>
      <c r="C680" s="123" t="s">
        <v>347</v>
      </c>
      <c r="D680" s="125" t="e">
        <f>COUNTIFS('CONTRATOS 2015'!#REF!,A680,'CONTRATOS 2015'!$W$2:$W$64,"&gt;=1")</f>
        <v>#REF!</v>
      </c>
      <c r="E680" s="122" t="e">
        <f>SUMIFS('CONTRATOS 2015'!$W$2:$W$64,'CONTRATOS 2015'!#REF!,A680)</f>
        <v>#REF!</v>
      </c>
    </row>
    <row r="681" spans="1:5" x14ac:dyDescent="0.2">
      <c r="A681" s="127" t="s">
        <v>1052</v>
      </c>
      <c r="B681" s="44">
        <v>75071341</v>
      </c>
      <c r="C681" s="123" t="s">
        <v>314</v>
      </c>
      <c r="D681" s="125" t="e">
        <f>COUNTIFS('CONTRATOS 2015'!#REF!,A681,'CONTRATOS 2015'!$W$2:$W$64,"&gt;=1")</f>
        <v>#REF!</v>
      </c>
      <c r="E681" s="122" t="e">
        <f>SUMIFS('CONTRATOS 2015'!$W$2:$W$64,'CONTRATOS 2015'!#REF!,A681)</f>
        <v>#REF!</v>
      </c>
    </row>
    <row r="682" spans="1:5" x14ac:dyDescent="0.2">
      <c r="A682" s="127" t="s">
        <v>1576</v>
      </c>
      <c r="B682" s="44">
        <v>1123621115</v>
      </c>
      <c r="C682" s="123" t="s">
        <v>338</v>
      </c>
      <c r="D682" s="125" t="e">
        <f>COUNTIFS('CONTRATOS 2015'!#REF!,A682,'CONTRATOS 2015'!$W$2:$W$64,"&gt;=1")</f>
        <v>#REF!</v>
      </c>
      <c r="E682" s="122" t="e">
        <f>SUMIFS('CONTRATOS 2015'!$W$2:$W$64,'CONTRATOS 2015'!#REF!,A682)</f>
        <v>#REF!</v>
      </c>
    </row>
    <row r="683" spans="1:5" x14ac:dyDescent="0.2">
      <c r="A683" s="127" t="s">
        <v>1552</v>
      </c>
      <c r="B683" s="44">
        <v>1087989085</v>
      </c>
      <c r="C683" s="123" t="s">
        <v>358</v>
      </c>
      <c r="D683" s="125" t="e">
        <f>COUNTIFS('CONTRATOS 2015'!#REF!,A683,'CONTRATOS 2015'!$W$2:$W$64,"&gt;=1")</f>
        <v>#REF!</v>
      </c>
      <c r="E683" s="122" t="e">
        <f>SUMIFS('CONTRATOS 2015'!$W$2:$W$64,'CONTRATOS 2015'!#REF!,A683)</f>
        <v>#REF!</v>
      </c>
    </row>
    <row r="684" spans="1:5" x14ac:dyDescent="0.2">
      <c r="A684" s="127" t="s">
        <v>1219</v>
      </c>
      <c r="B684" s="44">
        <v>80123624</v>
      </c>
      <c r="C684" s="123" t="s">
        <v>301</v>
      </c>
      <c r="D684" s="125" t="e">
        <f>COUNTIFS('CONTRATOS 2015'!#REF!,A684,'CONTRATOS 2015'!$W$2:$W$64,"&gt;=1")</f>
        <v>#REF!</v>
      </c>
      <c r="E684" s="122" t="e">
        <f>SUMIFS('CONTRATOS 2015'!$W$2:$W$64,'CONTRATOS 2015'!#REF!,A684)</f>
        <v>#REF!</v>
      </c>
    </row>
    <row r="685" spans="1:5" x14ac:dyDescent="0.2">
      <c r="A685" s="127" t="s">
        <v>539</v>
      </c>
      <c r="B685" s="44">
        <v>12238175</v>
      </c>
      <c r="C685" s="123" t="s">
        <v>312</v>
      </c>
      <c r="D685" s="125" t="e">
        <f>COUNTIFS('CONTRATOS 2015'!#REF!,A685,'CONTRATOS 2015'!$W$2:$W$64,"&gt;=1")</f>
        <v>#REF!</v>
      </c>
      <c r="E685" s="122" t="e">
        <f>SUMIFS('CONTRATOS 2015'!$W$2:$W$64,'CONTRATOS 2015'!#REF!,A685)</f>
        <v>#REF!</v>
      </c>
    </row>
    <row r="686" spans="1:5" x14ac:dyDescent="0.2">
      <c r="A686" s="127" t="s">
        <v>1351</v>
      </c>
      <c r="B686" s="44">
        <v>93082196</v>
      </c>
      <c r="C686" s="123" t="s">
        <v>334</v>
      </c>
      <c r="D686" s="125" t="e">
        <f>COUNTIFS('CONTRATOS 2015'!#REF!,A686,'CONTRATOS 2015'!$W$2:$W$64,"&gt;=1")</f>
        <v>#REF!</v>
      </c>
      <c r="E686" s="122" t="e">
        <f>SUMIFS('CONTRATOS 2015'!$W$2:$W$64,'CONTRATOS 2015'!#REF!,A686)</f>
        <v>#REF!</v>
      </c>
    </row>
    <row r="687" spans="1:5" x14ac:dyDescent="0.2">
      <c r="A687" s="127" t="s">
        <v>1164</v>
      </c>
      <c r="B687" s="44">
        <v>79900772</v>
      </c>
      <c r="C687" s="123" t="s">
        <v>351</v>
      </c>
      <c r="D687" s="125" t="e">
        <f>COUNTIFS('CONTRATOS 2015'!#REF!,A687,'CONTRATOS 2015'!$W$2:$W$64,"&gt;=1")</f>
        <v>#REF!</v>
      </c>
      <c r="E687" s="122" t="e">
        <f>SUMIFS('CONTRATOS 2015'!$W$2:$W$64,'CONTRATOS 2015'!#REF!,A687)</f>
        <v>#REF!</v>
      </c>
    </row>
    <row r="688" spans="1:5" x14ac:dyDescent="0.2">
      <c r="A688" s="127" t="s">
        <v>597</v>
      </c>
      <c r="B688" s="44">
        <v>16675862</v>
      </c>
      <c r="C688" s="123" t="s">
        <v>374</v>
      </c>
      <c r="D688" s="125" t="e">
        <f>COUNTIFS('CONTRATOS 2015'!#REF!,A688,'CONTRATOS 2015'!$W$2:$W$64,"&gt;=1")</f>
        <v>#REF!</v>
      </c>
      <c r="E688" s="122" t="e">
        <f>SUMIFS('CONTRATOS 2015'!$W$2:$W$64,'CONTRATOS 2015'!#REF!,A688)</f>
        <v>#REF!</v>
      </c>
    </row>
    <row r="689" spans="1:5" x14ac:dyDescent="0.2">
      <c r="A689" s="127" t="s">
        <v>1153</v>
      </c>
      <c r="B689" s="44">
        <v>79819836</v>
      </c>
      <c r="C689" s="123" t="s">
        <v>330</v>
      </c>
      <c r="D689" s="125" t="e">
        <f>COUNTIFS('CONTRATOS 2015'!#REF!,A689,'CONTRATOS 2015'!$W$2:$W$64,"&gt;=1")</f>
        <v>#REF!</v>
      </c>
      <c r="E689" s="122" t="e">
        <f>SUMIFS('CONTRATOS 2015'!$W$2:$W$64,'CONTRATOS 2015'!#REF!,A689)</f>
        <v>#REF!</v>
      </c>
    </row>
    <row r="690" spans="1:5" x14ac:dyDescent="0.2">
      <c r="A690" s="127" t="s">
        <v>511</v>
      </c>
      <c r="B690" s="44">
        <v>10185696</v>
      </c>
      <c r="C690" s="123" t="s">
        <v>303</v>
      </c>
      <c r="D690" s="125" t="e">
        <f>COUNTIFS('CONTRATOS 2015'!#REF!,A690,'CONTRATOS 2015'!$W$2:$W$64,"&gt;=1")</f>
        <v>#REF!</v>
      </c>
      <c r="E690" s="122" t="e">
        <f>SUMIFS('CONTRATOS 2015'!$W$2:$W$64,'CONTRATOS 2015'!#REF!,A690)</f>
        <v>#REF!</v>
      </c>
    </row>
    <row r="691" spans="1:5" x14ac:dyDescent="0.2">
      <c r="A691" s="127" t="s">
        <v>1323</v>
      </c>
      <c r="B691" s="44">
        <v>88218405</v>
      </c>
      <c r="C691" s="123" t="s">
        <v>346</v>
      </c>
      <c r="D691" s="125" t="e">
        <f>COUNTIFS('CONTRATOS 2015'!#REF!,A691,'CONTRATOS 2015'!$W$2:$W$64,"&gt;=1")</f>
        <v>#REF!</v>
      </c>
      <c r="E691" s="122" t="e">
        <f>SUMIFS('CONTRATOS 2015'!$W$2:$W$64,'CONTRATOS 2015'!#REF!,A691)</f>
        <v>#REF!</v>
      </c>
    </row>
    <row r="692" spans="1:5" x14ac:dyDescent="0.2">
      <c r="A692" s="127" t="s">
        <v>1055</v>
      </c>
      <c r="B692" s="44">
        <v>75083250</v>
      </c>
      <c r="C692" s="123" t="s">
        <v>301</v>
      </c>
      <c r="D692" s="125" t="e">
        <f>COUNTIFS('CONTRATOS 2015'!#REF!,A692,'CONTRATOS 2015'!$W$2:$W$64,"&gt;=1")</f>
        <v>#REF!</v>
      </c>
      <c r="E692" s="122" t="e">
        <f>SUMIFS('CONTRATOS 2015'!$W$2:$W$64,'CONTRATOS 2015'!#REF!,A692)</f>
        <v>#REF!</v>
      </c>
    </row>
    <row r="693" spans="1:5" x14ac:dyDescent="0.2">
      <c r="A693" s="127" t="s">
        <v>1394</v>
      </c>
      <c r="B693" s="44">
        <v>98398624</v>
      </c>
      <c r="C693" s="123" t="s">
        <v>316</v>
      </c>
      <c r="D693" s="125" t="e">
        <f>COUNTIFS('CONTRATOS 2015'!#REF!,A693,'CONTRATOS 2015'!$W$2:$W$64,"&gt;=1")</f>
        <v>#REF!</v>
      </c>
      <c r="E693" s="122" t="e">
        <f>SUMIFS('CONTRATOS 2015'!$W$2:$W$64,'CONTRATOS 2015'!#REF!,A693)</f>
        <v>#REF!</v>
      </c>
    </row>
    <row r="694" spans="1:5" x14ac:dyDescent="0.2">
      <c r="A694" s="127" t="s">
        <v>495</v>
      </c>
      <c r="B694" s="44">
        <v>9695407</v>
      </c>
      <c r="C694" s="123" t="s">
        <v>345</v>
      </c>
      <c r="D694" s="125" t="e">
        <f>COUNTIFS('CONTRATOS 2015'!#REF!,A694,'CONTRATOS 2015'!$W$2:$W$64,"&gt;=1")</f>
        <v>#REF!</v>
      </c>
      <c r="E694" s="122" t="e">
        <f>SUMIFS('CONTRATOS 2015'!$W$2:$W$64,'CONTRATOS 2015'!#REF!,A694)</f>
        <v>#REF!</v>
      </c>
    </row>
    <row r="695" spans="1:5" x14ac:dyDescent="0.2">
      <c r="A695" s="127" t="s">
        <v>1118</v>
      </c>
      <c r="B695" s="44">
        <v>79566581</v>
      </c>
      <c r="C695" s="123" t="s">
        <v>337</v>
      </c>
      <c r="D695" s="125" t="e">
        <f>COUNTIFS('CONTRATOS 2015'!#REF!,A695,'CONTRATOS 2015'!$W$2:$W$64,"&gt;=1")</f>
        <v>#REF!</v>
      </c>
      <c r="E695" s="122" t="e">
        <f>SUMIFS('CONTRATOS 2015'!$W$2:$W$64,'CONTRATOS 2015'!#REF!,A695)</f>
        <v>#REF!</v>
      </c>
    </row>
    <row r="696" spans="1:5" x14ac:dyDescent="0.2">
      <c r="A696" s="127" t="s">
        <v>108</v>
      </c>
      <c r="B696" s="44">
        <v>79399984</v>
      </c>
      <c r="C696" s="123" t="s">
        <v>358</v>
      </c>
      <c r="D696" s="125" t="e">
        <f>COUNTIFS('CONTRATOS 2015'!#REF!,A696,'CONTRATOS 2015'!$W$2:$W$64,"&gt;=1")</f>
        <v>#REF!</v>
      </c>
      <c r="E696" s="122" t="e">
        <f>SUMIFS('CONTRATOS 2015'!$W$2:$W$64,'CONTRATOS 2015'!#REF!,A696)</f>
        <v>#REF!</v>
      </c>
    </row>
    <row r="697" spans="1:5" x14ac:dyDescent="0.2">
      <c r="A697" s="127" t="s">
        <v>1277</v>
      </c>
      <c r="B697" s="44">
        <v>80904213</v>
      </c>
      <c r="C697" s="123" t="s">
        <v>301</v>
      </c>
      <c r="D697" s="125" t="e">
        <f>COUNTIFS('CONTRATOS 2015'!#REF!,A697,'CONTRATOS 2015'!$W$2:$W$64,"&gt;=1")</f>
        <v>#REF!</v>
      </c>
      <c r="E697" s="122" t="e">
        <f>SUMIFS('CONTRATOS 2015'!$W$2:$W$64,'CONTRATOS 2015'!#REF!,A697)</f>
        <v>#REF!</v>
      </c>
    </row>
    <row r="698" spans="1:5" x14ac:dyDescent="0.2">
      <c r="A698" s="127" t="s">
        <v>1098</v>
      </c>
      <c r="B698" s="44">
        <v>79373199</v>
      </c>
      <c r="C698" s="123" t="s">
        <v>411</v>
      </c>
      <c r="D698" s="125" t="e">
        <f>COUNTIFS('CONTRATOS 2015'!#REF!,A698,'CONTRATOS 2015'!$W$2:$W$64,"&gt;=1")</f>
        <v>#REF!</v>
      </c>
      <c r="E698" s="122" t="e">
        <f>SUMIFS('CONTRATOS 2015'!$W$2:$W$64,'CONTRATOS 2015'!#REF!,A698)</f>
        <v>#REF!</v>
      </c>
    </row>
    <row r="699" spans="1:5" x14ac:dyDescent="0.2">
      <c r="A699" s="127" t="s">
        <v>1356</v>
      </c>
      <c r="B699" s="44">
        <v>93384877</v>
      </c>
      <c r="C699" s="123" t="s">
        <v>301</v>
      </c>
      <c r="D699" s="125" t="e">
        <f>COUNTIFS('CONTRATOS 2015'!#REF!,A699,'CONTRATOS 2015'!$W$2:$W$64,"&gt;=1")</f>
        <v>#REF!</v>
      </c>
      <c r="E699" s="122" t="e">
        <f>SUMIFS('CONTRATOS 2015'!$W$2:$W$64,'CONTRATOS 2015'!#REF!,A699)</f>
        <v>#REF!</v>
      </c>
    </row>
    <row r="700" spans="1:5" x14ac:dyDescent="0.2">
      <c r="A700" s="127" t="s">
        <v>503</v>
      </c>
      <c r="B700" s="44">
        <v>10005627</v>
      </c>
      <c r="C700" s="123" t="s">
        <v>313</v>
      </c>
      <c r="D700" s="125" t="e">
        <f>COUNTIFS('CONTRATOS 2015'!#REF!,A700,'CONTRATOS 2015'!$W$2:$W$64,"&gt;=1")</f>
        <v>#REF!</v>
      </c>
      <c r="E700" s="122" t="e">
        <f>SUMIFS('CONTRATOS 2015'!$W$2:$W$64,'CONTRATOS 2015'!#REF!,A700)</f>
        <v>#REF!</v>
      </c>
    </row>
    <row r="701" spans="1:5" x14ac:dyDescent="0.2">
      <c r="A701" s="127" t="s">
        <v>1325</v>
      </c>
      <c r="B701" s="44">
        <v>88222996</v>
      </c>
      <c r="C701" s="123" t="s">
        <v>350</v>
      </c>
      <c r="D701" s="125" t="e">
        <f>COUNTIFS('CONTRATOS 2015'!#REF!,A701,'CONTRATOS 2015'!$W$2:$W$64,"&gt;=1")</f>
        <v>#REF!</v>
      </c>
      <c r="E701" s="122" t="e">
        <f>SUMIFS('CONTRATOS 2015'!$W$2:$W$64,'CONTRATOS 2015'!#REF!,A701)</f>
        <v>#REF!</v>
      </c>
    </row>
    <row r="702" spans="1:5" x14ac:dyDescent="0.2">
      <c r="A702" s="127" t="s">
        <v>1058</v>
      </c>
      <c r="B702" s="44">
        <v>75098145</v>
      </c>
      <c r="C702" s="123" t="s">
        <v>384</v>
      </c>
      <c r="D702" s="125" t="e">
        <f>COUNTIFS('CONTRATOS 2015'!#REF!,A702,'CONTRATOS 2015'!$W$2:$W$64,"&gt;=1")</f>
        <v>#REF!</v>
      </c>
      <c r="E702" s="122" t="e">
        <f>SUMIFS('CONTRATOS 2015'!$W$2:$W$64,'CONTRATOS 2015'!#REF!,A702)</f>
        <v>#REF!</v>
      </c>
    </row>
    <row r="703" spans="1:5" x14ac:dyDescent="0.2">
      <c r="A703" s="127" t="s">
        <v>113</v>
      </c>
      <c r="B703" s="44">
        <v>87942226</v>
      </c>
      <c r="C703" s="123" t="s">
        <v>380</v>
      </c>
      <c r="D703" s="125" t="e">
        <f>COUNTIFS('CONTRATOS 2015'!#REF!,A703,'CONTRATOS 2015'!$W$2:$W$64,"&gt;=1")</f>
        <v>#REF!</v>
      </c>
      <c r="E703" s="122" t="e">
        <f>SUMIFS('CONTRATOS 2015'!$W$2:$W$64,'CONTRATOS 2015'!#REF!,A703)</f>
        <v>#REF!</v>
      </c>
    </row>
    <row r="704" spans="1:5" x14ac:dyDescent="0.2">
      <c r="A704" s="127" t="s">
        <v>1006</v>
      </c>
      <c r="B704" s="44">
        <v>72188124</v>
      </c>
      <c r="C704" s="123" t="s">
        <v>307</v>
      </c>
      <c r="D704" s="125" t="e">
        <f>COUNTIFS('CONTRATOS 2015'!#REF!,A704,'CONTRATOS 2015'!$W$2:$W$64,"&gt;=1")</f>
        <v>#REF!</v>
      </c>
      <c r="E704" s="122" t="e">
        <f>SUMIFS('CONTRATOS 2015'!$W$2:$W$64,'CONTRATOS 2015'!#REF!,A704)</f>
        <v>#REF!</v>
      </c>
    </row>
    <row r="705" spans="1:5" x14ac:dyDescent="0.2">
      <c r="A705" s="127" t="s">
        <v>1545</v>
      </c>
      <c r="B705" s="44">
        <v>1085254926</v>
      </c>
      <c r="C705" s="123" t="s">
        <v>362</v>
      </c>
      <c r="D705" s="125" t="e">
        <f>COUNTIFS('CONTRATOS 2015'!#REF!,A705,'CONTRATOS 2015'!$W$2:$W$64,"&gt;=1")</f>
        <v>#REF!</v>
      </c>
      <c r="E705" s="122" t="e">
        <f>SUMIFS('CONTRATOS 2015'!$W$2:$W$64,'CONTRATOS 2015'!#REF!,A705)</f>
        <v>#REF!</v>
      </c>
    </row>
    <row r="706" spans="1:5" x14ac:dyDescent="0.2">
      <c r="A706" s="127" t="s">
        <v>150</v>
      </c>
      <c r="B706" s="44">
        <v>94486941</v>
      </c>
      <c r="C706" s="123" t="s">
        <v>353</v>
      </c>
      <c r="D706" s="125" t="e">
        <f>COUNTIFS('CONTRATOS 2015'!#REF!,A706,'CONTRATOS 2015'!$W$2:$W$64,"&gt;=1")</f>
        <v>#REF!</v>
      </c>
      <c r="E706" s="122" t="e">
        <f>SUMIFS('CONTRATOS 2015'!$W$2:$W$64,'CONTRATOS 2015'!#REF!,A706)</f>
        <v>#REF!</v>
      </c>
    </row>
    <row r="707" spans="1:5" x14ac:dyDescent="0.2">
      <c r="A707" s="127" t="s">
        <v>590</v>
      </c>
      <c r="B707" s="44">
        <v>16079710</v>
      </c>
      <c r="C707" s="123" t="s">
        <v>313</v>
      </c>
      <c r="D707" s="125" t="e">
        <f>COUNTIFS('CONTRATOS 2015'!#REF!,A707,'CONTRATOS 2015'!$W$2:$W$64,"&gt;=1")</f>
        <v>#REF!</v>
      </c>
      <c r="E707" s="122" t="e">
        <f>SUMIFS('CONTRATOS 2015'!$W$2:$W$64,'CONTRATOS 2015'!#REF!,A707)</f>
        <v>#REF!</v>
      </c>
    </row>
    <row r="708" spans="1:5" x14ac:dyDescent="0.2">
      <c r="A708" s="127" t="s">
        <v>106</v>
      </c>
      <c r="B708" s="44">
        <v>80227517</v>
      </c>
      <c r="C708" s="123" t="s">
        <v>380</v>
      </c>
      <c r="D708" s="125" t="e">
        <f>COUNTIFS('CONTRATOS 2015'!#REF!,A708,'CONTRATOS 2015'!$W$2:$W$64,"&gt;=1")</f>
        <v>#REF!</v>
      </c>
      <c r="E708" s="122" t="e">
        <f>SUMIFS('CONTRATOS 2015'!$W$2:$W$64,'CONTRATOS 2015'!#REF!,A708)</f>
        <v>#REF!</v>
      </c>
    </row>
    <row r="709" spans="1:5" x14ac:dyDescent="0.2">
      <c r="A709" s="127" t="s">
        <v>104</v>
      </c>
      <c r="B709" s="44">
        <v>5820885</v>
      </c>
      <c r="C709" s="123" t="s">
        <v>318</v>
      </c>
      <c r="D709" s="125" t="e">
        <f>COUNTIFS('CONTRATOS 2015'!#REF!,A709,'CONTRATOS 2015'!$W$2:$W$64,"&gt;=1")</f>
        <v>#REF!</v>
      </c>
      <c r="E709" s="122" t="e">
        <f>SUMIFS('CONTRATOS 2015'!$W$2:$W$64,'CONTRATOS 2015'!#REF!,A709)</f>
        <v>#REF!</v>
      </c>
    </row>
    <row r="710" spans="1:5" x14ac:dyDescent="0.2">
      <c r="A710" s="127" t="s">
        <v>1427</v>
      </c>
      <c r="B710" s="44">
        <v>1014237065</v>
      </c>
      <c r="C710" s="123" t="s">
        <v>347</v>
      </c>
      <c r="D710" s="125" t="e">
        <f>COUNTIFS('CONTRATOS 2015'!#REF!,A710,'CONTRATOS 2015'!$W$2:$W$64,"&gt;=1")</f>
        <v>#REF!</v>
      </c>
      <c r="E710" s="122" t="e">
        <f>SUMIFS('CONTRATOS 2015'!$W$2:$W$64,'CONTRATOS 2015'!#REF!,A710)</f>
        <v>#REF!</v>
      </c>
    </row>
    <row r="711" spans="1:5" x14ac:dyDescent="0.2">
      <c r="A711" s="127" t="s">
        <v>1548</v>
      </c>
      <c r="B711" s="44">
        <v>1085273573</v>
      </c>
      <c r="C711" s="123" t="s">
        <v>301</v>
      </c>
      <c r="D711" s="125" t="e">
        <f>COUNTIFS('CONTRATOS 2015'!#REF!,A711,'CONTRATOS 2015'!$W$2:$W$64,"&gt;=1")</f>
        <v>#REF!</v>
      </c>
      <c r="E711" s="122" t="e">
        <f>SUMIFS('CONTRATOS 2015'!$W$2:$W$64,'CONTRATOS 2015'!#REF!,A711)</f>
        <v>#REF!</v>
      </c>
    </row>
    <row r="712" spans="1:5" x14ac:dyDescent="0.2">
      <c r="A712" s="127" t="s">
        <v>41</v>
      </c>
      <c r="B712" s="44">
        <v>52853481</v>
      </c>
      <c r="C712" s="123" t="s">
        <v>403</v>
      </c>
      <c r="D712" s="125" t="e">
        <f>COUNTIFS('CONTRATOS 2015'!#REF!,A712,'CONTRATOS 2015'!$W$2:$W$64,"&gt;=1")</f>
        <v>#REF!</v>
      </c>
      <c r="E712" s="122" t="e">
        <f>SUMIFS('CONTRATOS 2015'!$W$2:$W$64,'CONTRATOS 2015'!#REF!,A712)</f>
        <v>#REF!</v>
      </c>
    </row>
    <row r="713" spans="1:5" x14ac:dyDescent="0.2">
      <c r="A713" s="127" t="s">
        <v>496</v>
      </c>
      <c r="B713" s="44">
        <v>9739447</v>
      </c>
      <c r="C713" s="123" t="s">
        <v>301</v>
      </c>
      <c r="D713" s="125" t="e">
        <f>COUNTIFS('CONTRATOS 2015'!#REF!,A713,'CONTRATOS 2015'!$W$2:$W$64,"&gt;=1")</f>
        <v>#REF!</v>
      </c>
      <c r="E713" s="122" t="e">
        <f>SUMIFS('CONTRATOS 2015'!$W$2:$W$64,'CONTRATOS 2015'!#REF!,A713)</f>
        <v>#REF!</v>
      </c>
    </row>
    <row r="714" spans="1:5" x14ac:dyDescent="0.2">
      <c r="A714" s="127" t="s">
        <v>554</v>
      </c>
      <c r="B714" s="44">
        <v>12988095</v>
      </c>
      <c r="C714" s="123" t="s">
        <v>312</v>
      </c>
      <c r="D714" s="125" t="e">
        <f>COUNTIFS('CONTRATOS 2015'!#REF!,A714,'CONTRATOS 2015'!$W$2:$W$64,"&gt;=1")</f>
        <v>#REF!</v>
      </c>
      <c r="E714" s="122" t="e">
        <f>SUMIFS('CONTRATOS 2015'!$W$2:$W$64,'CONTRATOS 2015'!#REF!,A714)</f>
        <v>#REF!</v>
      </c>
    </row>
    <row r="715" spans="1:5" x14ac:dyDescent="0.2">
      <c r="A715" s="127" t="s">
        <v>665</v>
      </c>
      <c r="B715" s="44">
        <v>24742630</v>
      </c>
      <c r="C715" s="123" t="s">
        <v>326</v>
      </c>
      <c r="D715" s="125" t="e">
        <f>COUNTIFS('CONTRATOS 2015'!#REF!,A715,'CONTRATOS 2015'!$W$2:$W$64,"&gt;=1")</f>
        <v>#REF!</v>
      </c>
      <c r="E715" s="122" t="e">
        <f>SUMIFS('CONTRATOS 2015'!$W$2:$W$64,'CONTRATOS 2015'!#REF!,A715)</f>
        <v>#REF!</v>
      </c>
    </row>
    <row r="716" spans="1:5" x14ac:dyDescent="0.2">
      <c r="A716" s="127" t="s">
        <v>1451</v>
      </c>
      <c r="B716" s="44">
        <v>1019064139</v>
      </c>
      <c r="C716" s="123" t="s">
        <v>301</v>
      </c>
      <c r="D716" s="125" t="e">
        <f>COUNTIFS('CONTRATOS 2015'!#REF!,A716,'CONTRATOS 2015'!$W$2:$W$64,"&gt;=1")</f>
        <v>#REF!</v>
      </c>
      <c r="E716" s="122" t="e">
        <f>SUMIFS('CONTRATOS 2015'!$W$2:$W$64,'CONTRATOS 2015'!#REF!,A716)</f>
        <v>#REF!</v>
      </c>
    </row>
    <row r="717" spans="1:5" x14ac:dyDescent="0.2">
      <c r="A717" s="127" t="s">
        <v>1467</v>
      </c>
      <c r="B717" s="44">
        <v>1024501089</v>
      </c>
      <c r="C717" s="123" t="s">
        <v>301</v>
      </c>
      <c r="D717" s="125" t="e">
        <f>COUNTIFS('CONTRATOS 2015'!#REF!,A717,'CONTRATOS 2015'!$W$2:$W$64,"&gt;=1")</f>
        <v>#REF!</v>
      </c>
      <c r="E717" s="122" t="e">
        <f>SUMIFS('CONTRATOS 2015'!$W$2:$W$64,'CONTRATOS 2015'!#REF!,A717)</f>
        <v>#REF!</v>
      </c>
    </row>
    <row r="718" spans="1:5" x14ac:dyDescent="0.2">
      <c r="A718" s="127" t="s">
        <v>472</v>
      </c>
      <c r="B718" s="44">
        <v>7363503</v>
      </c>
      <c r="C718" s="123" t="s">
        <v>332</v>
      </c>
      <c r="D718" s="125" t="e">
        <f>COUNTIFS('CONTRATOS 2015'!#REF!,A718,'CONTRATOS 2015'!$W$2:$W$64,"&gt;=1")</f>
        <v>#REF!</v>
      </c>
      <c r="E718" s="122" t="e">
        <f>SUMIFS('CONTRATOS 2015'!$W$2:$W$64,'CONTRATOS 2015'!#REF!,A718)</f>
        <v>#REF!</v>
      </c>
    </row>
    <row r="719" spans="1:5" x14ac:dyDescent="0.2">
      <c r="A719" s="127" t="s">
        <v>491</v>
      </c>
      <c r="B719" s="44">
        <v>9104614</v>
      </c>
      <c r="C719" s="123" t="s">
        <v>343</v>
      </c>
      <c r="D719" s="125" t="e">
        <f>COUNTIFS('CONTRATOS 2015'!#REF!,A719,'CONTRATOS 2015'!$W$2:$W$64,"&gt;=1")</f>
        <v>#REF!</v>
      </c>
      <c r="E719" s="122" t="e">
        <f>SUMIFS('CONTRATOS 2015'!$W$2:$W$64,'CONTRATOS 2015'!#REF!,A719)</f>
        <v>#REF!</v>
      </c>
    </row>
    <row r="720" spans="1:5" x14ac:dyDescent="0.2">
      <c r="A720" s="127" t="s">
        <v>593</v>
      </c>
      <c r="B720" s="44">
        <v>16285176</v>
      </c>
      <c r="C720" s="123" t="s">
        <v>311</v>
      </c>
      <c r="D720" s="125" t="e">
        <f>COUNTIFS('CONTRATOS 2015'!#REF!,A720,'CONTRATOS 2015'!$W$2:$W$64,"&gt;=1")</f>
        <v>#REF!</v>
      </c>
      <c r="E720" s="122" t="e">
        <f>SUMIFS('CONTRATOS 2015'!$W$2:$W$64,'CONTRATOS 2015'!#REF!,A720)</f>
        <v>#REF!</v>
      </c>
    </row>
    <row r="721" spans="1:5" x14ac:dyDescent="0.2">
      <c r="A721" s="127" t="s">
        <v>1106</v>
      </c>
      <c r="B721" s="44">
        <v>79415172</v>
      </c>
      <c r="C721" s="123" t="s">
        <v>347</v>
      </c>
      <c r="D721" s="125" t="e">
        <f>COUNTIFS('CONTRATOS 2015'!#REF!,A721,'CONTRATOS 2015'!$W$2:$W$64,"&gt;=1")</f>
        <v>#REF!</v>
      </c>
      <c r="E721" s="122" t="e">
        <f>SUMIFS('CONTRATOS 2015'!$W$2:$W$64,'CONTRATOS 2015'!#REF!,A721)</f>
        <v>#REF!</v>
      </c>
    </row>
    <row r="722" spans="1:5" x14ac:dyDescent="0.2">
      <c r="A722" s="127" t="s">
        <v>1487</v>
      </c>
      <c r="B722" s="44">
        <v>1032369337</v>
      </c>
      <c r="C722" s="123" t="s">
        <v>301</v>
      </c>
      <c r="D722" s="125" t="e">
        <f>COUNTIFS('CONTRATOS 2015'!#REF!,A722,'CONTRATOS 2015'!$W$2:$W$64,"&gt;=1")</f>
        <v>#REF!</v>
      </c>
      <c r="E722" s="122" t="e">
        <f>SUMIFS('CONTRATOS 2015'!$W$2:$W$64,'CONTRATOS 2015'!#REF!,A722)</f>
        <v>#REF!</v>
      </c>
    </row>
    <row r="723" spans="1:5" x14ac:dyDescent="0.2">
      <c r="A723" s="127" t="s">
        <v>1086</v>
      </c>
      <c r="B723" s="44">
        <v>79200737</v>
      </c>
      <c r="C723" s="123" t="s">
        <v>302</v>
      </c>
      <c r="D723" s="125" t="e">
        <f>COUNTIFS('CONTRATOS 2015'!#REF!,A723,'CONTRATOS 2015'!$W$2:$W$64,"&gt;=1")</f>
        <v>#REF!</v>
      </c>
      <c r="E723" s="122" t="e">
        <f>SUMIFS('CONTRATOS 2015'!$W$2:$W$64,'CONTRATOS 2015'!#REF!,A723)</f>
        <v>#REF!</v>
      </c>
    </row>
    <row r="724" spans="1:5" x14ac:dyDescent="0.2">
      <c r="A724" s="127" t="s">
        <v>1028</v>
      </c>
      <c r="B724" s="44">
        <v>73135779</v>
      </c>
      <c r="C724" s="123" t="s">
        <v>312</v>
      </c>
      <c r="D724" s="125" t="e">
        <f>COUNTIFS('CONTRATOS 2015'!#REF!,A724,'CONTRATOS 2015'!$W$2:$W$64,"&gt;=1")</f>
        <v>#REF!</v>
      </c>
      <c r="E724" s="122" t="e">
        <f>SUMIFS('CONTRATOS 2015'!$W$2:$W$64,'CONTRATOS 2015'!#REF!,A724)</f>
        <v>#REF!</v>
      </c>
    </row>
    <row r="725" spans="1:5" x14ac:dyDescent="0.2">
      <c r="A725" s="127" t="s">
        <v>624</v>
      </c>
      <c r="B725" s="44">
        <v>19242559</v>
      </c>
      <c r="C725" s="123" t="s">
        <v>378</v>
      </c>
      <c r="D725" s="125" t="e">
        <f>COUNTIFS('CONTRATOS 2015'!#REF!,A725,'CONTRATOS 2015'!$W$2:$W$64,"&gt;=1")</f>
        <v>#REF!</v>
      </c>
      <c r="E725" s="122" t="e">
        <f>SUMIFS('CONTRATOS 2015'!$W$2:$W$64,'CONTRATOS 2015'!#REF!,A725)</f>
        <v>#REF!</v>
      </c>
    </row>
    <row r="726" spans="1:5" x14ac:dyDescent="0.2">
      <c r="A726" s="127" t="s">
        <v>568</v>
      </c>
      <c r="B726" s="44">
        <v>13617198</v>
      </c>
      <c r="C726" s="123" t="s">
        <v>328</v>
      </c>
      <c r="D726" s="125" t="e">
        <f>COUNTIFS('CONTRATOS 2015'!#REF!,A726,'CONTRATOS 2015'!$W$2:$W$64,"&gt;=1")</f>
        <v>#REF!</v>
      </c>
      <c r="E726" s="122" t="e">
        <f>SUMIFS('CONTRATOS 2015'!$W$2:$W$64,'CONTRATOS 2015'!#REF!,A726)</f>
        <v>#REF!</v>
      </c>
    </row>
    <row r="727" spans="1:5" x14ac:dyDescent="0.2">
      <c r="A727" s="127" t="s">
        <v>1478</v>
      </c>
      <c r="B727" s="44">
        <v>1030561678</v>
      </c>
      <c r="C727" s="123" t="s">
        <v>301</v>
      </c>
      <c r="D727" s="125" t="e">
        <f>COUNTIFS('CONTRATOS 2015'!#REF!,A727,'CONTRATOS 2015'!$W$2:$W$64,"&gt;=1")</f>
        <v>#REF!</v>
      </c>
      <c r="E727" s="122" t="e">
        <f>SUMIFS('CONTRATOS 2015'!$W$2:$W$64,'CONTRATOS 2015'!#REF!,A727)</f>
        <v>#REF!</v>
      </c>
    </row>
    <row r="728" spans="1:5" x14ac:dyDescent="0.2">
      <c r="A728" s="127" t="s">
        <v>1595</v>
      </c>
      <c r="B728" s="44">
        <v>1144155284</v>
      </c>
      <c r="C728" s="123" t="s">
        <v>301</v>
      </c>
      <c r="D728" s="125" t="e">
        <f>COUNTIFS('CONTRATOS 2015'!#REF!,A728,'CONTRATOS 2015'!$W$2:$W$64,"&gt;=1")</f>
        <v>#REF!</v>
      </c>
      <c r="E728" s="122" t="e">
        <f>SUMIFS('CONTRATOS 2015'!$W$2:$W$64,'CONTRATOS 2015'!#REF!,A728)</f>
        <v>#REF!</v>
      </c>
    </row>
    <row r="729" spans="1:5" x14ac:dyDescent="0.2">
      <c r="A729" s="127" t="s">
        <v>790</v>
      </c>
      <c r="B729" s="44">
        <v>50938512</v>
      </c>
      <c r="C729" s="123" t="s">
        <v>387</v>
      </c>
      <c r="D729" s="125" t="e">
        <f>COUNTIFS('CONTRATOS 2015'!#REF!,A729,'CONTRATOS 2015'!$W$2:$W$64,"&gt;=1")</f>
        <v>#REF!</v>
      </c>
      <c r="E729" s="122" t="e">
        <f>SUMIFS('CONTRATOS 2015'!$W$2:$W$64,'CONTRATOS 2015'!#REF!,A729)</f>
        <v>#REF!</v>
      </c>
    </row>
    <row r="730" spans="1:5" x14ac:dyDescent="0.2">
      <c r="A730" s="127" t="s">
        <v>944</v>
      </c>
      <c r="B730" s="44">
        <v>53130401</v>
      </c>
      <c r="C730" s="123" t="s">
        <v>393</v>
      </c>
      <c r="D730" s="125" t="e">
        <f>COUNTIFS('CONTRATOS 2015'!#REF!,A730,'CONTRATOS 2015'!$W$2:$W$64,"&gt;=1")</f>
        <v>#REF!</v>
      </c>
      <c r="E730" s="122" t="e">
        <f>SUMIFS('CONTRATOS 2015'!$W$2:$W$64,'CONTRATOS 2015'!#REF!,A730)</f>
        <v>#REF!</v>
      </c>
    </row>
    <row r="731" spans="1:5" x14ac:dyDescent="0.2">
      <c r="A731" s="127" t="s">
        <v>1551</v>
      </c>
      <c r="B731" s="44">
        <v>1087410893</v>
      </c>
      <c r="C731" s="123" t="s">
        <v>362</v>
      </c>
      <c r="D731" s="125" t="e">
        <f>COUNTIFS('CONTRATOS 2015'!#REF!,A731,'CONTRATOS 2015'!$W$2:$W$64,"&gt;=1")</f>
        <v>#REF!</v>
      </c>
      <c r="E731" s="122" t="e">
        <f>SUMIFS('CONTRATOS 2015'!$W$2:$W$64,'CONTRATOS 2015'!#REF!,A731)</f>
        <v>#REF!</v>
      </c>
    </row>
    <row r="732" spans="1:5" x14ac:dyDescent="0.2">
      <c r="A732" s="127" t="s">
        <v>717</v>
      </c>
      <c r="B732" s="44">
        <v>36665972</v>
      </c>
      <c r="C732" s="123" t="s">
        <v>383</v>
      </c>
      <c r="D732" s="125" t="e">
        <f>COUNTIFS('CONTRATOS 2015'!#REF!,A732,'CONTRATOS 2015'!$W$2:$W$64,"&gt;=1")</f>
        <v>#REF!</v>
      </c>
      <c r="E732" s="122" t="e">
        <f>SUMIFS('CONTRATOS 2015'!$W$2:$W$64,'CONTRATOS 2015'!#REF!,A732)</f>
        <v>#REF!</v>
      </c>
    </row>
    <row r="733" spans="1:5" x14ac:dyDescent="0.2">
      <c r="A733" s="127" t="s">
        <v>833</v>
      </c>
      <c r="B733" s="44">
        <v>52212042</v>
      </c>
      <c r="C733" s="123" t="s">
        <v>331</v>
      </c>
      <c r="D733" s="125" t="e">
        <f>COUNTIFS('CONTRATOS 2015'!#REF!,A733,'CONTRATOS 2015'!$W$2:$W$64,"&gt;=1")</f>
        <v>#REF!</v>
      </c>
      <c r="E733" s="122" t="e">
        <f>SUMIFS('CONTRATOS 2015'!$W$2:$W$64,'CONTRATOS 2015'!#REF!,A733)</f>
        <v>#REF!</v>
      </c>
    </row>
    <row r="734" spans="1:5" x14ac:dyDescent="0.2">
      <c r="A734" s="127" t="s">
        <v>46</v>
      </c>
      <c r="B734" s="44">
        <v>98428631</v>
      </c>
      <c r="C734" s="123" t="s">
        <v>302</v>
      </c>
      <c r="D734" s="125" t="e">
        <f>COUNTIFS('CONTRATOS 2015'!#REF!,A734,'CONTRATOS 2015'!$W$2:$W$64,"&gt;=1")</f>
        <v>#REF!</v>
      </c>
      <c r="E734" s="122" t="e">
        <f>SUMIFS('CONTRATOS 2015'!$W$2:$W$64,'CONTRATOS 2015'!#REF!,A734)</f>
        <v>#REF!</v>
      </c>
    </row>
    <row r="735" spans="1:5" x14ac:dyDescent="0.2">
      <c r="A735" s="127" t="s">
        <v>789</v>
      </c>
      <c r="B735" s="44">
        <v>49721853</v>
      </c>
      <c r="C735" s="123" t="s">
        <v>303</v>
      </c>
      <c r="D735" s="125" t="e">
        <f>COUNTIFS('CONTRATOS 2015'!#REF!,A735,'CONTRATOS 2015'!$W$2:$W$64,"&gt;=1")</f>
        <v>#REF!</v>
      </c>
      <c r="E735" s="122" t="e">
        <f>SUMIFS('CONTRATOS 2015'!$W$2:$W$64,'CONTRATOS 2015'!#REF!,A735)</f>
        <v>#REF!</v>
      </c>
    </row>
    <row r="736" spans="1:5" x14ac:dyDescent="0.2">
      <c r="A736" s="127" t="s">
        <v>1283</v>
      </c>
      <c r="B736" s="44">
        <v>84083363</v>
      </c>
      <c r="C736" s="123" t="s">
        <v>342</v>
      </c>
      <c r="D736" s="125" t="e">
        <f>COUNTIFS('CONTRATOS 2015'!#REF!,A736,'CONTRATOS 2015'!$W$2:$W$64,"&gt;=1")</f>
        <v>#REF!</v>
      </c>
      <c r="E736" s="122" t="e">
        <f>SUMIFS('CONTRATOS 2015'!$W$2:$W$64,'CONTRATOS 2015'!#REF!,A736)</f>
        <v>#REF!</v>
      </c>
    </row>
    <row r="737" spans="1:5" x14ac:dyDescent="0.2">
      <c r="A737" s="127" t="s">
        <v>884</v>
      </c>
      <c r="B737" s="44">
        <v>52760263</v>
      </c>
      <c r="C737" s="123" t="s">
        <v>321</v>
      </c>
      <c r="D737" s="125" t="e">
        <f>COUNTIFS('CONTRATOS 2015'!#REF!,A737,'CONTRATOS 2015'!$W$2:$W$64,"&gt;=1")</f>
        <v>#REF!</v>
      </c>
      <c r="E737" s="122" t="e">
        <f>SUMIFS('CONTRATOS 2015'!$W$2:$W$64,'CONTRATOS 2015'!#REF!,A737)</f>
        <v>#REF!</v>
      </c>
    </row>
    <row r="738" spans="1:5" x14ac:dyDescent="0.2">
      <c r="A738" s="127" t="s">
        <v>880</v>
      </c>
      <c r="B738" s="44">
        <v>52699112</v>
      </c>
      <c r="C738" s="123" t="s">
        <v>301</v>
      </c>
      <c r="D738" s="125" t="e">
        <f>COUNTIFS('CONTRATOS 2015'!#REF!,A738,'CONTRATOS 2015'!$W$2:$W$64,"&gt;=1")</f>
        <v>#REF!</v>
      </c>
      <c r="E738" s="122" t="e">
        <f>SUMIFS('CONTRATOS 2015'!$W$2:$W$64,'CONTRATOS 2015'!#REF!,A738)</f>
        <v>#REF!</v>
      </c>
    </row>
    <row r="739" spans="1:5" x14ac:dyDescent="0.2">
      <c r="A739" s="127" t="s">
        <v>1246</v>
      </c>
      <c r="B739" s="44">
        <v>80257008</v>
      </c>
      <c r="C739" s="123" t="s">
        <v>301</v>
      </c>
      <c r="D739" s="125" t="e">
        <f>COUNTIFS('CONTRATOS 2015'!#REF!,A739,'CONTRATOS 2015'!$W$2:$W$64,"&gt;=1")</f>
        <v>#REF!</v>
      </c>
      <c r="E739" s="122" t="e">
        <f>SUMIFS('CONTRATOS 2015'!$W$2:$W$64,'CONTRATOS 2015'!#REF!,A739)</f>
        <v>#REF!</v>
      </c>
    </row>
    <row r="740" spans="1:5" x14ac:dyDescent="0.2">
      <c r="A740" s="127" t="s">
        <v>1496</v>
      </c>
      <c r="B740" s="44">
        <v>1032386977</v>
      </c>
      <c r="C740" s="123" t="s">
        <v>301</v>
      </c>
      <c r="D740" s="125" t="e">
        <f>COUNTIFS('CONTRATOS 2015'!#REF!,A740,'CONTRATOS 2015'!$W$2:$W$64,"&gt;=1")</f>
        <v>#REF!</v>
      </c>
      <c r="E740" s="122" t="e">
        <f>SUMIFS('CONTRATOS 2015'!$W$2:$W$64,'CONTRATOS 2015'!#REF!,A740)</f>
        <v>#REF!</v>
      </c>
    </row>
    <row r="741" spans="1:5" x14ac:dyDescent="0.2">
      <c r="A741" s="127" t="s">
        <v>923</v>
      </c>
      <c r="B741" s="44">
        <v>52979114</v>
      </c>
      <c r="C741" s="123" t="s">
        <v>301</v>
      </c>
      <c r="D741" s="125" t="e">
        <f>COUNTIFS('CONTRATOS 2015'!#REF!,A741,'CONTRATOS 2015'!$W$2:$W$64,"&gt;=1")</f>
        <v>#REF!</v>
      </c>
      <c r="E741" s="122" t="e">
        <f>SUMIFS('CONTRATOS 2015'!$W$2:$W$64,'CONTRATOS 2015'!#REF!,A741)</f>
        <v>#REF!</v>
      </c>
    </row>
    <row r="742" spans="1:5" x14ac:dyDescent="0.2">
      <c r="A742" s="127" t="s">
        <v>983</v>
      </c>
      <c r="B742" s="44">
        <v>66910890</v>
      </c>
      <c r="C742" s="123" t="s">
        <v>392</v>
      </c>
      <c r="D742" s="125" t="e">
        <f>COUNTIFS('CONTRATOS 2015'!#REF!,A742,'CONTRATOS 2015'!$W$2:$W$64,"&gt;=1")</f>
        <v>#REF!</v>
      </c>
      <c r="E742" s="122" t="e">
        <f>SUMIFS('CONTRATOS 2015'!$W$2:$W$64,'CONTRATOS 2015'!#REF!,A742)</f>
        <v>#REF!</v>
      </c>
    </row>
    <row r="743" spans="1:5" x14ac:dyDescent="0.2">
      <c r="A743" s="127" t="s">
        <v>939</v>
      </c>
      <c r="B743" s="44">
        <v>53107904</v>
      </c>
      <c r="C743" s="123" t="s">
        <v>416</v>
      </c>
      <c r="D743" s="125" t="e">
        <f>COUNTIFS('CONTRATOS 2015'!#REF!,A743,'CONTRATOS 2015'!$W$2:$W$64,"&gt;=1")</f>
        <v>#REF!</v>
      </c>
      <c r="E743" s="122" t="e">
        <f>SUMIFS('CONTRATOS 2015'!$W$2:$W$64,'CONTRATOS 2015'!#REF!,A743)</f>
        <v>#REF!</v>
      </c>
    </row>
    <row r="744" spans="1:5" x14ac:dyDescent="0.2">
      <c r="A744" s="127" t="s">
        <v>1497</v>
      </c>
      <c r="B744" s="44">
        <v>1032395005</v>
      </c>
      <c r="C744" s="123" t="s">
        <v>301</v>
      </c>
      <c r="D744" s="125" t="e">
        <f>COUNTIFS('CONTRATOS 2015'!#REF!,A744,'CONTRATOS 2015'!$W$2:$W$64,"&gt;=1")</f>
        <v>#REF!</v>
      </c>
      <c r="E744" s="122" t="e">
        <f>SUMIFS('CONTRATOS 2015'!$W$2:$W$64,'CONTRATOS 2015'!#REF!,A744)</f>
        <v>#REF!</v>
      </c>
    </row>
    <row r="745" spans="1:5" x14ac:dyDescent="0.2">
      <c r="A745" s="127" t="s">
        <v>478</v>
      </c>
      <c r="B745" s="44">
        <v>7632917</v>
      </c>
      <c r="C745" s="123" t="s">
        <v>325</v>
      </c>
      <c r="D745" s="125" t="e">
        <f>COUNTIFS('CONTRATOS 2015'!#REF!,A745,'CONTRATOS 2015'!$W$2:$W$64,"&gt;=1")</f>
        <v>#REF!</v>
      </c>
      <c r="E745" s="122" t="e">
        <f>SUMIFS('CONTRATOS 2015'!$W$2:$W$64,'CONTRATOS 2015'!#REF!,A745)</f>
        <v>#REF!</v>
      </c>
    </row>
    <row r="746" spans="1:5" x14ac:dyDescent="0.2">
      <c r="A746" s="127" t="s">
        <v>575</v>
      </c>
      <c r="B746" s="44">
        <v>14135444</v>
      </c>
      <c r="C746" s="123" t="s">
        <v>301</v>
      </c>
      <c r="D746" s="125" t="e">
        <f>COUNTIFS('CONTRATOS 2015'!#REF!,A746,'CONTRATOS 2015'!$W$2:$W$64,"&gt;=1")</f>
        <v>#REF!</v>
      </c>
      <c r="E746" s="122" t="e">
        <f>SUMIFS('CONTRATOS 2015'!$W$2:$W$64,'CONTRATOS 2015'!#REF!,A746)</f>
        <v>#REF!</v>
      </c>
    </row>
    <row r="747" spans="1:5" x14ac:dyDescent="0.2">
      <c r="A747" s="127" t="s">
        <v>1513</v>
      </c>
      <c r="B747" s="44">
        <v>1047377204</v>
      </c>
      <c r="C747" s="123" t="s">
        <v>307</v>
      </c>
      <c r="D747" s="125" t="e">
        <f>COUNTIFS('CONTRATOS 2015'!#REF!,A747,'CONTRATOS 2015'!$W$2:$W$64,"&gt;=1")</f>
        <v>#REF!</v>
      </c>
      <c r="E747" s="122" t="e">
        <f>SUMIFS('CONTRATOS 2015'!$W$2:$W$64,'CONTRATOS 2015'!#REF!,A747)</f>
        <v>#REF!</v>
      </c>
    </row>
    <row r="748" spans="1:5" x14ac:dyDescent="0.2">
      <c r="A748" s="127" t="s">
        <v>460</v>
      </c>
      <c r="B748" s="44">
        <v>6393482</v>
      </c>
      <c r="C748" s="123" t="s">
        <v>323</v>
      </c>
      <c r="D748" s="125" t="e">
        <f>COUNTIFS('CONTRATOS 2015'!#REF!,A748,'CONTRATOS 2015'!$W$2:$W$64,"&gt;=1")</f>
        <v>#REF!</v>
      </c>
      <c r="E748" s="122" t="e">
        <f>SUMIFS('CONTRATOS 2015'!$W$2:$W$64,'CONTRATOS 2015'!#REF!,A748)</f>
        <v>#REF!</v>
      </c>
    </row>
    <row r="749" spans="1:5" x14ac:dyDescent="0.2">
      <c r="A749" s="127" t="s">
        <v>892</v>
      </c>
      <c r="B749" s="44">
        <v>52818612</v>
      </c>
      <c r="C749" s="123" t="s">
        <v>304</v>
      </c>
      <c r="D749" s="125" t="e">
        <f>COUNTIFS('CONTRATOS 2015'!#REF!,A749,'CONTRATOS 2015'!$W$2:$W$64,"&gt;=1")</f>
        <v>#REF!</v>
      </c>
      <c r="E749" s="122" t="e">
        <f>SUMIFS('CONTRATOS 2015'!$W$2:$W$64,'CONTRATOS 2015'!#REF!,A749)</f>
        <v>#REF!</v>
      </c>
    </row>
    <row r="750" spans="1:5" x14ac:dyDescent="0.2">
      <c r="A750" s="127" t="s">
        <v>1532</v>
      </c>
      <c r="B750" s="44">
        <v>1072920687</v>
      </c>
      <c r="C750" s="123" t="s">
        <v>301</v>
      </c>
      <c r="D750" s="125" t="e">
        <f>COUNTIFS('CONTRATOS 2015'!#REF!,A750,'CONTRATOS 2015'!$W$2:$W$64,"&gt;=1")</f>
        <v>#REF!</v>
      </c>
      <c r="E750" s="122" t="e">
        <f>SUMIFS('CONTRATOS 2015'!$W$2:$W$64,'CONTRATOS 2015'!#REF!,A750)</f>
        <v>#REF!</v>
      </c>
    </row>
    <row r="751" spans="1:5" x14ac:dyDescent="0.2">
      <c r="A751" s="127" t="s">
        <v>658</v>
      </c>
      <c r="B751" s="44">
        <v>24338985</v>
      </c>
      <c r="C751" s="123" t="s">
        <v>313</v>
      </c>
      <c r="D751" s="125" t="e">
        <f>COUNTIFS('CONTRATOS 2015'!#REF!,A751,'CONTRATOS 2015'!$W$2:$W$64,"&gt;=1")</f>
        <v>#REF!</v>
      </c>
      <c r="E751" s="122" t="e">
        <f>SUMIFS('CONTRATOS 2015'!$W$2:$W$64,'CONTRATOS 2015'!#REF!,A751)</f>
        <v>#REF!</v>
      </c>
    </row>
    <row r="752" spans="1:5" x14ac:dyDescent="0.2">
      <c r="A752" s="127" t="s">
        <v>943</v>
      </c>
      <c r="B752" s="44">
        <v>53121040</v>
      </c>
      <c r="C752" s="123" t="s">
        <v>301</v>
      </c>
      <c r="D752" s="125" t="e">
        <f>COUNTIFS('CONTRATOS 2015'!#REF!,A752,'CONTRATOS 2015'!$W$2:$W$64,"&gt;=1")</f>
        <v>#REF!</v>
      </c>
      <c r="E752" s="122" t="e">
        <f>SUMIFS('CONTRATOS 2015'!$W$2:$W$64,'CONTRATOS 2015'!#REF!,A752)</f>
        <v>#REF!</v>
      </c>
    </row>
    <row r="753" spans="1:5" x14ac:dyDescent="0.2">
      <c r="A753" s="127" t="s">
        <v>1404</v>
      </c>
      <c r="B753" s="44">
        <v>1010172538</v>
      </c>
      <c r="C753" s="123" t="s">
        <v>301</v>
      </c>
      <c r="D753" s="125" t="e">
        <f>COUNTIFS('CONTRATOS 2015'!#REF!,A753,'CONTRATOS 2015'!$W$2:$W$64,"&gt;=1")</f>
        <v>#REF!</v>
      </c>
      <c r="E753" s="122" t="e">
        <f>SUMIFS('CONTRATOS 2015'!$W$2:$W$64,'CONTRATOS 2015'!#REF!,A753)</f>
        <v>#REF!</v>
      </c>
    </row>
    <row r="754" spans="1:5" x14ac:dyDescent="0.2">
      <c r="A754" s="127" t="s">
        <v>787</v>
      </c>
      <c r="B754" s="44">
        <v>47426439</v>
      </c>
      <c r="C754" s="123" t="s">
        <v>309</v>
      </c>
      <c r="D754" s="125" t="e">
        <f>COUNTIFS('CONTRATOS 2015'!#REF!,A754,'CONTRATOS 2015'!$W$2:$W$64,"&gt;=1")</f>
        <v>#REF!</v>
      </c>
      <c r="E754" s="122" t="e">
        <f>SUMIFS('CONTRATOS 2015'!$W$2:$W$64,'CONTRATOS 2015'!#REF!,A754)</f>
        <v>#REF!</v>
      </c>
    </row>
    <row r="755" spans="1:5" x14ac:dyDescent="0.2">
      <c r="A755" s="127" t="s">
        <v>546</v>
      </c>
      <c r="B755" s="44">
        <v>12745733</v>
      </c>
      <c r="C755" s="123" t="s">
        <v>317</v>
      </c>
      <c r="D755" s="125" t="e">
        <f>COUNTIFS('CONTRATOS 2015'!#REF!,A755,'CONTRATOS 2015'!$W$2:$W$64,"&gt;=1")</f>
        <v>#REF!</v>
      </c>
      <c r="E755" s="122" t="e">
        <f>SUMIFS('CONTRATOS 2015'!$W$2:$W$64,'CONTRATOS 2015'!#REF!,A755)</f>
        <v>#REF!</v>
      </c>
    </row>
    <row r="756" spans="1:5" x14ac:dyDescent="0.2">
      <c r="A756" s="127" t="s">
        <v>430</v>
      </c>
      <c r="B756" s="44">
        <v>1979959</v>
      </c>
      <c r="C756" s="123" t="s">
        <v>301</v>
      </c>
      <c r="D756" s="125" t="e">
        <f>COUNTIFS('CONTRATOS 2015'!#REF!,A756,'CONTRATOS 2015'!$W$2:$W$64,"&gt;=1")</f>
        <v>#REF!</v>
      </c>
      <c r="E756" s="122" t="e">
        <f>SUMIFS('CONTRATOS 2015'!$W$2:$W$64,'CONTRATOS 2015'!#REF!,A756)</f>
        <v>#REF!</v>
      </c>
    </row>
    <row r="757" spans="1:5" x14ac:dyDescent="0.2">
      <c r="A757" s="127" t="s">
        <v>1296</v>
      </c>
      <c r="B757" s="44">
        <v>86043031</v>
      </c>
      <c r="C757" s="123" t="s">
        <v>307</v>
      </c>
      <c r="D757" s="125" t="e">
        <f>COUNTIFS('CONTRATOS 2015'!#REF!,A757,'CONTRATOS 2015'!$W$2:$W$64,"&gt;=1")</f>
        <v>#REF!</v>
      </c>
      <c r="E757" s="122" t="e">
        <f>SUMIFS('CONTRATOS 2015'!$W$2:$W$64,'CONTRATOS 2015'!#REF!,A757)</f>
        <v>#REF!</v>
      </c>
    </row>
    <row r="758" spans="1:5" x14ac:dyDescent="0.2">
      <c r="A758" s="127" t="s">
        <v>1590</v>
      </c>
      <c r="B758" s="44">
        <v>1136883446</v>
      </c>
      <c r="C758" s="123" t="s">
        <v>339</v>
      </c>
      <c r="D758" s="125" t="e">
        <f>COUNTIFS('CONTRATOS 2015'!#REF!,A758,'CONTRATOS 2015'!$W$2:$W$64,"&gt;=1")</f>
        <v>#REF!</v>
      </c>
      <c r="E758" s="122" t="e">
        <f>SUMIFS('CONTRATOS 2015'!$W$2:$W$64,'CONTRATOS 2015'!#REF!,A758)</f>
        <v>#REF!</v>
      </c>
    </row>
    <row r="759" spans="1:5" x14ac:dyDescent="0.2">
      <c r="A759" s="127" t="s">
        <v>68</v>
      </c>
      <c r="B759" s="44">
        <v>12724487</v>
      </c>
      <c r="C759" s="123" t="s">
        <v>361</v>
      </c>
      <c r="D759" s="125" t="e">
        <f>COUNTIFS('CONTRATOS 2015'!#REF!,A759,'CONTRATOS 2015'!$W$2:$W$64,"&gt;=1")</f>
        <v>#REF!</v>
      </c>
      <c r="E759" s="122" t="e">
        <f>SUMIFS('CONTRATOS 2015'!$W$2:$W$64,'CONTRATOS 2015'!#REF!,A759)</f>
        <v>#REF!</v>
      </c>
    </row>
    <row r="760" spans="1:5" x14ac:dyDescent="0.2">
      <c r="A760" s="127" t="s">
        <v>492</v>
      </c>
      <c r="B760" s="44">
        <v>9295583</v>
      </c>
      <c r="C760" s="123" t="s">
        <v>344</v>
      </c>
      <c r="D760" s="125" t="e">
        <f>COUNTIFS('CONTRATOS 2015'!#REF!,A760,'CONTRATOS 2015'!$W$2:$W$64,"&gt;=1")</f>
        <v>#REF!</v>
      </c>
      <c r="E760" s="122" t="e">
        <f>SUMIFS('CONTRATOS 2015'!$W$2:$W$64,'CONTRATOS 2015'!#REF!,A760)</f>
        <v>#REF!</v>
      </c>
    </row>
    <row r="761" spans="1:5" x14ac:dyDescent="0.2">
      <c r="A761" s="127" t="s">
        <v>524</v>
      </c>
      <c r="B761" s="44">
        <v>11410315</v>
      </c>
      <c r="C761" s="123" t="s">
        <v>301</v>
      </c>
      <c r="D761" s="125" t="e">
        <f>COUNTIFS('CONTRATOS 2015'!#REF!,A761,'CONTRATOS 2015'!$W$2:$W$64,"&gt;=1")</f>
        <v>#REF!</v>
      </c>
      <c r="E761" s="122" t="e">
        <f>SUMIFS('CONTRATOS 2015'!$W$2:$W$64,'CONTRATOS 2015'!#REF!,A761)</f>
        <v>#REF!</v>
      </c>
    </row>
    <row r="762" spans="1:5" x14ac:dyDescent="0.2">
      <c r="A762" s="127" t="s">
        <v>1459</v>
      </c>
      <c r="B762" s="44">
        <v>1022355867</v>
      </c>
      <c r="C762" s="123" t="s">
        <v>301</v>
      </c>
      <c r="D762" s="125" t="e">
        <f>COUNTIFS('CONTRATOS 2015'!#REF!,A762,'CONTRATOS 2015'!$W$2:$W$64,"&gt;=1")</f>
        <v>#REF!</v>
      </c>
      <c r="E762" s="122" t="e">
        <f>SUMIFS('CONTRATOS 2015'!$W$2:$W$64,'CONTRATOS 2015'!#REF!,A762)</f>
        <v>#REF!</v>
      </c>
    </row>
    <row r="763" spans="1:5" x14ac:dyDescent="0.2">
      <c r="A763" s="127" t="s">
        <v>1479</v>
      </c>
      <c r="B763" s="44">
        <v>1030563771</v>
      </c>
      <c r="C763" s="123" t="s">
        <v>301</v>
      </c>
      <c r="D763" s="125" t="e">
        <f>COUNTIFS('CONTRATOS 2015'!#REF!,A763,'CONTRATOS 2015'!$W$2:$W$64,"&gt;=1")</f>
        <v>#REF!</v>
      </c>
      <c r="E763" s="122" t="e">
        <f>SUMIFS('CONTRATOS 2015'!$W$2:$W$64,'CONTRATOS 2015'!#REF!,A763)</f>
        <v>#REF!</v>
      </c>
    </row>
    <row r="764" spans="1:5" x14ac:dyDescent="0.2">
      <c r="A764" s="127" t="s">
        <v>750</v>
      </c>
      <c r="B764" s="44">
        <v>40039974</v>
      </c>
      <c r="C764" s="123" t="s">
        <v>301</v>
      </c>
      <c r="D764" s="125" t="e">
        <f>COUNTIFS('CONTRATOS 2015'!#REF!,A764,'CONTRATOS 2015'!$W$2:$W$64,"&gt;=1")</f>
        <v>#REF!</v>
      </c>
      <c r="E764" s="122" t="e">
        <f>SUMIFS('CONTRATOS 2015'!$W$2:$W$64,'CONTRATOS 2015'!#REF!,A764)</f>
        <v>#REF!</v>
      </c>
    </row>
    <row r="765" spans="1:5" x14ac:dyDescent="0.2">
      <c r="A765" s="127" t="s">
        <v>1530</v>
      </c>
      <c r="B765" s="44">
        <v>1070944074</v>
      </c>
      <c r="C765" s="123" t="s">
        <v>343</v>
      </c>
      <c r="D765" s="125" t="e">
        <f>COUNTIFS('CONTRATOS 2015'!#REF!,A765,'CONTRATOS 2015'!$W$2:$W$64,"&gt;=1")</f>
        <v>#REF!</v>
      </c>
      <c r="E765" s="122" t="e">
        <f>SUMIFS('CONTRATOS 2015'!$W$2:$W$64,'CONTRATOS 2015'!#REF!,A765)</f>
        <v>#REF!</v>
      </c>
    </row>
    <row r="766" spans="1:5" x14ac:dyDescent="0.2">
      <c r="A766" s="127" t="s">
        <v>69</v>
      </c>
      <c r="B766" s="44">
        <v>40402074</v>
      </c>
      <c r="C766" s="123" t="s">
        <v>348</v>
      </c>
      <c r="D766" s="125" t="e">
        <f>COUNTIFS('CONTRATOS 2015'!#REF!,A766,'CONTRATOS 2015'!$W$2:$W$64,"&gt;=1")</f>
        <v>#REF!</v>
      </c>
      <c r="E766" s="122" t="e">
        <f>SUMIFS('CONTRATOS 2015'!$W$2:$W$64,'CONTRATOS 2015'!#REF!,A766)</f>
        <v>#REF!</v>
      </c>
    </row>
    <row r="767" spans="1:5" x14ac:dyDescent="0.2">
      <c r="A767" s="127" t="s">
        <v>814</v>
      </c>
      <c r="B767" s="44">
        <v>51919568</v>
      </c>
      <c r="C767" s="123" t="s">
        <v>302</v>
      </c>
      <c r="D767" s="125" t="e">
        <f>COUNTIFS('CONTRATOS 2015'!#REF!,A767,'CONTRATOS 2015'!$W$2:$W$64,"&gt;=1")</f>
        <v>#REF!</v>
      </c>
      <c r="E767" s="122" t="e">
        <f>SUMIFS('CONTRATOS 2015'!$W$2:$W$64,'CONTRATOS 2015'!#REF!,A767)</f>
        <v>#REF!</v>
      </c>
    </row>
    <row r="768" spans="1:5" x14ac:dyDescent="0.2">
      <c r="A768" s="127" t="s">
        <v>852</v>
      </c>
      <c r="B768" s="44">
        <v>52382288</v>
      </c>
      <c r="C768" s="123" t="s">
        <v>301</v>
      </c>
      <c r="D768" s="125" t="e">
        <f>COUNTIFS('CONTRATOS 2015'!#REF!,A768,'CONTRATOS 2015'!$W$2:$W$64,"&gt;=1")</f>
        <v>#REF!</v>
      </c>
      <c r="E768" s="122" t="e">
        <f>SUMIFS('CONTRATOS 2015'!$W$2:$W$64,'CONTRATOS 2015'!#REF!,A768)</f>
        <v>#REF!</v>
      </c>
    </row>
    <row r="769" spans="1:5" x14ac:dyDescent="0.2">
      <c r="A769" s="127" t="s">
        <v>955</v>
      </c>
      <c r="B769" s="44">
        <v>59827532</v>
      </c>
      <c r="C769" s="123" t="s">
        <v>315</v>
      </c>
      <c r="D769" s="125" t="e">
        <f>COUNTIFS('CONTRATOS 2015'!#REF!,A769,'CONTRATOS 2015'!$W$2:$W$64,"&gt;=1")</f>
        <v>#REF!</v>
      </c>
      <c r="E769" s="122" t="e">
        <f>SUMIFS('CONTRATOS 2015'!$W$2:$W$64,'CONTRATOS 2015'!#REF!,A769)</f>
        <v>#REF!</v>
      </c>
    </row>
    <row r="770" spans="1:5" x14ac:dyDescent="0.2">
      <c r="A770" s="127" t="s">
        <v>1468</v>
      </c>
      <c r="B770" s="44">
        <v>1024526458</v>
      </c>
      <c r="C770" s="123" t="s">
        <v>301</v>
      </c>
      <c r="D770" s="125" t="e">
        <f>COUNTIFS('CONTRATOS 2015'!#REF!,A770,'CONTRATOS 2015'!$W$2:$W$64,"&gt;=1")</f>
        <v>#REF!</v>
      </c>
      <c r="E770" s="122" t="e">
        <f>SUMIFS('CONTRATOS 2015'!$W$2:$W$64,'CONTRATOS 2015'!#REF!,A770)</f>
        <v>#REF!</v>
      </c>
    </row>
    <row r="771" spans="1:5" x14ac:dyDescent="0.2">
      <c r="A771" s="127" t="s">
        <v>902</v>
      </c>
      <c r="B771" s="44">
        <v>52868747</v>
      </c>
      <c r="C771" s="123" t="s">
        <v>301</v>
      </c>
      <c r="D771" s="125" t="e">
        <f>COUNTIFS('CONTRATOS 2015'!#REF!,A771,'CONTRATOS 2015'!$W$2:$W$64,"&gt;=1")</f>
        <v>#REF!</v>
      </c>
      <c r="E771" s="122" t="e">
        <f>SUMIFS('CONTRATOS 2015'!$W$2:$W$64,'CONTRATOS 2015'!#REF!,A771)</f>
        <v>#REF!</v>
      </c>
    </row>
    <row r="772" spans="1:5" x14ac:dyDescent="0.2">
      <c r="A772" s="127" t="s">
        <v>1591</v>
      </c>
      <c r="B772" s="44">
        <v>1140819229</v>
      </c>
      <c r="C772" s="123" t="s">
        <v>359</v>
      </c>
      <c r="D772" s="125" t="e">
        <f>COUNTIFS('CONTRATOS 2015'!#REF!,A772,'CONTRATOS 2015'!$W$2:$W$64,"&gt;=1")</f>
        <v>#REF!</v>
      </c>
      <c r="E772" s="122" t="e">
        <f>SUMIFS('CONTRATOS 2015'!$W$2:$W$64,'CONTRATOS 2015'!#REF!,A772)</f>
        <v>#REF!</v>
      </c>
    </row>
    <row r="773" spans="1:5" x14ac:dyDescent="0.2">
      <c r="A773" s="127" t="s">
        <v>779</v>
      </c>
      <c r="B773" s="44">
        <v>43912694</v>
      </c>
      <c r="C773" s="123" t="s">
        <v>337</v>
      </c>
      <c r="D773" s="125" t="e">
        <f>COUNTIFS('CONTRATOS 2015'!#REF!,A773,'CONTRATOS 2015'!$W$2:$W$64,"&gt;=1")</f>
        <v>#REF!</v>
      </c>
      <c r="E773" s="122" t="e">
        <f>SUMIFS('CONTRATOS 2015'!$W$2:$W$64,'CONTRATOS 2015'!#REF!,A773)</f>
        <v>#REF!</v>
      </c>
    </row>
    <row r="774" spans="1:5" x14ac:dyDescent="0.2">
      <c r="A774" s="127" t="s">
        <v>1469</v>
      </c>
      <c r="B774" s="44">
        <v>1026276983</v>
      </c>
      <c r="C774" s="123" t="s">
        <v>301</v>
      </c>
      <c r="D774" s="125" t="e">
        <f>COUNTIFS('CONTRATOS 2015'!#REF!,A774,'CONTRATOS 2015'!$W$2:$W$64,"&gt;=1")</f>
        <v>#REF!</v>
      </c>
      <c r="E774" s="122" t="e">
        <f>SUMIFS('CONTRATOS 2015'!$W$2:$W$64,'CONTRATOS 2015'!#REF!,A774)</f>
        <v>#REF!</v>
      </c>
    </row>
    <row r="775" spans="1:5" x14ac:dyDescent="0.2">
      <c r="A775" s="127" t="s">
        <v>765</v>
      </c>
      <c r="B775" s="44">
        <v>41934320</v>
      </c>
      <c r="C775" s="123" t="s">
        <v>322</v>
      </c>
      <c r="D775" s="125" t="e">
        <f>COUNTIFS('CONTRATOS 2015'!#REF!,A775,'CONTRATOS 2015'!$W$2:$W$64,"&gt;=1")</f>
        <v>#REF!</v>
      </c>
      <c r="E775" s="122" t="e">
        <f>SUMIFS('CONTRATOS 2015'!$W$2:$W$64,'CONTRATOS 2015'!#REF!,A775)</f>
        <v>#REF!</v>
      </c>
    </row>
    <row r="776" spans="1:5" x14ac:dyDescent="0.2">
      <c r="A776" s="127" t="s">
        <v>1414</v>
      </c>
      <c r="B776" s="44">
        <v>1012402481</v>
      </c>
      <c r="C776" s="123" t="s">
        <v>301</v>
      </c>
      <c r="D776" s="125" t="e">
        <f>COUNTIFS('CONTRATOS 2015'!#REF!,A776,'CONTRATOS 2015'!$W$2:$W$64,"&gt;=1")</f>
        <v>#REF!</v>
      </c>
      <c r="E776" s="122" t="e">
        <f>SUMIFS('CONTRATOS 2015'!$W$2:$W$64,'CONTRATOS 2015'!#REF!,A776)</f>
        <v>#REF!</v>
      </c>
    </row>
    <row r="777" spans="1:5" x14ac:dyDescent="0.2">
      <c r="A777" s="127" t="s">
        <v>233</v>
      </c>
      <c r="B777" s="44">
        <v>24586619</v>
      </c>
      <c r="C777" s="123" t="s">
        <v>325</v>
      </c>
      <c r="D777" s="125" t="e">
        <f>COUNTIFS('CONTRATOS 2015'!#REF!,A777,'CONTRATOS 2015'!$W$2:$W$64,"&gt;=1")</f>
        <v>#REF!</v>
      </c>
      <c r="E777" s="122" t="e">
        <f>SUMIFS('CONTRATOS 2015'!$W$2:$W$64,'CONTRATOS 2015'!#REF!,A777)</f>
        <v>#REF!</v>
      </c>
    </row>
    <row r="778" spans="1:5" x14ac:dyDescent="0.2">
      <c r="A778" s="127" t="s">
        <v>1480</v>
      </c>
      <c r="B778" s="44">
        <v>1030617942</v>
      </c>
      <c r="C778" s="123" t="s">
        <v>301</v>
      </c>
      <c r="D778" s="125" t="e">
        <f>COUNTIFS('CONTRATOS 2015'!#REF!,A778,'CONTRATOS 2015'!$W$2:$W$64,"&gt;=1")</f>
        <v>#REF!</v>
      </c>
      <c r="E778" s="122" t="e">
        <f>SUMIFS('CONTRATOS 2015'!$W$2:$W$64,'CONTRATOS 2015'!#REF!,A778)</f>
        <v>#REF!</v>
      </c>
    </row>
    <row r="779" spans="1:5" x14ac:dyDescent="0.2">
      <c r="A779" s="127" t="s">
        <v>1473</v>
      </c>
      <c r="B779" s="44">
        <v>1030529005</v>
      </c>
      <c r="C779" s="123" t="s">
        <v>301</v>
      </c>
      <c r="D779" s="125" t="e">
        <f>COUNTIFS('CONTRATOS 2015'!#REF!,A779,'CONTRATOS 2015'!$W$2:$W$64,"&gt;=1")</f>
        <v>#REF!</v>
      </c>
      <c r="E779" s="122" t="e">
        <f>SUMIFS('CONTRATOS 2015'!$W$2:$W$64,'CONTRATOS 2015'!#REF!,A779)</f>
        <v>#REF!</v>
      </c>
    </row>
    <row r="780" spans="1:5" x14ac:dyDescent="0.2">
      <c r="A780" s="127" t="s">
        <v>987</v>
      </c>
      <c r="B780" s="44">
        <v>68294199</v>
      </c>
      <c r="C780" s="123" t="s">
        <v>308</v>
      </c>
      <c r="D780" s="125" t="e">
        <f>COUNTIFS('CONTRATOS 2015'!#REF!,A780,'CONTRATOS 2015'!$W$2:$W$64,"&gt;=1")</f>
        <v>#REF!</v>
      </c>
      <c r="E780" s="122" t="e">
        <f>SUMIFS('CONTRATOS 2015'!$W$2:$W$64,'CONTRATOS 2015'!#REF!,A780)</f>
        <v>#REF!</v>
      </c>
    </row>
    <row r="781" spans="1:5" x14ac:dyDescent="0.2">
      <c r="A781" s="127" t="s">
        <v>904</v>
      </c>
      <c r="B781" s="44">
        <v>52884869</v>
      </c>
      <c r="C781" s="123" t="s">
        <v>301</v>
      </c>
      <c r="D781" s="125" t="e">
        <f>COUNTIFS('CONTRATOS 2015'!#REF!,A781,'CONTRATOS 2015'!$W$2:$W$64,"&gt;=1")</f>
        <v>#REF!</v>
      </c>
      <c r="E781" s="122" t="e">
        <f>SUMIFS('CONTRATOS 2015'!$W$2:$W$64,'CONTRATOS 2015'!#REF!,A781)</f>
        <v>#REF!</v>
      </c>
    </row>
    <row r="782" spans="1:5" x14ac:dyDescent="0.2">
      <c r="A782" s="127" t="s">
        <v>1529</v>
      </c>
      <c r="B782" s="44">
        <v>1067880654</v>
      </c>
      <c r="C782" s="123" t="s">
        <v>301</v>
      </c>
      <c r="D782" s="125" t="e">
        <f>COUNTIFS('CONTRATOS 2015'!#REF!,A782,'CONTRATOS 2015'!$W$2:$W$64,"&gt;=1")</f>
        <v>#REF!</v>
      </c>
      <c r="E782" s="122" t="e">
        <f>SUMIFS('CONTRATOS 2015'!$W$2:$W$64,'CONTRATOS 2015'!#REF!,A782)</f>
        <v>#REF!</v>
      </c>
    </row>
    <row r="783" spans="1:5" x14ac:dyDescent="0.2">
      <c r="A783" s="127" t="s">
        <v>1514</v>
      </c>
      <c r="B783" s="44">
        <v>1047400145</v>
      </c>
      <c r="C783" s="123" t="s">
        <v>307</v>
      </c>
      <c r="D783" s="125" t="e">
        <f>COUNTIFS('CONTRATOS 2015'!#REF!,A783,'CONTRATOS 2015'!$W$2:$W$64,"&gt;=1")</f>
        <v>#REF!</v>
      </c>
      <c r="E783" s="122" t="e">
        <f>SUMIFS('CONTRATOS 2015'!$W$2:$W$64,'CONTRATOS 2015'!#REF!,A783)</f>
        <v>#REF!</v>
      </c>
    </row>
    <row r="784" spans="1:5" x14ac:dyDescent="0.2">
      <c r="A784" s="127" t="s">
        <v>1464</v>
      </c>
      <c r="B784" s="44">
        <v>1023900110</v>
      </c>
      <c r="C784" s="123" t="s">
        <v>301</v>
      </c>
      <c r="D784" s="125" t="e">
        <f>COUNTIFS('CONTRATOS 2015'!#REF!,A784,'CONTRATOS 2015'!$W$2:$W$64,"&gt;=1")</f>
        <v>#REF!</v>
      </c>
      <c r="E784" s="122" t="e">
        <f>SUMIFS('CONTRATOS 2015'!$W$2:$W$64,'CONTRATOS 2015'!#REF!,A784)</f>
        <v>#REF!</v>
      </c>
    </row>
    <row r="785" spans="1:5" x14ac:dyDescent="0.2">
      <c r="A785" s="127" t="s">
        <v>710</v>
      </c>
      <c r="B785" s="44">
        <v>35603388</v>
      </c>
      <c r="C785" s="123" t="s">
        <v>301</v>
      </c>
      <c r="D785" s="125" t="e">
        <f>COUNTIFS('CONTRATOS 2015'!#REF!,A785,'CONTRATOS 2015'!$W$2:$W$64,"&gt;=1")</f>
        <v>#REF!</v>
      </c>
      <c r="E785" s="122" t="e">
        <f>SUMIFS('CONTRATOS 2015'!$W$2:$W$64,'CONTRATOS 2015'!#REF!,A785)</f>
        <v>#REF!</v>
      </c>
    </row>
    <row r="786" spans="1:5" x14ac:dyDescent="0.2">
      <c r="A786" s="127" t="s">
        <v>1101</v>
      </c>
      <c r="B786" s="44">
        <v>79400023</v>
      </c>
      <c r="C786" s="123" t="s">
        <v>381</v>
      </c>
      <c r="D786" s="125" t="e">
        <f>COUNTIFS('CONTRATOS 2015'!#REF!,A786,'CONTRATOS 2015'!$W$2:$W$64,"&gt;=1")</f>
        <v>#REF!</v>
      </c>
      <c r="E786" s="122" t="e">
        <f>SUMIFS('CONTRATOS 2015'!$W$2:$W$64,'CONTRATOS 2015'!#REF!,A786)</f>
        <v>#REF!</v>
      </c>
    </row>
    <row r="787" spans="1:5" x14ac:dyDescent="0.2">
      <c r="A787" s="127" t="s">
        <v>1019</v>
      </c>
      <c r="B787" s="44">
        <v>72244868</v>
      </c>
      <c r="C787" s="123" t="s">
        <v>340</v>
      </c>
      <c r="D787" s="125" t="e">
        <f>COUNTIFS('CONTRATOS 2015'!#REF!,A787,'CONTRATOS 2015'!$W$2:$W$64,"&gt;=1")</f>
        <v>#REF!</v>
      </c>
      <c r="E787" s="122" t="e">
        <f>SUMIFS('CONTRATOS 2015'!$W$2:$W$64,'CONTRATOS 2015'!#REF!,A787)</f>
        <v>#REF!</v>
      </c>
    </row>
    <row r="788" spans="1:5" x14ac:dyDescent="0.2">
      <c r="A788" s="127" t="s">
        <v>1170</v>
      </c>
      <c r="B788" s="44">
        <v>79914772</v>
      </c>
      <c r="C788" s="123" t="s">
        <v>337</v>
      </c>
      <c r="D788" s="125" t="e">
        <f>COUNTIFS('CONTRATOS 2015'!#REF!,A788,'CONTRATOS 2015'!$W$2:$W$64,"&gt;=1")</f>
        <v>#REF!</v>
      </c>
      <c r="E788" s="122" t="e">
        <f>SUMIFS('CONTRATOS 2015'!$W$2:$W$64,'CONTRATOS 2015'!#REF!,A788)</f>
        <v>#REF!</v>
      </c>
    </row>
    <row r="789" spans="1:5" x14ac:dyDescent="0.2">
      <c r="A789" s="127" t="s">
        <v>1099</v>
      </c>
      <c r="B789" s="44">
        <v>79377992</v>
      </c>
      <c r="C789" s="123" t="s">
        <v>411</v>
      </c>
      <c r="D789" s="125" t="e">
        <f>COUNTIFS('CONTRATOS 2015'!#REF!,A789,'CONTRATOS 2015'!$W$2:$W$64,"&gt;=1")</f>
        <v>#REF!</v>
      </c>
      <c r="E789" s="122" t="e">
        <f>SUMIFS('CONTRATOS 2015'!$W$2:$W$64,'CONTRATOS 2015'!#REF!,A789)</f>
        <v>#REF!</v>
      </c>
    </row>
    <row r="790" spans="1:5" x14ac:dyDescent="0.2">
      <c r="A790" s="127" t="s">
        <v>1549</v>
      </c>
      <c r="B790" s="44">
        <v>1085916989</v>
      </c>
      <c r="C790" s="123" t="s">
        <v>316</v>
      </c>
      <c r="D790" s="125" t="e">
        <f>COUNTIFS('CONTRATOS 2015'!#REF!,A790,'CONTRATOS 2015'!$W$2:$W$64,"&gt;=1")</f>
        <v>#REF!</v>
      </c>
      <c r="E790" s="122" t="e">
        <f>SUMIFS('CONTRATOS 2015'!$W$2:$W$64,'CONTRATOS 2015'!#REF!,A790)</f>
        <v>#REF!</v>
      </c>
    </row>
    <row r="791" spans="1:5" x14ac:dyDescent="0.2">
      <c r="A791" s="127" t="s">
        <v>1251</v>
      </c>
      <c r="B791" s="44">
        <v>80368509</v>
      </c>
      <c r="C791" s="123" t="s">
        <v>312</v>
      </c>
      <c r="D791" s="125" t="e">
        <f>COUNTIFS('CONTRATOS 2015'!#REF!,A791,'CONTRATOS 2015'!$W$2:$W$64,"&gt;=1")</f>
        <v>#REF!</v>
      </c>
      <c r="E791" s="122" t="e">
        <f>SUMIFS('CONTRATOS 2015'!$W$2:$W$64,'CONTRATOS 2015'!#REF!,A791)</f>
        <v>#REF!</v>
      </c>
    </row>
    <row r="792" spans="1:5" x14ac:dyDescent="0.2">
      <c r="A792" s="127" t="s">
        <v>574</v>
      </c>
      <c r="B792" s="44">
        <v>14135308</v>
      </c>
      <c r="C792" s="123" t="s">
        <v>301</v>
      </c>
      <c r="D792" s="125" t="e">
        <f>COUNTIFS('CONTRATOS 2015'!#REF!,A792,'CONTRATOS 2015'!$W$2:$W$64,"&gt;=1")</f>
        <v>#REF!</v>
      </c>
      <c r="E792" s="122" t="e">
        <f>SUMIFS('CONTRATOS 2015'!$W$2:$W$64,'CONTRATOS 2015'!#REF!,A792)</f>
        <v>#REF!</v>
      </c>
    </row>
    <row r="793" spans="1:5" x14ac:dyDescent="0.2">
      <c r="A793" s="127" t="s">
        <v>1539</v>
      </c>
      <c r="B793" s="44">
        <v>1082919165</v>
      </c>
      <c r="C793" s="123" t="s">
        <v>368</v>
      </c>
      <c r="D793" s="125" t="e">
        <f>COUNTIFS('CONTRATOS 2015'!#REF!,A793,'CONTRATOS 2015'!$W$2:$W$64,"&gt;=1")</f>
        <v>#REF!</v>
      </c>
      <c r="E793" s="122" t="e">
        <f>SUMIFS('CONTRATOS 2015'!$W$2:$W$64,'CONTRATOS 2015'!#REF!,A793)</f>
        <v>#REF!</v>
      </c>
    </row>
    <row r="794" spans="1:5" x14ac:dyDescent="0.2">
      <c r="A794" s="127" t="s">
        <v>1117</v>
      </c>
      <c r="B794" s="44">
        <v>79553748</v>
      </c>
      <c r="C794" s="123" t="s">
        <v>321</v>
      </c>
      <c r="D794" s="125" t="e">
        <f>COUNTIFS('CONTRATOS 2015'!#REF!,A794,'CONTRATOS 2015'!$W$2:$W$64,"&gt;=1")</f>
        <v>#REF!</v>
      </c>
      <c r="E794" s="122" t="e">
        <f>SUMIFS('CONTRATOS 2015'!$W$2:$W$64,'CONTRATOS 2015'!#REF!,A794)</f>
        <v>#REF!</v>
      </c>
    </row>
    <row r="795" spans="1:5" x14ac:dyDescent="0.2">
      <c r="A795" s="127" t="s">
        <v>1352</v>
      </c>
      <c r="B795" s="44">
        <v>93085390</v>
      </c>
      <c r="C795" s="123" t="s">
        <v>386</v>
      </c>
      <c r="D795" s="125" t="e">
        <f>COUNTIFS('CONTRATOS 2015'!#REF!,A795,'CONTRATOS 2015'!$W$2:$W$64,"&gt;=1")</f>
        <v>#REF!</v>
      </c>
      <c r="E795" s="122" t="e">
        <f>SUMIFS('CONTRATOS 2015'!$W$2:$W$64,'CONTRATOS 2015'!#REF!,A795)</f>
        <v>#REF!</v>
      </c>
    </row>
    <row r="796" spans="1:5" x14ac:dyDescent="0.2">
      <c r="A796" s="127" t="s">
        <v>442</v>
      </c>
      <c r="B796" s="44">
        <v>4253040</v>
      </c>
      <c r="C796" s="123" t="s">
        <v>311</v>
      </c>
      <c r="D796" s="125" t="e">
        <f>COUNTIFS('CONTRATOS 2015'!#REF!,A796,'CONTRATOS 2015'!$W$2:$W$64,"&gt;=1")</f>
        <v>#REF!</v>
      </c>
      <c r="E796" s="122" t="e">
        <f>SUMIFS('CONTRATOS 2015'!$W$2:$W$64,'CONTRATOS 2015'!#REF!,A796)</f>
        <v>#REF!</v>
      </c>
    </row>
    <row r="797" spans="1:5" x14ac:dyDescent="0.2">
      <c r="A797" s="127" t="s">
        <v>1072</v>
      </c>
      <c r="B797" s="44">
        <v>77182358</v>
      </c>
      <c r="C797" s="123" t="s">
        <v>367</v>
      </c>
      <c r="D797" s="125" t="e">
        <f>COUNTIFS('CONTRATOS 2015'!#REF!,A797,'CONTRATOS 2015'!$W$2:$W$64,"&gt;=1")</f>
        <v>#REF!</v>
      </c>
      <c r="E797" s="122" t="e">
        <f>SUMIFS('CONTRATOS 2015'!$W$2:$W$64,'CONTRATOS 2015'!#REF!,A797)</f>
        <v>#REF!</v>
      </c>
    </row>
    <row r="798" spans="1:5" x14ac:dyDescent="0.2">
      <c r="A798" s="127" t="s">
        <v>1416</v>
      </c>
      <c r="B798" s="44">
        <v>1013589658</v>
      </c>
      <c r="C798" s="123" t="s">
        <v>413</v>
      </c>
      <c r="D798" s="125" t="e">
        <f>COUNTIFS('CONTRATOS 2015'!#REF!,A798,'CONTRATOS 2015'!$W$2:$W$64,"&gt;=1")</f>
        <v>#REF!</v>
      </c>
      <c r="E798" s="122" t="e">
        <f>SUMIFS('CONTRATOS 2015'!$W$2:$W$64,'CONTRATOS 2015'!#REF!,A798)</f>
        <v>#REF!</v>
      </c>
    </row>
    <row r="799" spans="1:5" x14ac:dyDescent="0.2">
      <c r="A799" s="127" t="s">
        <v>452</v>
      </c>
      <c r="B799" s="44">
        <v>5824341</v>
      </c>
      <c r="C799" s="123" t="s">
        <v>313</v>
      </c>
      <c r="D799" s="125" t="e">
        <f>COUNTIFS('CONTRATOS 2015'!#REF!,A799,'CONTRATOS 2015'!$W$2:$W$64,"&gt;=1")</f>
        <v>#REF!</v>
      </c>
      <c r="E799" s="122" t="e">
        <f>SUMIFS('CONTRATOS 2015'!$W$2:$W$64,'CONTRATOS 2015'!#REF!,A799)</f>
        <v>#REF!</v>
      </c>
    </row>
    <row r="800" spans="1:5" x14ac:dyDescent="0.2">
      <c r="A800" s="127" t="s">
        <v>1216</v>
      </c>
      <c r="B800" s="44">
        <v>80108147</v>
      </c>
      <c r="C800" s="123" t="s">
        <v>309</v>
      </c>
      <c r="D800" s="125" t="e">
        <f>COUNTIFS('CONTRATOS 2015'!#REF!,A800,'CONTRATOS 2015'!$W$2:$W$64,"&gt;=1")</f>
        <v>#REF!</v>
      </c>
      <c r="E800" s="122" t="e">
        <f>SUMIFS('CONTRATOS 2015'!$W$2:$W$64,'CONTRATOS 2015'!#REF!,A800)</f>
        <v>#REF!</v>
      </c>
    </row>
    <row r="801" spans="1:5" x14ac:dyDescent="0.2">
      <c r="A801" s="127" t="s">
        <v>1348</v>
      </c>
      <c r="B801" s="44">
        <v>91476986</v>
      </c>
      <c r="C801" s="123" t="s">
        <v>335</v>
      </c>
      <c r="D801" s="125" t="e">
        <f>COUNTIFS('CONTRATOS 2015'!#REF!,A801,'CONTRATOS 2015'!$W$2:$W$64,"&gt;=1")</f>
        <v>#REF!</v>
      </c>
      <c r="E801" s="122" t="e">
        <f>SUMIFS('CONTRATOS 2015'!$W$2:$W$64,'CONTRATOS 2015'!#REF!,A801)</f>
        <v>#REF!</v>
      </c>
    </row>
    <row r="802" spans="1:5" x14ac:dyDescent="0.2">
      <c r="A802" s="127" t="s">
        <v>1398</v>
      </c>
      <c r="B802" s="44">
        <v>98645180</v>
      </c>
      <c r="C802" s="123" t="s">
        <v>312</v>
      </c>
      <c r="D802" s="125" t="e">
        <f>COUNTIFS('CONTRATOS 2015'!#REF!,A802,'CONTRATOS 2015'!$W$2:$W$64,"&gt;=1")</f>
        <v>#REF!</v>
      </c>
      <c r="E802" s="122" t="e">
        <f>SUMIFS('CONTRATOS 2015'!$W$2:$W$64,'CONTRATOS 2015'!#REF!,A802)</f>
        <v>#REF!</v>
      </c>
    </row>
    <row r="803" spans="1:5" x14ac:dyDescent="0.2">
      <c r="A803" s="127" t="s">
        <v>1515</v>
      </c>
      <c r="B803" s="44">
        <v>1047403693</v>
      </c>
      <c r="C803" s="123" t="s">
        <v>342</v>
      </c>
      <c r="D803" s="125" t="e">
        <f>COUNTIFS('CONTRATOS 2015'!#REF!,A803,'CONTRATOS 2015'!$W$2:$W$64,"&gt;=1")</f>
        <v>#REF!</v>
      </c>
      <c r="E803" s="122" t="e">
        <f>SUMIFS('CONTRATOS 2015'!$W$2:$W$64,'CONTRATOS 2015'!#REF!,A803)</f>
        <v>#REF!</v>
      </c>
    </row>
    <row r="804" spans="1:5" x14ac:dyDescent="0.2">
      <c r="A804" s="127" t="s">
        <v>1383</v>
      </c>
      <c r="B804" s="44">
        <v>94507517</v>
      </c>
      <c r="C804" s="123" t="s">
        <v>301</v>
      </c>
      <c r="D804" s="125" t="e">
        <f>COUNTIFS('CONTRATOS 2015'!#REF!,A804,'CONTRATOS 2015'!$W$2:$W$64,"&gt;=1")</f>
        <v>#REF!</v>
      </c>
      <c r="E804" s="122" t="e">
        <f>SUMIFS('CONTRATOS 2015'!$W$2:$W$64,'CONTRATOS 2015'!#REF!,A804)</f>
        <v>#REF!</v>
      </c>
    </row>
    <row r="805" spans="1:5" x14ac:dyDescent="0.2">
      <c r="A805" s="127" t="s">
        <v>1142</v>
      </c>
      <c r="B805" s="44">
        <v>79745186</v>
      </c>
      <c r="C805" s="123" t="s">
        <v>347</v>
      </c>
      <c r="D805" s="125" t="e">
        <f>COUNTIFS('CONTRATOS 2015'!#REF!,A805,'CONTRATOS 2015'!$W$2:$W$64,"&gt;=1")</f>
        <v>#REF!</v>
      </c>
      <c r="E805" s="122" t="e">
        <f>SUMIFS('CONTRATOS 2015'!$W$2:$W$64,'CONTRATOS 2015'!#REF!,A805)</f>
        <v>#REF!</v>
      </c>
    </row>
    <row r="806" spans="1:5" x14ac:dyDescent="0.2">
      <c r="A806" s="127" t="s">
        <v>1151</v>
      </c>
      <c r="B806" s="44">
        <v>79810080</v>
      </c>
      <c r="C806" s="123" t="s">
        <v>312</v>
      </c>
      <c r="D806" s="125" t="e">
        <f>COUNTIFS('CONTRATOS 2015'!#REF!,A806,'CONTRATOS 2015'!$W$2:$W$64,"&gt;=1")</f>
        <v>#REF!</v>
      </c>
      <c r="E806" s="122" t="e">
        <f>SUMIFS('CONTRATOS 2015'!$W$2:$W$64,'CONTRATOS 2015'!#REF!,A806)</f>
        <v>#REF!</v>
      </c>
    </row>
    <row r="807" spans="1:5" x14ac:dyDescent="0.2">
      <c r="A807" s="127" t="s">
        <v>565</v>
      </c>
      <c r="B807" s="44">
        <v>13509929</v>
      </c>
      <c r="C807" s="123" t="s">
        <v>366</v>
      </c>
      <c r="D807" s="125" t="e">
        <f>COUNTIFS('CONTRATOS 2015'!#REF!,A807,'CONTRATOS 2015'!$W$2:$W$64,"&gt;=1")</f>
        <v>#REF!</v>
      </c>
      <c r="E807" s="122" t="e">
        <f>SUMIFS('CONTRATOS 2015'!$W$2:$W$64,'CONTRATOS 2015'!#REF!,A807)</f>
        <v>#REF!</v>
      </c>
    </row>
    <row r="808" spans="1:5" x14ac:dyDescent="0.2">
      <c r="A808" s="127" t="s">
        <v>1205</v>
      </c>
      <c r="B808" s="44">
        <v>80055197</v>
      </c>
      <c r="C808" s="123" t="s">
        <v>301</v>
      </c>
      <c r="D808" s="125" t="e">
        <f>COUNTIFS('CONTRATOS 2015'!#REF!,A808,'CONTRATOS 2015'!$W$2:$W$64,"&gt;=1")</f>
        <v>#REF!</v>
      </c>
      <c r="E808" s="122" t="e">
        <f>SUMIFS('CONTRATOS 2015'!$W$2:$W$64,'CONTRATOS 2015'!#REF!,A808)</f>
        <v>#REF!</v>
      </c>
    </row>
    <row r="809" spans="1:5" x14ac:dyDescent="0.2">
      <c r="A809" s="127" t="s">
        <v>1048</v>
      </c>
      <c r="B809" s="44">
        <v>74333093</v>
      </c>
      <c r="C809" s="123" t="s">
        <v>301</v>
      </c>
      <c r="D809" s="125" t="e">
        <f>COUNTIFS('CONTRATOS 2015'!#REF!,A809,'CONTRATOS 2015'!$W$2:$W$64,"&gt;=1")</f>
        <v>#REF!</v>
      </c>
      <c r="E809" s="122" t="e">
        <f>SUMIFS('CONTRATOS 2015'!$W$2:$W$64,'CONTRATOS 2015'!#REF!,A809)</f>
        <v>#REF!</v>
      </c>
    </row>
    <row r="810" spans="1:5" x14ac:dyDescent="0.2">
      <c r="A810" s="127" t="s">
        <v>553</v>
      </c>
      <c r="B810" s="44">
        <v>12980149</v>
      </c>
      <c r="C810" s="123" t="s">
        <v>364</v>
      </c>
      <c r="D810" s="125" t="e">
        <f>COUNTIFS('CONTRATOS 2015'!#REF!,A810,'CONTRATOS 2015'!$W$2:$W$64,"&gt;=1")</f>
        <v>#REF!</v>
      </c>
      <c r="E810" s="122" t="e">
        <f>SUMIFS('CONTRATOS 2015'!$W$2:$W$64,'CONTRATOS 2015'!#REF!,A810)</f>
        <v>#REF!</v>
      </c>
    </row>
    <row r="811" spans="1:5" x14ac:dyDescent="0.2">
      <c r="A811" s="127" t="s">
        <v>581</v>
      </c>
      <c r="B811" s="44">
        <v>14893689</v>
      </c>
      <c r="C811" s="123" t="s">
        <v>313</v>
      </c>
      <c r="D811" s="125" t="e">
        <f>COUNTIFS('CONTRATOS 2015'!#REF!,A811,'CONTRATOS 2015'!$W$2:$W$64,"&gt;=1")</f>
        <v>#REF!</v>
      </c>
      <c r="E811" s="122" t="e">
        <f>SUMIFS('CONTRATOS 2015'!$W$2:$W$64,'CONTRATOS 2015'!#REF!,A811)</f>
        <v>#REF!</v>
      </c>
    </row>
    <row r="812" spans="1:5" x14ac:dyDescent="0.2">
      <c r="A812" s="127" t="s">
        <v>1401</v>
      </c>
      <c r="B812" s="44">
        <v>1003265322</v>
      </c>
      <c r="C812" s="123" t="s">
        <v>276</v>
      </c>
      <c r="D812" s="125" t="e">
        <f>COUNTIFS('CONTRATOS 2015'!#REF!,A812,'CONTRATOS 2015'!$W$2:$W$64,"&gt;=1")</f>
        <v>#REF!</v>
      </c>
      <c r="E812" s="122" t="e">
        <f>SUMIFS('CONTRATOS 2015'!$W$2:$W$64,'CONTRATOS 2015'!#REF!,A812)</f>
        <v>#REF!</v>
      </c>
    </row>
    <row r="813" spans="1:5" x14ac:dyDescent="0.2">
      <c r="A813" s="127" t="s">
        <v>1433</v>
      </c>
      <c r="B813" s="44">
        <v>1016026212</v>
      </c>
      <c r="C813" s="123" t="s">
        <v>301</v>
      </c>
      <c r="D813" s="125" t="e">
        <f>COUNTIFS('CONTRATOS 2015'!#REF!,A813,'CONTRATOS 2015'!$W$2:$W$64,"&gt;=1")</f>
        <v>#REF!</v>
      </c>
      <c r="E813" s="122" t="e">
        <f>SUMIFS('CONTRATOS 2015'!$W$2:$W$64,'CONTRATOS 2015'!#REF!,A813)</f>
        <v>#REF!</v>
      </c>
    </row>
    <row r="814" spans="1:5" x14ac:dyDescent="0.2">
      <c r="A814" s="127" t="s">
        <v>885</v>
      </c>
      <c r="B814" s="44">
        <v>52772797</v>
      </c>
      <c r="C814" s="123" t="s">
        <v>301</v>
      </c>
      <c r="D814" s="125" t="e">
        <f>COUNTIFS('CONTRATOS 2015'!#REF!,A814,'CONTRATOS 2015'!$W$2:$W$64,"&gt;=1")</f>
        <v>#REF!</v>
      </c>
      <c r="E814" s="122" t="e">
        <f>SUMIFS('CONTRATOS 2015'!$W$2:$W$64,'CONTRATOS 2015'!#REF!,A814)</f>
        <v>#REF!</v>
      </c>
    </row>
    <row r="815" spans="1:5" x14ac:dyDescent="0.2">
      <c r="A815" s="127" t="s">
        <v>1534</v>
      </c>
      <c r="B815" s="44">
        <v>1073681334</v>
      </c>
      <c r="C815" s="123" t="s">
        <v>301</v>
      </c>
      <c r="D815" s="125" t="e">
        <f>COUNTIFS('CONTRATOS 2015'!#REF!,A815,'CONTRATOS 2015'!$W$2:$W$64,"&gt;=1")</f>
        <v>#REF!</v>
      </c>
      <c r="E815" s="122" t="e">
        <f>SUMIFS('CONTRATOS 2015'!$W$2:$W$64,'CONTRATOS 2015'!#REF!,A815)</f>
        <v>#REF!</v>
      </c>
    </row>
    <row r="816" spans="1:5" x14ac:dyDescent="0.2">
      <c r="A816" s="127" t="s">
        <v>664</v>
      </c>
      <c r="B816" s="44">
        <v>24731424</v>
      </c>
      <c r="C816" s="123" t="s">
        <v>377</v>
      </c>
      <c r="D816" s="125" t="e">
        <f>COUNTIFS('CONTRATOS 2015'!#REF!,A816,'CONTRATOS 2015'!$W$2:$W$64,"&gt;=1")</f>
        <v>#REF!</v>
      </c>
      <c r="E816" s="122" t="e">
        <f>SUMIFS('CONTRATOS 2015'!$W$2:$W$64,'CONTRATOS 2015'!#REF!,A816)</f>
        <v>#REF!</v>
      </c>
    </row>
    <row r="817" spans="1:5" x14ac:dyDescent="0.2">
      <c r="A817" s="127" t="s">
        <v>932</v>
      </c>
      <c r="B817" s="44">
        <v>53071358</v>
      </c>
      <c r="C817" s="123" t="s">
        <v>301</v>
      </c>
      <c r="D817" s="125" t="e">
        <f>COUNTIFS('CONTRATOS 2015'!#REF!,A817,'CONTRATOS 2015'!$W$2:$W$64,"&gt;=1")</f>
        <v>#REF!</v>
      </c>
      <c r="E817" s="122" t="e">
        <f>SUMIFS('CONTRATOS 2015'!$W$2:$W$64,'CONTRATOS 2015'!#REF!,A817)</f>
        <v>#REF!</v>
      </c>
    </row>
    <row r="818" spans="1:5" x14ac:dyDescent="0.2">
      <c r="A818" s="127" t="s">
        <v>865</v>
      </c>
      <c r="B818" s="44">
        <v>52487094</v>
      </c>
      <c r="C818" s="123" t="s">
        <v>301</v>
      </c>
      <c r="D818" s="125" t="e">
        <f>COUNTIFS('CONTRATOS 2015'!#REF!,A818,'CONTRATOS 2015'!$W$2:$W$64,"&gt;=1")</f>
        <v>#REF!</v>
      </c>
      <c r="E818" s="122" t="e">
        <f>SUMIFS('CONTRATOS 2015'!$W$2:$W$64,'CONTRATOS 2015'!#REF!,A818)</f>
        <v>#REF!</v>
      </c>
    </row>
    <row r="819" spans="1:5" ht="25.5" x14ac:dyDescent="0.2">
      <c r="A819" s="127" t="s">
        <v>683</v>
      </c>
      <c r="B819" s="44">
        <v>30982630</v>
      </c>
      <c r="C819" s="123" t="s">
        <v>391</v>
      </c>
      <c r="D819" s="125" t="e">
        <f>COUNTIFS('CONTRATOS 2015'!#REF!,A819,'CONTRATOS 2015'!$W$2:$W$64,"&gt;=1")</f>
        <v>#REF!</v>
      </c>
      <c r="E819" s="122" t="e">
        <f>SUMIFS('CONTRATOS 2015'!$W$2:$W$64,'CONTRATOS 2015'!#REF!,A819)</f>
        <v>#REF!</v>
      </c>
    </row>
    <row r="820" spans="1:5" x14ac:dyDescent="0.2">
      <c r="A820" s="127" t="s">
        <v>728</v>
      </c>
      <c r="B820" s="44">
        <v>38550436</v>
      </c>
      <c r="C820" s="123" t="s">
        <v>322</v>
      </c>
      <c r="D820" s="125" t="e">
        <f>COUNTIFS('CONTRATOS 2015'!#REF!,A820,'CONTRATOS 2015'!$W$2:$W$64,"&gt;=1")</f>
        <v>#REF!</v>
      </c>
      <c r="E820" s="122" t="e">
        <f>SUMIFS('CONTRATOS 2015'!$W$2:$W$64,'CONTRATOS 2015'!#REF!,A820)</f>
        <v>#REF!</v>
      </c>
    </row>
    <row r="821" spans="1:5" x14ac:dyDescent="0.2">
      <c r="A821" s="127" t="s">
        <v>772</v>
      </c>
      <c r="B821" s="44">
        <v>43101894</v>
      </c>
      <c r="C821" s="123" t="s">
        <v>408</v>
      </c>
      <c r="D821" s="125" t="e">
        <f>COUNTIFS('CONTRATOS 2015'!#REF!,A821,'CONTRATOS 2015'!$W$2:$W$64,"&gt;=1")</f>
        <v>#REF!</v>
      </c>
      <c r="E821" s="122" t="e">
        <f>SUMIFS('CONTRATOS 2015'!$W$2:$W$64,'CONTRATOS 2015'!#REF!,A821)</f>
        <v>#REF!</v>
      </c>
    </row>
    <row r="822" spans="1:5" x14ac:dyDescent="0.2">
      <c r="A822" s="127" t="s">
        <v>730</v>
      </c>
      <c r="B822" s="44">
        <v>38556022</v>
      </c>
      <c r="C822" s="123" t="s">
        <v>322</v>
      </c>
      <c r="D822" s="125" t="e">
        <f>COUNTIFS('CONTRATOS 2015'!#REF!,A822,'CONTRATOS 2015'!$W$2:$W$64,"&gt;=1")</f>
        <v>#REF!</v>
      </c>
      <c r="E822" s="122" t="e">
        <f>SUMIFS('CONTRATOS 2015'!$W$2:$W$64,'CONTRATOS 2015'!#REF!,A822)</f>
        <v>#REF!</v>
      </c>
    </row>
    <row r="823" spans="1:5" x14ac:dyDescent="0.2">
      <c r="A823" s="127" t="s">
        <v>756</v>
      </c>
      <c r="B823" s="44">
        <v>40429909</v>
      </c>
      <c r="C823" s="123" t="s">
        <v>312</v>
      </c>
      <c r="D823" s="125" t="e">
        <f>COUNTIFS('CONTRATOS 2015'!#REF!,A823,'CONTRATOS 2015'!$W$2:$W$64,"&gt;=1")</f>
        <v>#REF!</v>
      </c>
      <c r="E823" s="122" t="e">
        <f>SUMIFS('CONTRATOS 2015'!$W$2:$W$64,'CONTRATOS 2015'!#REF!,A823)</f>
        <v>#REF!</v>
      </c>
    </row>
    <row r="824" spans="1:5" x14ac:dyDescent="0.2">
      <c r="A824" s="127" t="s">
        <v>15</v>
      </c>
      <c r="B824" s="44">
        <v>51631449</v>
      </c>
      <c r="C824" s="123" t="s">
        <v>334</v>
      </c>
      <c r="D824" s="125" t="e">
        <f>COUNTIFS('CONTRATOS 2015'!#REF!,A824,'CONTRATOS 2015'!$W$2:$W$64,"&gt;=1")</f>
        <v>#REF!</v>
      </c>
      <c r="E824" s="122" t="e">
        <f>SUMIFS('CONTRATOS 2015'!$W$2:$W$64,'CONTRATOS 2015'!#REF!,A824)</f>
        <v>#REF!</v>
      </c>
    </row>
    <row r="825" spans="1:5" x14ac:dyDescent="0.2">
      <c r="A825" s="127" t="s">
        <v>679</v>
      </c>
      <c r="B825" s="44">
        <v>30392592</v>
      </c>
      <c r="C825" s="123" t="s">
        <v>349</v>
      </c>
      <c r="D825" s="125" t="e">
        <f>COUNTIFS('CONTRATOS 2015'!#REF!,A825,'CONTRATOS 2015'!$W$2:$W$64,"&gt;=1")</f>
        <v>#REF!</v>
      </c>
      <c r="E825" s="122" t="e">
        <f>SUMIFS('CONTRATOS 2015'!$W$2:$W$64,'CONTRATOS 2015'!#REF!,A825)</f>
        <v>#REF!</v>
      </c>
    </row>
    <row r="826" spans="1:5" x14ac:dyDescent="0.2">
      <c r="A826" s="127" t="s">
        <v>829</v>
      </c>
      <c r="B826" s="44">
        <v>52108018</v>
      </c>
      <c r="C826" s="123" t="s">
        <v>319</v>
      </c>
      <c r="D826" s="125" t="e">
        <f>COUNTIFS('CONTRATOS 2015'!#REF!,A826,'CONTRATOS 2015'!$W$2:$W$64,"&gt;=1")</f>
        <v>#REF!</v>
      </c>
      <c r="E826" s="122" t="e">
        <f>SUMIFS('CONTRATOS 2015'!$W$2:$W$64,'CONTRATOS 2015'!#REF!,A826)</f>
        <v>#REF!</v>
      </c>
    </row>
    <row r="827" spans="1:5" x14ac:dyDescent="0.2">
      <c r="A827" s="127" t="s">
        <v>663</v>
      </c>
      <c r="B827" s="44">
        <v>24730931</v>
      </c>
      <c r="C827" s="123" t="s">
        <v>301</v>
      </c>
      <c r="D827" s="125" t="e">
        <f>COUNTIFS('CONTRATOS 2015'!#REF!,A827,'CONTRATOS 2015'!$W$2:$W$64,"&gt;=1")</f>
        <v>#REF!</v>
      </c>
      <c r="E827" s="122" t="e">
        <f>SUMIFS('CONTRATOS 2015'!$W$2:$W$64,'CONTRATOS 2015'!#REF!,A827)</f>
        <v>#REF!</v>
      </c>
    </row>
    <row r="828" spans="1:5" x14ac:dyDescent="0.2">
      <c r="A828" s="127" t="s">
        <v>821</v>
      </c>
      <c r="B828" s="44">
        <v>51992330</v>
      </c>
      <c r="C828" s="123" t="s">
        <v>415</v>
      </c>
      <c r="D828" s="125" t="e">
        <f>COUNTIFS('CONTRATOS 2015'!#REF!,A828,'CONTRATOS 2015'!$W$2:$W$64,"&gt;=1")</f>
        <v>#REF!</v>
      </c>
      <c r="E828" s="122" t="e">
        <f>SUMIFS('CONTRATOS 2015'!$W$2:$W$64,'CONTRATOS 2015'!#REF!,A828)</f>
        <v>#REF!</v>
      </c>
    </row>
    <row r="829" spans="1:5" x14ac:dyDescent="0.2">
      <c r="A829" s="127" t="s">
        <v>55</v>
      </c>
      <c r="B829" s="44">
        <v>24433491</v>
      </c>
      <c r="C829" s="123" t="s">
        <v>385</v>
      </c>
      <c r="D829" s="125" t="e">
        <f>COUNTIFS('CONTRATOS 2015'!#REF!,A829,'CONTRATOS 2015'!$W$2:$W$64,"&gt;=1")</f>
        <v>#REF!</v>
      </c>
      <c r="E829" s="122" t="e">
        <f>SUMIFS('CONTRATOS 2015'!$W$2:$W$64,'CONTRATOS 2015'!#REF!,A829)</f>
        <v>#REF!</v>
      </c>
    </row>
    <row r="830" spans="1:5" x14ac:dyDescent="0.2">
      <c r="A830" s="127" t="s">
        <v>806</v>
      </c>
      <c r="B830" s="44">
        <v>51826127</v>
      </c>
      <c r="C830" s="123" t="s">
        <v>396</v>
      </c>
      <c r="D830" s="125" t="e">
        <f>COUNTIFS('CONTRATOS 2015'!#REF!,A830,'CONTRATOS 2015'!$W$2:$W$64,"&gt;=1")</f>
        <v>#REF!</v>
      </c>
      <c r="E830" s="122" t="e">
        <f>SUMIFS('CONTRATOS 2015'!$W$2:$W$64,'CONTRATOS 2015'!#REF!,A830)</f>
        <v>#REF!</v>
      </c>
    </row>
    <row r="831" spans="1:5" x14ac:dyDescent="0.2">
      <c r="A831" s="127" t="s">
        <v>27</v>
      </c>
      <c r="B831" s="44">
        <v>26271656</v>
      </c>
      <c r="C831" s="123" t="s">
        <v>374</v>
      </c>
      <c r="D831" s="125" t="e">
        <f>COUNTIFS('CONTRATOS 2015'!#REF!,A831,'CONTRATOS 2015'!$W$2:$W$64,"&gt;=1")</f>
        <v>#REF!</v>
      </c>
      <c r="E831" s="122" t="e">
        <f>SUMIFS('CONTRATOS 2015'!$W$2:$W$64,'CONTRATOS 2015'!#REF!,A831)</f>
        <v>#REF!</v>
      </c>
    </row>
    <row r="832" spans="1:5" x14ac:dyDescent="0.2">
      <c r="A832" s="127" t="s">
        <v>816</v>
      </c>
      <c r="B832" s="44">
        <v>51938798</v>
      </c>
      <c r="C832" s="123" t="s">
        <v>383</v>
      </c>
      <c r="D832" s="125" t="e">
        <f>COUNTIFS('CONTRATOS 2015'!#REF!,A832,'CONTRATOS 2015'!$W$2:$W$64,"&gt;=1")</f>
        <v>#REF!</v>
      </c>
      <c r="E832" s="122" t="e">
        <f>SUMIFS('CONTRATOS 2015'!$W$2:$W$64,'CONTRATOS 2015'!#REF!,A832)</f>
        <v>#REF!</v>
      </c>
    </row>
    <row r="833" spans="1:5" x14ac:dyDescent="0.2">
      <c r="A833" s="127" t="s">
        <v>695</v>
      </c>
      <c r="B833" s="44">
        <v>32813921</v>
      </c>
      <c r="C833" s="123" t="s">
        <v>359</v>
      </c>
      <c r="D833" s="125" t="e">
        <f>COUNTIFS('CONTRATOS 2015'!#REF!,A833,'CONTRATOS 2015'!$W$2:$W$64,"&gt;=1")</f>
        <v>#REF!</v>
      </c>
      <c r="E833" s="122" t="e">
        <f>SUMIFS('CONTRATOS 2015'!$W$2:$W$64,'CONTRATOS 2015'!#REF!,A833)</f>
        <v>#REF!</v>
      </c>
    </row>
    <row r="834" spans="1:5" x14ac:dyDescent="0.2">
      <c r="A834" s="127" t="s">
        <v>982</v>
      </c>
      <c r="B834" s="44">
        <v>66745180</v>
      </c>
      <c r="C834" s="123" t="s">
        <v>306</v>
      </c>
      <c r="D834" s="125" t="e">
        <f>COUNTIFS('CONTRATOS 2015'!#REF!,A834,'CONTRATOS 2015'!$W$2:$W$64,"&gt;=1")</f>
        <v>#REF!</v>
      </c>
      <c r="E834" s="122" t="e">
        <f>SUMIFS('CONTRATOS 2015'!$W$2:$W$64,'CONTRATOS 2015'!#REF!,A834)</f>
        <v>#REF!</v>
      </c>
    </row>
    <row r="835" spans="1:5" x14ac:dyDescent="0.2">
      <c r="A835" s="127" t="s">
        <v>1560</v>
      </c>
      <c r="B835" s="44">
        <v>1110453944</v>
      </c>
      <c r="C835" s="123" t="s">
        <v>301</v>
      </c>
      <c r="D835" s="125" t="e">
        <f>COUNTIFS('CONTRATOS 2015'!#REF!,A835,'CONTRATOS 2015'!$W$2:$W$64,"&gt;=1")</f>
        <v>#REF!</v>
      </c>
      <c r="E835" s="122" t="e">
        <f>SUMIFS('CONTRATOS 2015'!$W$2:$W$64,'CONTRATOS 2015'!#REF!,A835)</f>
        <v>#REF!</v>
      </c>
    </row>
    <row r="836" spans="1:5" x14ac:dyDescent="0.2">
      <c r="A836" s="127" t="s">
        <v>757</v>
      </c>
      <c r="B836" s="44">
        <v>40443859</v>
      </c>
      <c r="C836" s="123" t="s">
        <v>301</v>
      </c>
      <c r="D836" s="125" t="e">
        <f>COUNTIFS('CONTRATOS 2015'!#REF!,A836,'CONTRATOS 2015'!$W$2:$W$64,"&gt;=1")</f>
        <v>#REF!</v>
      </c>
      <c r="E836" s="122" t="e">
        <f>SUMIFS('CONTRATOS 2015'!$W$2:$W$64,'CONTRATOS 2015'!#REF!,A836)</f>
        <v>#REF!</v>
      </c>
    </row>
    <row r="837" spans="1:5" x14ac:dyDescent="0.2">
      <c r="A837" s="127" t="s">
        <v>1049</v>
      </c>
      <c r="B837" s="44">
        <v>75032687</v>
      </c>
      <c r="C837" s="123" t="s">
        <v>326</v>
      </c>
      <c r="D837" s="125" t="e">
        <f>COUNTIFS('CONTRATOS 2015'!#REF!,A837,'CONTRATOS 2015'!$W$2:$W$64,"&gt;=1")</f>
        <v>#REF!</v>
      </c>
      <c r="E837" s="122" t="e">
        <f>SUMIFS('CONTRATOS 2015'!$W$2:$W$64,'CONTRATOS 2015'!#REF!,A837)</f>
        <v>#REF!</v>
      </c>
    </row>
    <row r="838" spans="1:5" x14ac:dyDescent="0.2">
      <c r="A838" s="127" t="s">
        <v>1000</v>
      </c>
      <c r="B838" s="44">
        <v>72009577</v>
      </c>
      <c r="C838" s="123" t="s">
        <v>340</v>
      </c>
      <c r="D838" s="125" t="e">
        <f>COUNTIFS('CONTRATOS 2015'!#REF!,A838,'CONTRATOS 2015'!$W$2:$W$64,"&gt;=1")</f>
        <v>#REF!</v>
      </c>
      <c r="E838" s="122" t="e">
        <f>SUMIFS('CONTRATOS 2015'!$W$2:$W$64,'CONTRATOS 2015'!#REF!,A838)</f>
        <v>#REF!</v>
      </c>
    </row>
    <row r="839" spans="1:5" x14ac:dyDescent="0.2">
      <c r="A839" s="127" t="s">
        <v>1342</v>
      </c>
      <c r="B839" s="44">
        <v>88309349</v>
      </c>
      <c r="C839" s="123" t="s">
        <v>419</v>
      </c>
      <c r="D839" s="125" t="e">
        <f>COUNTIFS('CONTRATOS 2015'!#REF!,A839,'CONTRATOS 2015'!$W$2:$W$64,"&gt;=1")</f>
        <v>#REF!</v>
      </c>
      <c r="E839" s="122" t="e">
        <f>SUMIFS('CONTRATOS 2015'!$W$2:$W$64,'CONTRATOS 2015'!#REF!,A839)</f>
        <v>#REF!</v>
      </c>
    </row>
    <row r="840" spans="1:5" x14ac:dyDescent="0.2">
      <c r="A840" s="127" t="s">
        <v>1182</v>
      </c>
      <c r="B840" s="44">
        <v>79975026</v>
      </c>
      <c r="C840" s="123" t="s">
        <v>404</v>
      </c>
      <c r="D840" s="125" t="e">
        <f>COUNTIFS('CONTRATOS 2015'!#REF!,A840,'CONTRATOS 2015'!$W$2:$W$64,"&gt;=1")</f>
        <v>#REF!</v>
      </c>
      <c r="E840" s="122" t="e">
        <f>SUMIFS('CONTRATOS 2015'!$W$2:$W$64,'CONTRATOS 2015'!#REF!,A840)</f>
        <v>#REF!</v>
      </c>
    </row>
    <row r="841" spans="1:5" x14ac:dyDescent="0.2">
      <c r="A841" s="127" t="s">
        <v>1544</v>
      </c>
      <c r="B841" s="44">
        <v>1085250955</v>
      </c>
      <c r="C841" s="123" t="s">
        <v>323</v>
      </c>
      <c r="D841" s="125" t="e">
        <f>COUNTIFS('CONTRATOS 2015'!#REF!,A841,'CONTRATOS 2015'!$W$2:$W$64,"&gt;=1")</f>
        <v>#REF!</v>
      </c>
      <c r="E841" s="122" t="e">
        <f>SUMIFS('CONTRATOS 2015'!$W$2:$W$64,'CONTRATOS 2015'!#REF!,A841)</f>
        <v>#REF!</v>
      </c>
    </row>
    <row r="842" spans="1:5" x14ac:dyDescent="0.2">
      <c r="A842" s="127" t="s">
        <v>920</v>
      </c>
      <c r="B842" s="44">
        <v>52975079</v>
      </c>
      <c r="C842" s="123" t="s">
        <v>301</v>
      </c>
      <c r="D842" s="125" t="e">
        <f>COUNTIFS('CONTRATOS 2015'!#REF!,A842,'CONTRATOS 2015'!$W$2:$W$64,"&gt;=1")</f>
        <v>#REF!</v>
      </c>
      <c r="E842" s="122" t="e">
        <f>SUMIFS('CONTRATOS 2015'!$W$2:$W$64,'CONTRATOS 2015'!#REF!,A842)</f>
        <v>#REF!</v>
      </c>
    </row>
    <row r="843" spans="1:5" x14ac:dyDescent="0.2">
      <c r="A843" s="127" t="s">
        <v>874</v>
      </c>
      <c r="B843" s="44">
        <v>52544180</v>
      </c>
      <c r="C843" s="123" t="s">
        <v>404</v>
      </c>
      <c r="D843" s="125" t="e">
        <f>COUNTIFS('CONTRATOS 2015'!#REF!,A843,'CONTRATOS 2015'!$W$2:$W$64,"&gt;=1")</f>
        <v>#REF!</v>
      </c>
      <c r="E843" s="122" t="e">
        <f>SUMIFS('CONTRATOS 2015'!$W$2:$W$64,'CONTRATOS 2015'!#REF!,A843)</f>
        <v>#REF!</v>
      </c>
    </row>
    <row r="844" spans="1:5" x14ac:dyDescent="0.2">
      <c r="A844" s="127" t="s">
        <v>40</v>
      </c>
      <c r="B844" s="44">
        <v>51984198</v>
      </c>
      <c r="C844" s="123" t="s">
        <v>302</v>
      </c>
      <c r="D844" s="125" t="e">
        <f>COUNTIFS('CONTRATOS 2015'!#REF!,A844,'CONTRATOS 2015'!$W$2:$W$64,"&gt;=1")</f>
        <v>#REF!</v>
      </c>
      <c r="E844" s="122" t="e">
        <f>SUMIFS('CONTRATOS 2015'!$W$2:$W$64,'CONTRATOS 2015'!#REF!,A844)</f>
        <v>#REF!</v>
      </c>
    </row>
    <row r="845" spans="1:5" x14ac:dyDescent="0.2">
      <c r="A845" s="127" t="s">
        <v>985</v>
      </c>
      <c r="B845" s="44">
        <v>67027442</v>
      </c>
      <c r="C845" s="123" t="s">
        <v>389</v>
      </c>
      <c r="D845" s="125" t="e">
        <f>COUNTIFS('CONTRATOS 2015'!#REF!,A845,'CONTRATOS 2015'!$W$2:$W$64,"&gt;=1")</f>
        <v>#REF!</v>
      </c>
      <c r="E845" s="122" t="e">
        <f>SUMIFS('CONTRATOS 2015'!$W$2:$W$64,'CONTRATOS 2015'!#REF!,A845)</f>
        <v>#REF!</v>
      </c>
    </row>
    <row r="846" spans="1:5" x14ac:dyDescent="0.2">
      <c r="A846" s="127" t="s">
        <v>724</v>
      </c>
      <c r="B846" s="44">
        <v>36951398</v>
      </c>
      <c r="C846" s="123" t="s">
        <v>345</v>
      </c>
      <c r="D846" s="125" t="e">
        <f>COUNTIFS('CONTRATOS 2015'!#REF!,A846,'CONTRATOS 2015'!$W$2:$W$64,"&gt;=1")</f>
        <v>#REF!</v>
      </c>
      <c r="E846" s="122" t="e">
        <f>SUMIFS('CONTRATOS 2015'!$W$2:$W$64,'CONTRATOS 2015'!#REF!,A846)</f>
        <v>#REF!</v>
      </c>
    </row>
    <row r="847" spans="1:5" x14ac:dyDescent="0.2">
      <c r="A847" s="127" t="s">
        <v>1361</v>
      </c>
      <c r="B847" s="44">
        <v>93403671</v>
      </c>
      <c r="C847" s="123" t="s">
        <v>362</v>
      </c>
      <c r="D847" s="125" t="e">
        <f>COUNTIFS('CONTRATOS 2015'!#REF!,A847,'CONTRATOS 2015'!$W$2:$W$64,"&gt;=1")</f>
        <v>#REF!</v>
      </c>
      <c r="E847" s="122" t="e">
        <f>SUMIFS('CONTRATOS 2015'!$W$2:$W$64,'CONTRATOS 2015'!#REF!,A847)</f>
        <v>#REF!</v>
      </c>
    </row>
    <row r="848" spans="1:5" x14ac:dyDescent="0.2">
      <c r="A848" s="127" t="s">
        <v>1147</v>
      </c>
      <c r="B848" s="44">
        <v>79763349</v>
      </c>
      <c r="C848" s="123" t="s">
        <v>337</v>
      </c>
      <c r="D848" s="125" t="e">
        <f>COUNTIFS('CONTRATOS 2015'!#REF!,A848,'CONTRATOS 2015'!$W$2:$W$64,"&gt;=1")</f>
        <v>#REF!</v>
      </c>
      <c r="E848" s="122" t="e">
        <f>SUMIFS('CONTRATOS 2015'!$W$2:$W$64,'CONTRATOS 2015'!#REF!,A848)</f>
        <v>#REF!</v>
      </c>
    </row>
    <row r="849" spans="1:5" x14ac:dyDescent="0.2">
      <c r="A849" s="127" t="s">
        <v>1146</v>
      </c>
      <c r="B849" s="44">
        <v>79763314</v>
      </c>
      <c r="C849" s="123" t="s">
        <v>301</v>
      </c>
      <c r="D849" s="125" t="e">
        <f>COUNTIFS('CONTRATOS 2015'!#REF!,A849,'CONTRATOS 2015'!$W$2:$W$64,"&gt;=1")</f>
        <v>#REF!</v>
      </c>
      <c r="E849" s="122" t="e">
        <f>SUMIFS('CONTRATOS 2015'!$W$2:$W$64,'CONTRATOS 2015'!#REF!,A849)</f>
        <v>#REF!</v>
      </c>
    </row>
    <row r="850" spans="1:5" x14ac:dyDescent="0.2">
      <c r="A850" s="127" t="s">
        <v>1321</v>
      </c>
      <c r="B850" s="44">
        <v>88194223</v>
      </c>
      <c r="C850" s="123" t="s">
        <v>301</v>
      </c>
      <c r="D850" s="125" t="e">
        <f>COUNTIFS('CONTRATOS 2015'!#REF!,A850,'CONTRATOS 2015'!$W$2:$W$64,"&gt;=1")</f>
        <v>#REF!</v>
      </c>
      <c r="E850" s="122" t="e">
        <f>SUMIFS('CONTRATOS 2015'!$W$2:$W$64,'CONTRATOS 2015'!#REF!,A850)</f>
        <v>#REF!</v>
      </c>
    </row>
    <row r="851" spans="1:5" x14ac:dyDescent="0.2">
      <c r="A851" s="127" t="s">
        <v>588</v>
      </c>
      <c r="B851" s="44">
        <v>15886912</v>
      </c>
      <c r="C851" s="123" t="s">
        <v>373</v>
      </c>
      <c r="D851" s="125" t="e">
        <f>COUNTIFS('CONTRATOS 2015'!#REF!,A851,'CONTRATOS 2015'!$W$2:$W$64,"&gt;=1")</f>
        <v>#REF!</v>
      </c>
      <c r="E851" s="122" t="e">
        <f>SUMIFS('CONTRATOS 2015'!$W$2:$W$64,'CONTRATOS 2015'!#REF!,A851)</f>
        <v>#REF!</v>
      </c>
    </row>
    <row r="852" spans="1:5" x14ac:dyDescent="0.2">
      <c r="A852" s="127" t="s">
        <v>1578</v>
      </c>
      <c r="B852" s="44">
        <v>1128049002</v>
      </c>
      <c r="C852" s="123" t="s">
        <v>307</v>
      </c>
      <c r="D852" s="125" t="e">
        <f>COUNTIFS('CONTRATOS 2015'!#REF!,A852,'CONTRATOS 2015'!$W$2:$W$64,"&gt;=1")</f>
        <v>#REF!</v>
      </c>
      <c r="E852" s="122" t="e">
        <f>SUMIFS('CONTRATOS 2015'!$W$2:$W$64,'CONTRATOS 2015'!#REF!,A852)</f>
        <v>#REF!</v>
      </c>
    </row>
    <row r="853" spans="1:5" x14ac:dyDescent="0.2">
      <c r="A853" s="127" t="s">
        <v>808</v>
      </c>
      <c r="B853" s="44">
        <v>51839456</v>
      </c>
      <c r="C853" s="123" t="s">
        <v>347</v>
      </c>
      <c r="D853" s="125" t="e">
        <f>COUNTIFS('CONTRATOS 2015'!#REF!,A853,'CONTRATOS 2015'!$W$2:$W$64,"&gt;=1")</f>
        <v>#REF!</v>
      </c>
      <c r="E853" s="122" t="e">
        <f>SUMIFS('CONTRATOS 2015'!$W$2:$W$64,'CONTRATOS 2015'!#REF!,A853)</f>
        <v>#REF!</v>
      </c>
    </row>
    <row r="854" spans="1:5" x14ac:dyDescent="0.2">
      <c r="A854" s="127" t="s">
        <v>715</v>
      </c>
      <c r="B854" s="44">
        <v>36553364</v>
      </c>
      <c r="C854" s="123" t="s">
        <v>398</v>
      </c>
      <c r="D854" s="125" t="e">
        <f>COUNTIFS('CONTRATOS 2015'!#REF!,A854,'CONTRATOS 2015'!$W$2:$W$64,"&gt;=1")</f>
        <v>#REF!</v>
      </c>
      <c r="E854" s="122" t="e">
        <f>SUMIFS('CONTRATOS 2015'!$W$2:$W$64,'CONTRATOS 2015'!#REF!,A854)</f>
        <v>#REF!</v>
      </c>
    </row>
    <row r="855" spans="1:5" x14ac:dyDescent="0.2">
      <c r="A855" s="127" t="s">
        <v>866</v>
      </c>
      <c r="B855" s="44">
        <v>52491251</v>
      </c>
      <c r="C855" s="123" t="s">
        <v>301</v>
      </c>
      <c r="D855" s="125" t="e">
        <f>COUNTIFS('CONTRATOS 2015'!#REF!,A855,'CONTRATOS 2015'!$W$2:$W$64,"&gt;=1")</f>
        <v>#REF!</v>
      </c>
      <c r="E855" s="122" t="e">
        <f>SUMIFS('CONTRATOS 2015'!$W$2:$W$64,'CONTRATOS 2015'!#REF!,A855)</f>
        <v>#REF!</v>
      </c>
    </row>
    <row r="856" spans="1:5" x14ac:dyDescent="0.2">
      <c r="A856" s="127" t="s">
        <v>1502</v>
      </c>
      <c r="B856" s="44">
        <v>1032434656</v>
      </c>
      <c r="C856" s="123" t="s">
        <v>344</v>
      </c>
      <c r="D856" s="125" t="e">
        <f>COUNTIFS('CONTRATOS 2015'!#REF!,A856,'CONTRATOS 2015'!$W$2:$W$64,"&gt;=1")</f>
        <v>#REF!</v>
      </c>
      <c r="E856" s="122" t="e">
        <f>SUMIFS('CONTRATOS 2015'!$W$2:$W$64,'CONTRATOS 2015'!#REF!,A856)</f>
        <v>#REF!</v>
      </c>
    </row>
    <row r="857" spans="1:5" x14ac:dyDescent="0.2">
      <c r="A857" s="127" t="s">
        <v>945</v>
      </c>
      <c r="B857" s="44">
        <v>53140550</v>
      </c>
      <c r="C857" s="123" t="s">
        <v>325</v>
      </c>
      <c r="D857" s="125" t="e">
        <f>COUNTIFS('CONTRATOS 2015'!#REF!,A857,'CONTRATOS 2015'!$W$2:$W$64,"&gt;=1")</f>
        <v>#REF!</v>
      </c>
      <c r="E857" s="122" t="e">
        <f>SUMIFS('CONTRATOS 2015'!$W$2:$W$64,'CONTRATOS 2015'!#REF!,A857)</f>
        <v>#REF!</v>
      </c>
    </row>
    <row r="858" spans="1:5" x14ac:dyDescent="0.2">
      <c r="A858" s="127" t="s">
        <v>743</v>
      </c>
      <c r="B858" s="44">
        <v>39690992</v>
      </c>
      <c r="C858" s="123" t="s">
        <v>310</v>
      </c>
      <c r="D858" s="125" t="e">
        <f>COUNTIFS('CONTRATOS 2015'!#REF!,A858,'CONTRATOS 2015'!$W$2:$W$64,"&gt;=1")</f>
        <v>#REF!</v>
      </c>
      <c r="E858" s="122" t="e">
        <f>SUMIFS('CONTRATOS 2015'!$W$2:$W$64,'CONTRATOS 2015'!#REF!,A858)</f>
        <v>#REF!</v>
      </c>
    </row>
    <row r="859" spans="1:5" x14ac:dyDescent="0.2">
      <c r="A859" s="127" t="s">
        <v>111</v>
      </c>
      <c r="B859" s="44">
        <v>31995987</v>
      </c>
      <c r="C859" s="123" t="s">
        <v>363</v>
      </c>
      <c r="D859" s="125" t="e">
        <f>COUNTIFS('CONTRATOS 2015'!#REF!,A859,'CONTRATOS 2015'!$W$2:$W$64,"&gt;=1")</f>
        <v>#REF!</v>
      </c>
      <c r="E859" s="122" t="e">
        <f>SUMIFS('CONTRATOS 2015'!$W$2:$W$64,'CONTRATOS 2015'!#REF!,A859)</f>
        <v>#REF!</v>
      </c>
    </row>
    <row r="860" spans="1:5" x14ac:dyDescent="0.2">
      <c r="A860" s="127" t="s">
        <v>825</v>
      </c>
      <c r="B860" s="44">
        <v>52034731</v>
      </c>
      <c r="C860" s="123" t="s">
        <v>339</v>
      </c>
      <c r="D860" s="125" t="e">
        <f>COUNTIFS('CONTRATOS 2015'!#REF!,A860,'CONTRATOS 2015'!$W$2:$W$64,"&gt;=1")</f>
        <v>#REF!</v>
      </c>
      <c r="E860" s="122" t="e">
        <f>SUMIFS('CONTRATOS 2015'!$W$2:$W$64,'CONTRATOS 2015'!#REF!,A860)</f>
        <v>#REF!</v>
      </c>
    </row>
    <row r="861" spans="1:5" x14ac:dyDescent="0.2">
      <c r="A861" s="127" t="s">
        <v>44</v>
      </c>
      <c r="B861" s="44">
        <v>51831129</v>
      </c>
      <c r="C861" s="123" t="s">
        <v>414</v>
      </c>
      <c r="D861" s="125" t="e">
        <f>COUNTIFS('CONTRATOS 2015'!#REF!,A861,'CONTRATOS 2015'!$W$2:$W$64,"&gt;=1")</f>
        <v>#REF!</v>
      </c>
      <c r="E861" s="122" t="e">
        <f>SUMIFS('CONTRATOS 2015'!$W$2:$W$64,'CONTRATOS 2015'!#REF!,A861)</f>
        <v>#REF!</v>
      </c>
    </row>
    <row r="862" spans="1:5" x14ac:dyDescent="0.2">
      <c r="A862" s="127" t="s">
        <v>1592</v>
      </c>
      <c r="B862" s="44">
        <v>1140831985</v>
      </c>
      <c r="C862" s="123" t="s">
        <v>342</v>
      </c>
      <c r="D862" s="125" t="e">
        <f>COUNTIFS('CONTRATOS 2015'!#REF!,A862,'CONTRATOS 2015'!$W$2:$W$64,"&gt;=1")</f>
        <v>#REF!</v>
      </c>
      <c r="E862" s="122" t="e">
        <f>SUMIFS('CONTRATOS 2015'!$W$2:$W$64,'CONTRATOS 2015'!#REF!,A862)</f>
        <v>#REF!</v>
      </c>
    </row>
    <row r="863" spans="1:5" x14ac:dyDescent="0.2">
      <c r="A863" s="127" t="s">
        <v>121</v>
      </c>
      <c r="B863" s="44">
        <v>52022052</v>
      </c>
      <c r="C863" s="123" t="s">
        <v>379</v>
      </c>
      <c r="D863" s="125" t="e">
        <f>COUNTIFS('CONTRATOS 2015'!#REF!,A863,'CONTRATOS 2015'!$W$2:$W$64,"&gt;=1")</f>
        <v>#REF!</v>
      </c>
      <c r="E863" s="122" t="e">
        <f>SUMIFS('CONTRATOS 2015'!$W$2:$W$64,'CONTRATOS 2015'!#REF!,A863)</f>
        <v>#REF!</v>
      </c>
    </row>
    <row r="864" spans="1:5" x14ac:dyDescent="0.2">
      <c r="A864" s="127" t="s">
        <v>699</v>
      </c>
      <c r="B864" s="44">
        <v>33056005</v>
      </c>
      <c r="C864" s="123" t="s">
        <v>347</v>
      </c>
      <c r="D864" s="125" t="e">
        <f>COUNTIFS('CONTRATOS 2015'!#REF!,A864,'CONTRATOS 2015'!$W$2:$W$64,"&gt;=1")</f>
        <v>#REF!</v>
      </c>
      <c r="E864" s="122" t="e">
        <f>SUMIFS('CONTRATOS 2015'!$W$2:$W$64,'CONTRATOS 2015'!#REF!,A864)</f>
        <v>#REF!</v>
      </c>
    </row>
    <row r="865" spans="1:5" x14ac:dyDescent="0.2">
      <c r="A865" s="127" t="s">
        <v>895</v>
      </c>
      <c r="B865" s="44">
        <v>52837020</v>
      </c>
      <c r="C865" s="123" t="s">
        <v>301</v>
      </c>
      <c r="D865" s="125" t="e">
        <f>COUNTIFS('CONTRATOS 2015'!#REF!,A865,'CONTRATOS 2015'!$W$2:$W$64,"&gt;=1")</f>
        <v>#REF!</v>
      </c>
      <c r="E865" s="122" t="e">
        <f>SUMIFS('CONTRATOS 2015'!$W$2:$W$64,'CONTRATOS 2015'!#REF!,A865)</f>
        <v>#REF!</v>
      </c>
    </row>
    <row r="866" spans="1:5" x14ac:dyDescent="0.2">
      <c r="A866" s="127" t="s">
        <v>666</v>
      </c>
      <c r="B866" s="44">
        <v>25057340</v>
      </c>
      <c r="C866" s="123" t="s">
        <v>313</v>
      </c>
      <c r="D866" s="125" t="e">
        <f>COUNTIFS('CONTRATOS 2015'!#REF!,A866,'CONTRATOS 2015'!$W$2:$W$64,"&gt;=1")</f>
        <v>#REF!</v>
      </c>
      <c r="E866" s="122" t="e">
        <f>SUMIFS('CONTRATOS 2015'!$W$2:$W$64,'CONTRATOS 2015'!#REF!,A866)</f>
        <v>#REF!</v>
      </c>
    </row>
    <row r="867" spans="1:5" x14ac:dyDescent="0.2">
      <c r="A867" s="127" t="s">
        <v>958</v>
      </c>
      <c r="B867" s="44">
        <v>60288242</v>
      </c>
      <c r="C867" s="123" t="s">
        <v>419</v>
      </c>
      <c r="D867" s="125" t="e">
        <f>COUNTIFS('CONTRATOS 2015'!#REF!,A867,'CONTRATOS 2015'!$W$2:$W$64,"&gt;=1")</f>
        <v>#REF!</v>
      </c>
      <c r="E867" s="122" t="e">
        <f>SUMIFS('CONTRATOS 2015'!$W$2:$W$64,'CONTRATOS 2015'!#REF!,A867)</f>
        <v>#REF!</v>
      </c>
    </row>
    <row r="868" spans="1:5" x14ac:dyDescent="0.2">
      <c r="A868" s="127" t="s">
        <v>670</v>
      </c>
      <c r="B868" s="44">
        <v>27087437</v>
      </c>
      <c r="C868" s="123" t="s">
        <v>323</v>
      </c>
      <c r="D868" s="125" t="e">
        <f>COUNTIFS('CONTRATOS 2015'!#REF!,A868,'CONTRATOS 2015'!$W$2:$W$64,"&gt;=1")</f>
        <v>#REF!</v>
      </c>
      <c r="E868" s="122" t="e">
        <f>SUMIFS('CONTRATOS 2015'!$W$2:$W$64,'CONTRATOS 2015'!#REF!,A868)</f>
        <v>#REF!</v>
      </c>
    </row>
    <row r="869" spans="1:5" x14ac:dyDescent="0.2">
      <c r="A869" s="127" t="s">
        <v>1505</v>
      </c>
      <c r="B869" s="44">
        <v>1033705921</v>
      </c>
      <c r="C869" s="123" t="s">
        <v>301</v>
      </c>
      <c r="D869" s="125" t="e">
        <f>COUNTIFS('CONTRATOS 2015'!#REF!,A869,'CONTRATOS 2015'!$W$2:$W$64,"&gt;=1")</f>
        <v>#REF!</v>
      </c>
      <c r="E869" s="122" t="e">
        <f>SUMIFS('CONTRATOS 2015'!$W$2:$W$64,'CONTRATOS 2015'!#REF!,A869)</f>
        <v>#REF!</v>
      </c>
    </row>
    <row r="870" spans="1:5" x14ac:dyDescent="0.2">
      <c r="A870" s="127" t="s">
        <v>858</v>
      </c>
      <c r="B870" s="44">
        <v>52423402</v>
      </c>
      <c r="C870" s="123" t="s">
        <v>347</v>
      </c>
      <c r="D870" s="125" t="e">
        <f>COUNTIFS('CONTRATOS 2015'!#REF!,A870,'CONTRATOS 2015'!$W$2:$W$64,"&gt;=1")</f>
        <v>#REF!</v>
      </c>
      <c r="E870" s="122" t="e">
        <f>SUMIFS('CONTRATOS 2015'!$W$2:$W$64,'CONTRATOS 2015'!#REF!,A870)</f>
        <v>#REF!</v>
      </c>
    </row>
    <row r="871" spans="1:5" x14ac:dyDescent="0.2">
      <c r="A871" s="127" t="s">
        <v>840</v>
      </c>
      <c r="B871" s="44">
        <v>52270106</v>
      </c>
      <c r="C871" s="123" t="s">
        <v>301</v>
      </c>
      <c r="D871" s="125" t="e">
        <f>COUNTIFS('CONTRATOS 2015'!#REF!,A871,'CONTRATOS 2015'!$W$2:$W$64,"&gt;=1")</f>
        <v>#REF!</v>
      </c>
      <c r="E871" s="122" t="e">
        <f>SUMIFS('CONTRATOS 2015'!$W$2:$W$64,'CONTRATOS 2015'!#REF!,A871)</f>
        <v>#REF!</v>
      </c>
    </row>
    <row r="872" spans="1:5" x14ac:dyDescent="0.2">
      <c r="A872" s="127" t="s">
        <v>811</v>
      </c>
      <c r="B872" s="44">
        <v>51896790</v>
      </c>
      <c r="C872" s="123" t="s">
        <v>395</v>
      </c>
      <c r="D872" s="125" t="e">
        <f>COUNTIFS('CONTRATOS 2015'!#REF!,A872,'CONTRATOS 2015'!$W$2:$W$64,"&gt;=1")</f>
        <v>#REF!</v>
      </c>
      <c r="E872" s="122" t="e">
        <f>SUMIFS('CONTRATOS 2015'!$W$2:$W$64,'CONTRATOS 2015'!#REF!,A872)</f>
        <v>#REF!</v>
      </c>
    </row>
    <row r="873" spans="1:5" x14ac:dyDescent="0.2">
      <c r="A873" s="127" t="s">
        <v>1524</v>
      </c>
      <c r="B873" s="44">
        <v>1056552550</v>
      </c>
      <c r="C873" s="123" t="s">
        <v>404</v>
      </c>
      <c r="D873" s="125" t="e">
        <f>COUNTIFS('CONTRATOS 2015'!#REF!,A873,'CONTRATOS 2015'!$W$2:$W$64,"&gt;=1")</f>
        <v>#REF!</v>
      </c>
      <c r="E873" s="122" t="e">
        <f>SUMIFS('CONTRATOS 2015'!$W$2:$W$64,'CONTRATOS 2015'!#REF!,A873)</f>
        <v>#REF!</v>
      </c>
    </row>
    <row r="874" spans="1:5" x14ac:dyDescent="0.2">
      <c r="A874" s="127" t="s">
        <v>950</v>
      </c>
      <c r="B874" s="44">
        <v>56068767</v>
      </c>
      <c r="C874" s="123" t="s">
        <v>357</v>
      </c>
      <c r="D874" s="125" t="e">
        <f>COUNTIFS('CONTRATOS 2015'!#REF!,A874,'CONTRATOS 2015'!$W$2:$W$64,"&gt;=1")</f>
        <v>#REF!</v>
      </c>
      <c r="E874" s="122" t="e">
        <f>SUMIFS('CONTRATOS 2015'!$W$2:$W$64,'CONTRATOS 2015'!#REF!,A874)</f>
        <v>#REF!</v>
      </c>
    </row>
    <row r="875" spans="1:5" x14ac:dyDescent="0.2">
      <c r="A875" s="127" t="s">
        <v>691</v>
      </c>
      <c r="B875" s="44">
        <v>31919474</v>
      </c>
      <c r="C875" s="123" t="s">
        <v>303</v>
      </c>
      <c r="D875" s="125" t="e">
        <f>COUNTIFS('CONTRATOS 2015'!#REF!,A875,'CONTRATOS 2015'!$W$2:$W$64,"&gt;=1")</f>
        <v>#REF!</v>
      </c>
      <c r="E875" s="122" t="e">
        <f>SUMIFS('CONTRATOS 2015'!$W$2:$W$64,'CONTRATOS 2015'!#REF!,A875)</f>
        <v>#REF!</v>
      </c>
    </row>
    <row r="876" spans="1:5" x14ac:dyDescent="0.2">
      <c r="A876" s="127" t="s">
        <v>805</v>
      </c>
      <c r="B876" s="44">
        <v>51809954</v>
      </c>
      <c r="C876" s="123" t="s">
        <v>325</v>
      </c>
      <c r="D876" s="125" t="e">
        <f>COUNTIFS('CONTRATOS 2015'!#REF!,A876,'CONTRATOS 2015'!$W$2:$W$64,"&gt;=1")</f>
        <v>#REF!</v>
      </c>
      <c r="E876" s="122" t="e">
        <f>SUMIFS('CONTRATOS 2015'!$W$2:$W$64,'CONTRATOS 2015'!#REF!,A876)</f>
        <v>#REF!</v>
      </c>
    </row>
    <row r="877" spans="1:5" x14ac:dyDescent="0.2">
      <c r="A877" s="127" t="s">
        <v>1525</v>
      </c>
      <c r="B877" s="44">
        <v>1057587633</v>
      </c>
      <c r="C877" s="123" t="s">
        <v>309</v>
      </c>
      <c r="D877" s="125" t="e">
        <f>COUNTIFS('CONTRATOS 2015'!#REF!,A877,'CONTRATOS 2015'!$W$2:$W$64,"&gt;=1")</f>
        <v>#REF!</v>
      </c>
      <c r="E877" s="122" t="e">
        <f>SUMIFS('CONTRATOS 2015'!$W$2:$W$64,'CONTRATOS 2015'!#REF!,A877)</f>
        <v>#REF!</v>
      </c>
    </row>
    <row r="878" spans="1:5" x14ac:dyDescent="0.2">
      <c r="A878" s="127" t="s">
        <v>951</v>
      </c>
      <c r="B878" s="44">
        <v>57434015</v>
      </c>
      <c r="C878" s="123" t="s">
        <v>331</v>
      </c>
      <c r="D878" s="125" t="e">
        <f>COUNTIFS('CONTRATOS 2015'!#REF!,A878,'CONTRATOS 2015'!$W$2:$W$64,"&gt;=1")</f>
        <v>#REF!</v>
      </c>
      <c r="E878" s="122" t="e">
        <f>SUMIFS('CONTRATOS 2015'!$W$2:$W$64,'CONTRATOS 2015'!#REF!,A878)</f>
        <v>#REF!</v>
      </c>
    </row>
    <row r="879" spans="1:5" x14ac:dyDescent="0.2">
      <c r="A879" s="127" t="s">
        <v>795</v>
      </c>
      <c r="B879" s="44">
        <v>51615125</v>
      </c>
      <c r="C879" s="123" t="s">
        <v>347</v>
      </c>
      <c r="D879" s="125" t="e">
        <f>COUNTIFS('CONTRATOS 2015'!#REF!,A879,'CONTRATOS 2015'!$W$2:$W$64,"&gt;=1")</f>
        <v>#REF!</v>
      </c>
      <c r="E879" s="122" t="e">
        <f>SUMIFS('CONTRATOS 2015'!$W$2:$W$64,'CONTRATOS 2015'!#REF!,A879)</f>
        <v>#REF!</v>
      </c>
    </row>
    <row r="880" spans="1:5" x14ac:dyDescent="0.2">
      <c r="A880" s="127" t="s">
        <v>739</v>
      </c>
      <c r="B880" s="44">
        <v>39562000</v>
      </c>
      <c r="C880" s="123" t="s">
        <v>303</v>
      </c>
      <c r="D880" s="125" t="e">
        <f>COUNTIFS('CONTRATOS 2015'!#REF!,A880,'CONTRATOS 2015'!$W$2:$W$64,"&gt;=1")</f>
        <v>#REF!</v>
      </c>
      <c r="E880" s="122" t="e">
        <f>SUMIFS('CONTRATOS 2015'!$W$2:$W$64,'CONTRATOS 2015'!#REF!,A880)</f>
        <v>#REF!</v>
      </c>
    </row>
    <row r="881" spans="1:5" x14ac:dyDescent="0.2">
      <c r="A881" s="127" t="s">
        <v>937</v>
      </c>
      <c r="B881" s="44">
        <v>53095568</v>
      </c>
      <c r="C881" s="123" t="s">
        <v>301</v>
      </c>
      <c r="D881" s="125" t="e">
        <f>COUNTIFS('CONTRATOS 2015'!#REF!,A881,'CONTRATOS 2015'!$W$2:$W$64,"&gt;=1")</f>
        <v>#REF!</v>
      </c>
      <c r="E881" s="122" t="e">
        <f>SUMIFS('CONTRATOS 2015'!$W$2:$W$64,'CONTRATOS 2015'!#REF!,A881)</f>
        <v>#REF!</v>
      </c>
    </row>
    <row r="882" spans="1:5" x14ac:dyDescent="0.2">
      <c r="A882" s="127" t="s">
        <v>711</v>
      </c>
      <c r="B882" s="44">
        <v>35890574</v>
      </c>
      <c r="C882" s="123" t="s">
        <v>376</v>
      </c>
      <c r="D882" s="125" t="e">
        <f>COUNTIFS('CONTRATOS 2015'!#REF!,A882,'CONTRATOS 2015'!$W$2:$W$64,"&gt;=1")</f>
        <v>#REF!</v>
      </c>
      <c r="E882" s="122" t="e">
        <f>SUMIFS('CONTRATOS 2015'!$W$2:$W$64,'CONTRATOS 2015'!#REF!,A882)</f>
        <v>#REF!</v>
      </c>
    </row>
    <row r="883" spans="1:5" x14ac:dyDescent="0.2">
      <c r="A883" s="127" t="s">
        <v>851</v>
      </c>
      <c r="B883" s="44">
        <v>52355381</v>
      </c>
      <c r="C883" s="123" t="s">
        <v>301</v>
      </c>
      <c r="D883" s="125" t="e">
        <f>COUNTIFS('CONTRATOS 2015'!#REF!,A883,'CONTRATOS 2015'!$W$2:$W$64,"&gt;=1")</f>
        <v>#REF!</v>
      </c>
      <c r="E883" s="122" t="e">
        <f>SUMIFS('CONTRATOS 2015'!$W$2:$W$64,'CONTRATOS 2015'!#REF!,A883)</f>
        <v>#REF!</v>
      </c>
    </row>
    <row r="884" spans="1:5" x14ac:dyDescent="0.2">
      <c r="A884" s="127" t="s">
        <v>813</v>
      </c>
      <c r="B884" s="44">
        <v>51909360</v>
      </c>
      <c r="C884" s="123" t="s">
        <v>347</v>
      </c>
      <c r="D884" s="125" t="e">
        <f>COUNTIFS('CONTRATOS 2015'!#REF!,A884,'CONTRATOS 2015'!$W$2:$W$64,"&gt;=1")</f>
        <v>#REF!</v>
      </c>
      <c r="E884" s="122" t="e">
        <f>SUMIFS('CONTRATOS 2015'!$W$2:$W$64,'CONTRATOS 2015'!#REF!,A884)</f>
        <v>#REF!</v>
      </c>
    </row>
    <row r="885" spans="1:5" x14ac:dyDescent="0.2">
      <c r="A885" s="127" t="s">
        <v>1503</v>
      </c>
      <c r="B885" s="44">
        <v>1032455340</v>
      </c>
      <c r="C885" s="123" t="s">
        <v>301</v>
      </c>
      <c r="D885" s="125" t="e">
        <f>COUNTIFS('CONTRATOS 2015'!#REF!,A885,'CONTRATOS 2015'!$W$2:$W$64,"&gt;=1")</f>
        <v>#REF!</v>
      </c>
      <c r="E885" s="122" t="e">
        <f>SUMIFS('CONTRATOS 2015'!$W$2:$W$64,'CONTRATOS 2015'!#REF!,A885)</f>
        <v>#REF!</v>
      </c>
    </row>
    <row r="886" spans="1:5" x14ac:dyDescent="0.2">
      <c r="A886" s="127" t="s">
        <v>900</v>
      </c>
      <c r="B886" s="44">
        <v>52856196</v>
      </c>
      <c r="C886" s="123" t="s">
        <v>301</v>
      </c>
      <c r="D886" s="125" t="e">
        <f>COUNTIFS('CONTRATOS 2015'!#REF!,A886,'CONTRATOS 2015'!$W$2:$W$64,"&gt;=1")</f>
        <v>#REF!</v>
      </c>
      <c r="E886" s="122" t="e">
        <f>SUMIFS('CONTRATOS 2015'!$W$2:$W$64,'CONTRATOS 2015'!#REF!,A886)</f>
        <v>#REF!</v>
      </c>
    </row>
    <row r="887" spans="1:5" x14ac:dyDescent="0.2">
      <c r="A887" s="127" t="s">
        <v>155</v>
      </c>
      <c r="B887" s="44">
        <v>52206863</v>
      </c>
      <c r="C887" s="123" t="s">
        <v>395</v>
      </c>
      <c r="D887" s="125" t="e">
        <f>COUNTIFS('CONTRATOS 2015'!#REF!,A887,'CONTRATOS 2015'!$W$2:$W$64,"&gt;=1")</f>
        <v>#REF!</v>
      </c>
      <c r="E887" s="122" t="e">
        <f>SUMIFS('CONTRATOS 2015'!$W$2:$W$64,'CONTRATOS 2015'!#REF!,A887)</f>
        <v>#REF!</v>
      </c>
    </row>
    <row r="888" spans="1:5" x14ac:dyDescent="0.2">
      <c r="A888" s="127" t="s">
        <v>1582</v>
      </c>
      <c r="B888" s="44">
        <v>1130589772</v>
      </c>
      <c r="C888" s="123" t="s">
        <v>384</v>
      </c>
      <c r="D888" s="125" t="e">
        <f>COUNTIFS('CONTRATOS 2015'!#REF!,A888,'CONTRATOS 2015'!$W$2:$W$64,"&gt;=1")</f>
        <v>#REF!</v>
      </c>
      <c r="E888" s="122" t="e">
        <f>SUMIFS('CONTRATOS 2015'!$W$2:$W$64,'CONTRATOS 2015'!#REF!,A888)</f>
        <v>#REF!</v>
      </c>
    </row>
    <row r="889" spans="1:5" x14ac:dyDescent="0.2">
      <c r="A889" s="127" t="s">
        <v>977</v>
      </c>
      <c r="B889" s="44">
        <v>65770235</v>
      </c>
      <c r="C889" s="123" t="s">
        <v>385</v>
      </c>
      <c r="D889" s="125" t="e">
        <f>COUNTIFS('CONTRATOS 2015'!#REF!,A889,'CONTRATOS 2015'!$W$2:$W$64,"&gt;=1")</f>
        <v>#REF!</v>
      </c>
      <c r="E889" s="122" t="e">
        <f>SUMIFS('CONTRATOS 2015'!$W$2:$W$64,'CONTRATOS 2015'!#REF!,A889)</f>
        <v>#REF!</v>
      </c>
    </row>
    <row r="890" spans="1:5" x14ac:dyDescent="0.2">
      <c r="A890" s="127" t="s">
        <v>975</v>
      </c>
      <c r="B890" s="44">
        <v>65732945</v>
      </c>
      <c r="C890" s="123" t="s">
        <v>398</v>
      </c>
      <c r="D890" s="125" t="e">
        <f>COUNTIFS('CONTRATOS 2015'!#REF!,A890,'CONTRATOS 2015'!$W$2:$W$64,"&gt;=1")</f>
        <v>#REF!</v>
      </c>
      <c r="E890" s="122" t="e">
        <f>SUMIFS('CONTRATOS 2015'!$W$2:$W$64,'CONTRATOS 2015'!#REF!,A890)</f>
        <v>#REF!</v>
      </c>
    </row>
    <row r="891" spans="1:5" x14ac:dyDescent="0.2">
      <c r="A891" s="127" t="s">
        <v>1429</v>
      </c>
      <c r="B891" s="44">
        <v>1015995856</v>
      </c>
      <c r="C891" s="123" t="s">
        <v>347</v>
      </c>
      <c r="D891" s="125" t="e">
        <f>COUNTIFS('CONTRATOS 2015'!#REF!,A891,'CONTRATOS 2015'!$W$2:$W$64,"&gt;=1")</f>
        <v>#REF!</v>
      </c>
      <c r="E891" s="122" t="e">
        <f>SUMIFS('CONTRATOS 2015'!$W$2:$W$64,'CONTRATOS 2015'!#REF!,A891)</f>
        <v>#REF!</v>
      </c>
    </row>
    <row r="892" spans="1:5" x14ac:dyDescent="0.2">
      <c r="A892" s="127" t="s">
        <v>948</v>
      </c>
      <c r="B892" s="117">
        <v>55300866</v>
      </c>
      <c r="C892" s="124" t="s">
        <v>332</v>
      </c>
      <c r="D892" s="125" t="e">
        <f>COUNTIFS('CONTRATOS 2015'!#REF!,A892,'CONTRATOS 2015'!$W$2:$W$64,"&gt;=1")</f>
        <v>#REF!</v>
      </c>
      <c r="E892" s="122" t="e">
        <f>SUMIFS('CONTRATOS 2015'!$W$2:$W$64,'CONTRATOS 2015'!#REF!,A892)</f>
        <v>#REF!</v>
      </c>
    </row>
    <row r="893" spans="1:5" x14ac:dyDescent="0.2">
      <c r="A893" s="127" t="s">
        <v>966</v>
      </c>
      <c r="B893" s="44">
        <v>63361085</v>
      </c>
      <c r="C893" s="123" t="s">
        <v>328</v>
      </c>
      <c r="D893" s="125" t="e">
        <f>COUNTIFS('CONTRATOS 2015'!#REF!,A893,'CONTRATOS 2015'!$W$2:$W$64,"&gt;=1")</f>
        <v>#REF!</v>
      </c>
      <c r="E893" s="122" t="e">
        <f>SUMIFS('CONTRATOS 2015'!$W$2:$W$64,'CONTRATOS 2015'!#REF!,A893)</f>
        <v>#REF!</v>
      </c>
    </row>
    <row r="894" spans="1:5" x14ac:dyDescent="0.2">
      <c r="A894" s="127" t="s">
        <v>1375</v>
      </c>
      <c r="B894" s="44">
        <v>94415803</v>
      </c>
      <c r="C894" s="123" t="s">
        <v>311</v>
      </c>
      <c r="D894" s="125" t="e">
        <f>COUNTIFS('CONTRATOS 2015'!#REF!,A894,'CONTRATOS 2015'!$W$2:$W$64,"&gt;=1")</f>
        <v>#REF!</v>
      </c>
      <c r="E894" s="122" t="e">
        <f>SUMIFS('CONTRATOS 2015'!$W$2:$W$64,'CONTRATOS 2015'!#REF!,A894)</f>
        <v>#REF!</v>
      </c>
    </row>
    <row r="895" spans="1:5" x14ac:dyDescent="0.2">
      <c r="A895" s="127" t="s">
        <v>1100</v>
      </c>
      <c r="B895" s="44">
        <v>79391241</v>
      </c>
      <c r="C895" s="123" t="s">
        <v>346</v>
      </c>
      <c r="D895" s="125" t="e">
        <f>COUNTIFS('CONTRATOS 2015'!#REF!,A895,'CONTRATOS 2015'!$W$2:$W$64,"&gt;=1")</f>
        <v>#REF!</v>
      </c>
      <c r="E895" s="122" t="e">
        <f>SUMIFS('CONTRATOS 2015'!$W$2:$W$64,'CONTRATOS 2015'!#REF!,A895)</f>
        <v>#REF!</v>
      </c>
    </row>
    <row r="896" spans="1:5" x14ac:dyDescent="0.2">
      <c r="A896" s="127" t="s">
        <v>549</v>
      </c>
      <c r="B896" s="44">
        <v>12749678</v>
      </c>
      <c r="C896" s="123" t="s">
        <v>317</v>
      </c>
      <c r="D896" s="125" t="e">
        <f>COUNTIFS('CONTRATOS 2015'!#REF!,A896,'CONTRATOS 2015'!$W$2:$W$64,"&gt;=1")</f>
        <v>#REF!</v>
      </c>
      <c r="E896" s="122" t="e">
        <f>SUMIFS('CONTRATOS 2015'!$W$2:$W$64,'CONTRATOS 2015'!#REF!,A896)</f>
        <v>#REF!</v>
      </c>
    </row>
    <row r="897" spans="1:5" x14ac:dyDescent="0.2">
      <c r="A897" s="127" t="s">
        <v>1114</v>
      </c>
      <c r="B897" s="44">
        <v>79535929</v>
      </c>
      <c r="C897" s="123" t="s">
        <v>392</v>
      </c>
      <c r="D897" s="125" t="e">
        <f>COUNTIFS('CONTRATOS 2015'!#REF!,A897,'CONTRATOS 2015'!$W$2:$W$64,"&gt;=1")</f>
        <v>#REF!</v>
      </c>
      <c r="E897" s="122" t="e">
        <f>SUMIFS('CONTRATOS 2015'!$W$2:$W$64,'CONTRATOS 2015'!#REF!,A897)</f>
        <v>#REF!</v>
      </c>
    </row>
    <row r="898" spans="1:5" x14ac:dyDescent="0.2">
      <c r="A898" s="127" t="s">
        <v>1247</v>
      </c>
      <c r="B898" s="44">
        <v>80269107</v>
      </c>
      <c r="C898" s="123" t="s">
        <v>411</v>
      </c>
      <c r="D898" s="125" t="e">
        <f>COUNTIFS('CONTRATOS 2015'!#REF!,A898,'CONTRATOS 2015'!$W$2:$W$64,"&gt;=1")</f>
        <v>#REF!</v>
      </c>
      <c r="E898" s="122" t="e">
        <f>SUMIFS('CONTRATOS 2015'!$W$2:$W$64,'CONTRATOS 2015'!#REF!,A898)</f>
        <v>#REF!</v>
      </c>
    </row>
    <row r="899" spans="1:5" x14ac:dyDescent="0.2">
      <c r="A899" s="127" t="s">
        <v>1574</v>
      </c>
      <c r="B899" s="44">
        <v>1121859518</v>
      </c>
      <c r="C899" s="123" t="s">
        <v>304</v>
      </c>
      <c r="D899" s="125" t="e">
        <f>COUNTIFS('CONTRATOS 2015'!#REF!,A899,'CONTRATOS 2015'!$W$2:$W$64,"&gt;=1")</f>
        <v>#REF!</v>
      </c>
      <c r="E899" s="122" t="e">
        <f>SUMIFS('CONTRATOS 2015'!$W$2:$W$64,'CONTRATOS 2015'!#REF!,A899)</f>
        <v>#REF!</v>
      </c>
    </row>
    <row r="900" spans="1:5" x14ac:dyDescent="0.2">
      <c r="A900" s="127" t="s">
        <v>227</v>
      </c>
      <c r="B900" s="44">
        <v>1130618500</v>
      </c>
      <c r="C900" s="123" t="s">
        <v>394</v>
      </c>
      <c r="D900" s="125" t="e">
        <f>COUNTIFS('CONTRATOS 2015'!#REF!,A900,'CONTRATOS 2015'!$W$2:$W$64,"&gt;=1")</f>
        <v>#REF!</v>
      </c>
      <c r="E900" s="122" t="e">
        <f>SUMIFS('CONTRATOS 2015'!$W$2:$W$64,'CONTRATOS 2015'!#REF!,A900)</f>
        <v>#REF!</v>
      </c>
    </row>
    <row r="901" spans="1:5" x14ac:dyDescent="0.2">
      <c r="A901" s="127" t="s">
        <v>586</v>
      </c>
      <c r="B901" s="44">
        <v>15875507</v>
      </c>
      <c r="C901" s="123" t="s">
        <v>301</v>
      </c>
      <c r="D901" s="125" t="e">
        <f>COUNTIFS('CONTRATOS 2015'!#REF!,A901,'CONTRATOS 2015'!$W$2:$W$64,"&gt;=1")</f>
        <v>#REF!</v>
      </c>
      <c r="E901" s="122" t="e">
        <f>SUMIFS('CONTRATOS 2015'!$W$2:$W$64,'CONTRATOS 2015'!#REF!,A901)</f>
        <v>#REF!</v>
      </c>
    </row>
    <row r="902" spans="1:5" x14ac:dyDescent="0.2">
      <c r="A902" s="127" t="s">
        <v>959</v>
      </c>
      <c r="B902" s="44">
        <v>60305671</v>
      </c>
      <c r="C902" s="123" t="s">
        <v>419</v>
      </c>
      <c r="D902" s="125" t="e">
        <f>COUNTIFS('CONTRATOS 2015'!#REF!,A902,'CONTRATOS 2015'!$W$2:$W$64,"&gt;=1")</f>
        <v>#REF!</v>
      </c>
      <c r="E902" s="122" t="e">
        <f>SUMIFS('CONTRATOS 2015'!$W$2:$W$64,'CONTRATOS 2015'!#REF!,A902)</f>
        <v>#REF!</v>
      </c>
    </row>
    <row r="903" spans="1:5" x14ac:dyDescent="0.2">
      <c r="A903" s="127" t="s">
        <v>793</v>
      </c>
      <c r="B903" s="44">
        <v>51582433</v>
      </c>
      <c r="C903" s="123" t="s">
        <v>310</v>
      </c>
      <c r="D903" s="125" t="e">
        <f>COUNTIFS('CONTRATOS 2015'!#REF!,A903,'CONTRATOS 2015'!$W$2:$W$64,"&gt;=1")</f>
        <v>#REF!</v>
      </c>
      <c r="E903" s="122" t="e">
        <f>SUMIFS('CONTRATOS 2015'!$W$2:$W$64,'CONTRATOS 2015'!#REF!,A903)</f>
        <v>#REF!</v>
      </c>
    </row>
    <row r="904" spans="1:5" x14ac:dyDescent="0.2">
      <c r="A904" s="127" t="s">
        <v>737</v>
      </c>
      <c r="B904" s="44">
        <v>39463178</v>
      </c>
      <c r="C904" s="123" t="s">
        <v>402</v>
      </c>
      <c r="D904" s="125" t="e">
        <f>COUNTIFS('CONTRATOS 2015'!#REF!,A904,'CONTRATOS 2015'!$W$2:$W$64,"&gt;=1")</f>
        <v>#REF!</v>
      </c>
      <c r="E904" s="122" t="e">
        <f>SUMIFS('CONTRATOS 2015'!$W$2:$W$64,'CONTRATOS 2015'!#REF!,A904)</f>
        <v>#REF!</v>
      </c>
    </row>
    <row r="905" spans="1:5" x14ac:dyDescent="0.2">
      <c r="A905" s="127" t="s">
        <v>799</v>
      </c>
      <c r="B905" s="44">
        <v>51707951</v>
      </c>
      <c r="C905" s="123" t="s">
        <v>411</v>
      </c>
      <c r="D905" s="125" t="e">
        <f>COUNTIFS('CONTRATOS 2015'!#REF!,A905,'CONTRATOS 2015'!$W$2:$W$64,"&gt;=1")</f>
        <v>#REF!</v>
      </c>
      <c r="E905" s="122" t="e">
        <f>SUMIFS('CONTRATOS 2015'!$W$2:$W$64,'CONTRATOS 2015'!#REF!,A905)</f>
        <v>#REF!</v>
      </c>
    </row>
    <row r="906" spans="1:5" x14ac:dyDescent="0.2">
      <c r="A906" s="127" t="s">
        <v>702</v>
      </c>
      <c r="B906" s="44">
        <v>33365997</v>
      </c>
      <c r="C906" s="123" t="s">
        <v>301</v>
      </c>
      <c r="D906" s="125" t="e">
        <f>COUNTIFS('CONTRATOS 2015'!#REF!,A906,'CONTRATOS 2015'!$W$2:$W$64,"&gt;=1")</f>
        <v>#REF!</v>
      </c>
      <c r="E906" s="122" t="e">
        <f>SUMIFS('CONTRATOS 2015'!$W$2:$W$64,'CONTRATOS 2015'!#REF!,A906)</f>
        <v>#REF!</v>
      </c>
    </row>
    <row r="907" spans="1:5" x14ac:dyDescent="0.2">
      <c r="A907" s="127" t="s">
        <v>788</v>
      </c>
      <c r="B907" s="44">
        <v>47430626</v>
      </c>
      <c r="C907" s="123" t="s">
        <v>345</v>
      </c>
      <c r="D907" s="125" t="e">
        <f>COUNTIFS('CONTRATOS 2015'!#REF!,A907,'CONTRATOS 2015'!$W$2:$W$64,"&gt;=1")</f>
        <v>#REF!</v>
      </c>
      <c r="E907" s="122" t="e">
        <f>SUMIFS('CONTRATOS 2015'!$W$2:$W$64,'CONTRATOS 2015'!#REF!,A907)</f>
        <v>#REF!</v>
      </c>
    </row>
    <row r="908" spans="1:5" x14ac:dyDescent="0.2">
      <c r="A908" s="127" t="s">
        <v>807</v>
      </c>
      <c r="B908" s="44">
        <v>51834821</v>
      </c>
      <c r="C908" s="123" t="s">
        <v>376</v>
      </c>
      <c r="D908" s="125" t="e">
        <f>COUNTIFS('CONTRATOS 2015'!#REF!,A908,'CONTRATOS 2015'!$W$2:$W$64,"&gt;=1")</f>
        <v>#REF!</v>
      </c>
      <c r="E908" s="122" t="e">
        <f>SUMIFS('CONTRATOS 2015'!$W$2:$W$64,'CONTRATOS 2015'!#REF!,A908)</f>
        <v>#REF!</v>
      </c>
    </row>
    <row r="909" spans="1:5" x14ac:dyDescent="0.2">
      <c r="A909" s="127" t="s">
        <v>800</v>
      </c>
      <c r="B909" s="44">
        <v>51711876</v>
      </c>
      <c r="C909" s="123" t="s">
        <v>311</v>
      </c>
      <c r="D909" s="125" t="e">
        <f>COUNTIFS('CONTRATOS 2015'!#REF!,A909,'CONTRATOS 2015'!$W$2:$W$64,"&gt;=1")</f>
        <v>#REF!</v>
      </c>
      <c r="E909" s="122" t="e">
        <f>SUMIFS('CONTRATOS 2015'!$W$2:$W$64,'CONTRATOS 2015'!#REF!,A909)</f>
        <v>#REF!</v>
      </c>
    </row>
    <row r="910" spans="1:5" x14ac:dyDescent="0.2">
      <c r="A910" s="127" t="s">
        <v>980</v>
      </c>
      <c r="B910" s="44">
        <v>65782605</v>
      </c>
      <c r="C910" s="123" t="s">
        <v>321</v>
      </c>
      <c r="D910" s="125" t="e">
        <f>COUNTIFS('CONTRATOS 2015'!#REF!,A910,'CONTRATOS 2015'!$W$2:$W$64,"&gt;=1")</f>
        <v>#REF!</v>
      </c>
      <c r="E910" s="122" t="e">
        <f>SUMIFS('CONTRATOS 2015'!$W$2:$W$64,'CONTRATOS 2015'!#REF!,A910)</f>
        <v>#REF!</v>
      </c>
    </row>
    <row r="911" spans="1:5" x14ac:dyDescent="0.2">
      <c r="A911" s="127" t="s">
        <v>809</v>
      </c>
      <c r="B911" s="44">
        <v>51875693</v>
      </c>
      <c r="C911" s="123" t="s">
        <v>325</v>
      </c>
      <c r="D911" s="125" t="e">
        <f>COUNTIFS('CONTRATOS 2015'!#REF!,A911,'CONTRATOS 2015'!$W$2:$W$64,"&gt;=1")</f>
        <v>#REF!</v>
      </c>
      <c r="E911" s="122" t="e">
        <f>SUMIFS('CONTRATOS 2015'!$W$2:$W$64,'CONTRATOS 2015'!#REF!,A911)</f>
        <v>#REF!</v>
      </c>
    </row>
    <row r="912" spans="1:5" x14ac:dyDescent="0.2">
      <c r="A912" s="127" t="s">
        <v>783</v>
      </c>
      <c r="B912" s="44">
        <v>45498399</v>
      </c>
      <c r="C912" s="123" t="s">
        <v>409</v>
      </c>
      <c r="D912" s="125" t="e">
        <f>COUNTIFS('CONTRATOS 2015'!#REF!,A912,'CONTRATOS 2015'!$W$2:$W$64,"&gt;=1")</f>
        <v>#REF!</v>
      </c>
      <c r="E912" s="122" t="e">
        <f>SUMIFS('CONTRATOS 2015'!$W$2:$W$64,'CONTRATOS 2015'!#REF!,A912)</f>
        <v>#REF!</v>
      </c>
    </row>
    <row r="913" spans="1:5" x14ac:dyDescent="0.2">
      <c r="A913" s="127" t="s">
        <v>970</v>
      </c>
      <c r="B913" s="44">
        <v>63453988</v>
      </c>
      <c r="C913" s="123" t="s">
        <v>326</v>
      </c>
      <c r="D913" s="125" t="e">
        <f>COUNTIFS('CONTRATOS 2015'!#REF!,A913,'CONTRATOS 2015'!$W$2:$W$64,"&gt;=1")</f>
        <v>#REF!</v>
      </c>
      <c r="E913" s="122" t="e">
        <f>SUMIFS('CONTRATOS 2015'!$W$2:$W$64,'CONTRATOS 2015'!#REF!,A913)</f>
        <v>#REF!</v>
      </c>
    </row>
    <row r="914" spans="1:5" x14ac:dyDescent="0.2">
      <c r="A914" s="127" t="s">
        <v>1538</v>
      </c>
      <c r="B914" s="44">
        <v>1082913921</v>
      </c>
      <c r="C914" s="123" t="s">
        <v>342</v>
      </c>
      <c r="D914" s="125" t="e">
        <f>COUNTIFS('CONTRATOS 2015'!#REF!,A914,'CONTRATOS 2015'!$W$2:$W$64,"&gt;=1")</f>
        <v>#REF!</v>
      </c>
      <c r="E914" s="122" t="e">
        <f>SUMIFS('CONTRATOS 2015'!$W$2:$W$64,'CONTRATOS 2015'!#REF!,A914)</f>
        <v>#REF!</v>
      </c>
    </row>
    <row r="915" spans="1:5" x14ac:dyDescent="0.2">
      <c r="A915" s="127" t="s">
        <v>1449</v>
      </c>
      <c r="B915" s="44">
        <v>1019045399</v>
      </c>
      <c r="C915" s="123" t="s">
        <v>301</v>
      </c>
      <c r="D915" s="125" t="e">
        <f>COUNTIFS('CONTRATOS 2015'!#REF!,A915,'CONTRATOS 2015'!$W$2:$W$64,"&gt;=1")</f>
        <v>#REF!</v>
      </c>
      <c r="E915" s="122" t="e">
        <f>SUMIFS('CONTRATOS 2015'!$W$2:$W$64,'CONTRATOS 2015'!#REF!,A915)</f>
        <v>#REF!</v>
      </c>
    </row>
    <row r="916" spans="1:5" x14ac:dyDescent="0.2">
      <c r="A916" s="127" t="s">
        <v>1340</v>
      </c>
      <c r="B916" s="44">
        <v>88260803</v>
      </c>
      <c r="C916" s="123" t="s">
        <v>301</v>
      </c>
      <c r="D916" s="125" t="e">
        <f>COUNTIFS('CONTRATOS 2015'!#REF!,A916,'CONTRATOS 2015'!$W$2:$W$64,"&gt;=1")</f>
        <v>#REF!</v>
      </c>
      <c r="E916" s="122" t="e">
        <f>SUMIFS('CONTRATOS 2015'!$W$2:$W$64,'CONTRATOS 2015'!#REF!,A916)</f>
        <v>#REF!</v>
      </c>
    </row>
    <row r="917" spans="1:5" x14ac:dyDescent="0.2">
      <c r="A917" s="127" t="s">
        <v>443</v>
      </c>
      <c r="B917" s="44">
        <v>4376619</v>
      </c>
      <c r="C917" s="123" t="s">
        <v>312</v>
      </c>
      <c r="D917" s="125" t="e">
        <f>COUNTIFS('CONTRATOS 2015'!#REF!,A917,'CONTRATOS 2015'!$W$2:$W$64,"&gt;=1")</f>
        <v>#REF!</v>
      </c>
      <c r="E917" s="122" t="e">
        <f>SUMIFS('CONTRATOS 2015'!$W$2:$W$64,'CONTRATOS 2015'!#REF!,A917)</f>
        <v>#REF!</v>
      </c>
    </row>
    <row r="918" spans="1:5" x14ac:dyDescent="0.2">
      <c r="A918" s="127" t="s">
        <v>1363</v>
      </c>
      <c r="B918" s="44">
        <v>93436975</v>
      </c>
      <c r="C918" s="123" t="s">
        <v>301</v>
      </c>
      <c r="D918" s="125" t="e">
        <f>COUNTIFS('CONTRATOS 2015'!#REF!,A918,'CONTRATOS 2015'!$W$2:$W$64,"&gt;=1")</f>
        <v>#REF!</v>
      </c>
      <c r="E918" s="122" t="e">
        <f>SUMIFS('CONTRATOS 2015'!$W$2:$W$64,'CONTRATOS 2015'!#REF!,A918)</f>
        <v>#REF!</v>
      </c>
    </row>
    <row r="919" spans="1:5" x14ac:dyDescent="0.2">
      <c r="A919" s="127" t="s">
        <v>110</v>
      </c>
      <c r="B919" s="44">
        <v>79247452</v>
      </c>
      <c r="C919" s="123" t="s">
        <v>302</v>
      </c>
      <c r="D919" s="125" t="e">
        <f>COUNTIFS('CONTRATOS 2015'!#REF!,A919,'CONTRATOS 2015'!$W$2:$W$64,"&gt;=1")</f>
        <v>#REF!</v>
      </c>
      <c r="E919" s="122" t="e">
        <f>SUMIFS('CONTRATOS 2015'!$W$2:$W$64,'CONTRATOS 2015'!#REF!,A919)</f>
        <v>#REF!</v>
      </c>
    </row>
    <row r="920" spans="1:5" x14ac:dyDescent="0.2">
      <c r="A920" s="127" t="s">
        <v>1167</v>
      </c>
      <c r="B920" s="44">
        <v>79907868</v>
      </c>
      <c r="C920" s="123" t="s">
        <v>346</v>
      </c>
      <c r="D920" s="125" t="e">
        <f>COUNTIFS('CONTRATOS 2015'!#REF!,A920,'CONTRATOS 2015'!$W$2:$W$64,"&gt;=1")</f>
        <v>#REF!</v>
      </c>
      <c r="E920" s="122" t="e">
        <f>SUMIFS('CONTRATOS 2015'!$W$2:$W$64,'CONTRATOS 2015'!#REF!,A920)</f>
        <v>#REF!</v>
      </c>
    </row>
    <row r="921" spans="1:5" x14ac:dyDescent="0.2">
      <c r="A921" s="127" t="s">
        <v>1228</v>
      </c>
      <c r="B921" s="44">
        <v>80157857</v>
      </c>
      <c r="C921" s="123" t="s">
        <v>301</v>
      </c>
      <c r="D921" s="125" t="e">
        <f>COUNTIFS('CONTRATOS 2015'!#REF!,A921,'CONTRATOS 2015'!$W$2:$W$64,"&gt;=1")</f>
        <v>#REF!</v>
      </c>
      <c r="E921" s="122" t="e">
        <f>SUMIFS('CONTRATOS 2015'!$W$2:$W$64,'CONTRATOS 2015'!#REF!,A921)</f>
        <v>#REF!</v>
      </c>
    </row>
    <row r="922" spans="1:5" x14ac:dyDescent="0.2">
      <c r="A922" s="127" t="s">
        <v>67</v>
      </c>
      <c r="B922" s="44">
        <v>80182474</v>
      </c>
      <c r="C922" s="123" t="s">
        <v>318</v>
      </c>
      <c r="D922" s="125" t="e">
        <f>COUNTIFS('CONTRATOS 2015'!#REF!,A922,'CONTRATOS 2015'!$W$2:$W$64,"&gt;=1")</f>
        <v>#REF!</v>
      </c>
      <c r="E922" s="122" t="e">
        <f>SUMIFS('CONTRATOS 2015'!$W$2:$W$64,'CONTRATOS 2015'!#REF!,A922)</f>
        <v>#REF!</v>
      </c>
    </row>
    <row r="923" spans="1:5" x14ac:dyDescent="0.2">
      <c r="A923" s="127" t="s">
        <v>173</v>
      </c>
      <c r="B923" s="44">
        <v>79956428</v>
      </c>
      <c r="C923" s="123" t="s">
        <v>425</v>
      </c>
      <c r="D923" s="125" t="e">
        <f>COUNTIFS('CONTRATOS 2015'!#REF!,A923,'CONTRATOS 2015'!$W$2:$W$64,"&gt;=1")</f>
        <v>#REF!</v>
      </c>
      <c r="E923" s="122" t="e">
        <f>SUMIFS('CONTRATOS 2015'!$W$2:$W$64,'CONTRATOS 2015'!#REF!,A923)</f>
        <v>#REF!</v>
      </c>
    </row>
    <row r="924" spans="1:5" x14ac:dyDescent="0.2">
      <c r="A924" s="127" t="s">
        <v>1206</v>
      </c>
      <c r="B924" s="44">
        <v>80058235</v>
      </c>
      <c r="C924" s="123" t="s">
        <v>384</v>
      </c>
      <c r="D924" s="125" t="e">
        <f>COUNTIFS('CONTRATOS 2015'!#REF!,A924,'CONTRATOS 2015'!$W$2:$W$64,"&gt;=1")</f>
        <v>#REF!</v>
      </c>
      <c r="E924" s="122" t="e">
        <f>SUMIFS('CONTRATOS 2015'!$W$2:$W$64,'CONTRATOS 2015'!#REF!,A924)</f>
        <v>#REF!</v>
      </c>
    </row>
    <row r="925" spans="1:5" x14ac:dyDescent="0.2">
      <c r="A925" s="127" t="s">
        <v>1264</v>
      </c>
      <c r="B925" s="44">
        <v>80765480</v>
      </c>
      <c r="C925" s="123" t="s">
        <v>301</v>
      </c>
      <c r="D925" s="125" t="e">
        <f>COUNTIFS('CONTRATOS 2015'!#REF!,A925,'CONTRATOS 2015'!$W$2:$W$64,"&gt;=1")</f>
        <v>#REF!</v>
      </c>
      <c r="E925" s="122" t="e">
        <f>SUMIFS('CONTRATOS 2015'!$W$2:$W$64,'CONTRATOS 2015'!#REF!,A925)</f>
        <v>#REF!</v>
      </c>
    </row>
    <row r="926" spans="1:5" x14ac:dyDescent="0.2">
      <c r="A926" s="127" t="s">
        <v>1438</v>
      </c>
      <c r="B926" s="44">
        <v>1017189344</v>
      </c>
      <c r="C926" s="123" t="s">
        <v>312</v>
      </c>
      <c r="D926" s="125" t="e">
        <f>COUNTIFS('CONTRATOS 2015'!#REF!,A926,'CONTRATOS 2015'!$W$2:$W$64,"&gt;=1")</f>
        <v>#REF!</v>
      </c>
      <c r="E926" s="122" t="e">
        <f>SUMIFS('CONTRATOS 2015'!$W$2:$W$64,'CONTRATOS 2015'!#REF!,A926)</f>
        <v>#REF!</v>
      </c>
    </row>
    <row r="927" spans="1:5" x14ac:dyDescent="0.2">
      <c r="A927" s="127" t="s">
        <v>762</v>
      </c>
      <c r="B927" s="44">
        <v>41255381</v>
      </c>
      <c r="C927" s="123" t="s">
        <v>390</v>
      </c>
      <c r="D927" s="125" t="e">
        <f>COUNTIFS('CONTRATOS 2015'!#REF!,A927,'CONTRATOS 2015'!$W$2:$W$64,"&gt;=1")</f>
        <v>#REF!</v>
      </c>
      <c r="E927" s="122" t="e">
        <f>SUMIFS('CONTRATOS 2015'!$W$2:$W$64,'CONTRATOS 2015'!#REF!,A927)</f>
        <v>#REF!</v>
      </c>
    </row>
    <row r="928" spans="1:5" x14ac:dyDescent="0.2">
      <c r="A928" s="127" t="s">
        <v>1556</v>
      </c>
      <c r="B928" s="44">
        <v>1094897977</v>
      </c>
      <c r="C928" s="123" t="s">
        <v>376</v>
      </c>
      <c r="D928" s="125" t="e">
        <f>COUNTIFS('CONTRATOS 2015'!#REF!,A928,'CONTRATOS 2015'!$W$2:$W$64,"&gt;=1")</f>
        <v>#REF!</v>
      </c>
      <c r="E928" s="122" t="e">
        <f>SUMIFS('CONTRATOS 2015'!$W$2:$W$64,'CONTRATOS 2015'!#REF!,A928)</f>
        <v>#REF!</v>
      </c>
    </row>
    <row r="929" spans="1:5" x14ac:dyDescent="0.2">
      <c r="A929" s="127" t="s">
        <v>694</v>
      </c>
      <c r="B929" s="44">
        <v>32763846</v>
      </c>
      <c r="C929" s="123" t="s">
        <v>301</v>
      </c>
      <c r="D929" s="125" t="e">
        <f>COUNTIFS('CONTRATOS 2015'!#REF!,A929,'CONTRATOS 2015'!$W$2:$W$64,"&gt;=1")</f>
        <v>#REF!</v>
      </c>
      <c r="E929" s="122" t="e">
        <f>SUMIFS('CONTRATOS 2015'!$W$2:$W$64,'CONTRATOS 2015'!#REF!,A929)</f>
        <v>#REF!</v>
      </c>
    </row>
    <row r="930" spans="1:5" x14ac:dyDescent="0.2">
      <c r="A930" s="127" t="s">
        <v>804</v>
      </c>
      <c r="B930" s="44">
        <v>51801131</v>
      </c>
      <c r="C930" s="123" t="s">
        <v>347</v>
      </c>
      <c r="D930" s="125" t="e">
        <f>COUNTIFS('CONTRATOS 2015'!#REF!,A930,'CONTRATOS 2015'!$W$2:$W$64,"&gt;=1")</f>
        <v>#REF!</v>
      </c>
      <c r="E930" s="122" t="e">
        <f>SUMIFS('CONTRATOS 2015'!$W$2:$W$64,'CONTRATOS 2015'!#REF!,A930)</f>
        <v>#REF!</v>
      </c>
    </row>
    <row r="931" spans="1:5" x14ac:dyDescent="0.2">
      <c r="A931" s="127" t="s">
        <v>1425</v>
      </c>
      <c r="B931" s="44">
        <v>1014234103</v>
      </c>
      <c r="C931" s="123" t="s">
        <v>413</v>
      </c>
      <c r="D931" s="125" t="e">
        <f>COUNTIFS('CONTRATOS 2015'!#REF!,A931,'CONTRATOS 2015'!$W$2:$W$64,"&gt;=1")</f>
        <v>#REF!</v>
      </c>
      <c r="E931" s="122" t="e">
        <f>SUMIFS('CONTRATOS 2015'!$W$2:$W$64,'CONTRATOS 2015'!#REF!,A931)</f>
        <v>#REF!</v>
      </c>
    </row>
    <row r="932" spans="1:5" x14ac:dyDescent="0.2">
      <c r="A932" s="127" t="s">
        <v>749</v>
      </c>
      <c r="B932" s="44">
        <v>40026399</v>
      </c>
      <c r="C932" s="123" t="s">
        <v>334</v>
      </c>
      <c r="D932" s="125" t="e">
        <f>COUNTIFS('CONTRATOS 2015'!#REF!,A932,'CONTRATOS 2015'!$W$2:$W$64,"&gt;=1")</f>
        <v>#REF!</v>
      </c>
      <c r="E932" s="122" t="e">
        <f>SUMIFS('CONTRATOS 2015'!$W$2:$W$64,'CONTRATOS 2015'!#REF!,A932)</f>
        <v>#REF!</v>
      </c>
    </row>
    <row r="933" spans="1:5" x14ac:dyDescent="0.2">
      <c r="A933" s="127" t="s">
        <v>587</v>
      </c>
      <c r="B933" s="44">
        <v>15879749</v>
      </c>
      <c r="C933" s="123" t="s">
        <v>305</v>
      </c>
      <c r="D933" s="125" t="e">
        <f>COUNTIFS('CONTRATOS 2015'!#REF!,A933,'CONTRATOS 2015'!$W$2:$W$64,"&gt;=1")</f>
        <v>#REF!</v>
      </c>
      <c r="E933" s="122" t="e">
        <f>SUMIFS('CONTRATOS 2015'!$W$2:$W$64,'CONTRATOS 2015'!#REF!,A933)</f>
        <v>#REF!</v>
      </c>
    </row>
    <row r="934" spans="1:5" x14ac:dyDescent="0.2">
      <c r="A934" s="127" t="s">
        <v>295</v>
      </c>
      <c r="B934" s="44">
        <v>17586972</v>
      </c>
      <c r="C934" s="123" t="s">
        <v>348</v>
      </c>
      <c r="D934" s="125" t="e">
        <f>COUNTIFS('CONTRATOS 2015'!#REF!,A934,'CONTRATOS 2015'!$W$2:$W$64,"&gt;=1")</f>
        <v>#REF!</v>
      </c>
      <c r="E934" s="122" t="e">
        <f>SUMIFS('CONTRATOS 2015'!$W$2:$W$64,'CONTRATOS 2015'!#REF!,A934)</f>
        <v>#REF!</v>
      </c>
    </row>
    <row r="935" spans="1:5" x14ac:dyDescent="0.2">
      <c r="A935" s="127" t="s">
        <v>1070</v>
      </c>
      <c r="B935" s="44">
        <v>76333689</v>
      </c>
      <c r="C935" s="123" t="s">
        <v>312</v>
      </c>
      <c r="D935" s="125" t="e">
        <f>COUNTIFS('CONTRATOS 2015'!#REF!,A935,'CONTRATOS 2015'!$W$2:$W$64,"&gt;=1")</f>
        <v>#REF!</v>
      </c>
      <c r="E935" s="122" t="e">
        <f>SUMIFS('CONTRATOS 2015'!$W$2:$W$64,'CONTRATOS 2015'!#REF!,A935)</f>
        <v>#REF!</v>
      </c>
    </row>
    <row r="936" spans="1:5" x14ac:dyDescent="0.2">
      <c r="A936" s="127" t="s">
        <v>545</v>
      </c>
      <c r="B936" s="44">
        <v>12722425</v>
      </c>
      <c r="C936" s="123" t="s">
        <v>360</v>
      </c>
      <c r="D936" s="125" t="e">
        <f>COUNTIFS('CONTRATOS 2015'!#REF!,A936,'CONTRATOS 2015'!$W$2:$W$64,"&gt;=1")</f>
        <v>#REF!</v>
      </c>
      <c r="E936" s="122" t="e">
        <f>SUMIFS('CONTRATOS 2015'!$W$2:$W$64,'CONTRATOS 2015'!#REF!,A936)</f>
        <v>#REF!</v>
      </c>
    </row>
    <row r="937" spans="1:5" x14ac:dyDescent="0.2">
      <c r="A937" s="127" t="s">
        <v>456</v>
      </c>
      <c r="B937" s="44">
        <v>6104325</v>
      </c>
      <c r="C937" s="123" t="s">
        <v>311</v>
      </c>
      <c r="D937" s="125" t="e">
        <f>COUNTIFS('CONTRATOS 2015'!#REF!,A937,'CONTRATOS 2015'!$W$2:$W$64,"&gt;=1")</f>
        <v>#REF!</v>
      </c>
      <c r="E937" s="122" t="e">
        <f>SUMIFS('CONTRATOS 2015'!$W$2:$W$64,'CONTRATOS 2015'!#REF!,A937)</f>
        <v>#REF!</v>
      </c>
    </row>
    <row r="938" spans="1:5" x14ac:dyDescent="0.2">
      <c r="A938" s="127" t="s">
        <v>1044</v>
      </c>
      <c r="B938" s="44">
        <v>74321473</v>
      </c>
      <c r="C938" s="123" t="s">
        <v>301</v>
      </c>
      <c r="D938" s="125" t="e">
        <f>COUNTIFS('CONTRATOS 2015'!#REF!,A938,'CONTRATOS 2015'!$W$2:$W$64,"&gt;=1")</f>
        <v>#REF!</v>
      </c>
      <c r="E938" s="122" t="e">
        <f>SUMIFS('CONTRATOS 2015'!$W$2:$W$64,'CONTRATOS 2015'!#REF!,A938)</f>
        <v>#REF!</v>
      </c>
    </row>
    <row r="939" spans="1:5" x14ac:dyDescent="0.2">
      <c r="A939" s="127" t="s">
        <v>493</v>
      </c>
      <c r="B939" s="44">
        <v>9658590</v>
      </c>
      <c r="C939" s="123" t="s">
        <v>309</v>
      </c>
      <c r="D939" s="125" t="e">
        <f>COUNTIFS('CONTRATOS 2015'!#REF!,A939,'CONTRATOS 2015'!$W$2:$W$64,"&gt;=1")</f>
        <v>#REF!</v>
      </c>
      <c r="E939" s="122" t="e">
        <f>SUMIFS('CONTRATOS 2015'!$W$2:$W$64,'CONTRATOS 2015'!#REF!,A939)</f>
        <v>#REF!</v>
      </c>
    </row>
    <row r="940" spans="1:5" x14ac:dyDescent="0.2">
      <c r="A940" s="127" t="s">
        <v>963</v>
      </c>
      <c r="B940" s="44">
        <v>60412352</v>
      </c>
      <c r="C940" s="123" t="s">
        <v>346</v>
      </c>
      <c r="D940" s="125" t="e">
        <f>COUNTIFS('CONTRATOS 2015'!#REF!,A940,'CONTRATOS 2015'!$W$2:$W$64,"&gt;=1")</f>
        <v>#REF!</v>
      </c>
      <c r="E940" s="122" t="e">
        <f>SUMIFS('CONTRATOS 2015'!$W$2:$W$64,'CONTRATOS 2015'!#REF!,A940)</f>
        <v>#REF!</v>
      </c>
    </row>
    <row r="941" spans="1:5" x14ac:dyDescent="0.2">
      <c r="A941" s="127" t="s">
        <v>1163</v>
      </c>
      <c r="B941" s="44">
        <v>79886849</v>
      </c>
      <c r="C941" s="123" t="s">
        <v>421</v>
      </c>
      <c r="D941" s="125" t="e">
        <f>COUNTIFS('CONTRATOS 2015'!#REF!,A941,'CONTRATOS 2015'!$W$2:$W$64,"&gt;=1")</f>
        <v>#REF!</v>
      </c>
      <c r="E941" s="122" t="e">
        <f>SUMIFS('CONTRATOS 2015'!$W$2:$W$64,'CONTRATOS 2015'!#REF!,A941)</f>
        <v>#REF!</v>
      </c>
    </row>
    <row r="942" spans="1:5" x14ac:dyDescent="0.2">
      <c r="A942" s="127" t="s">
        <v>1245</v>
      </c>
      <c r="B942" s="44">
        <v>80246905</v>
      </c>
      <c r="C942" s="123" t="s">
        <v>301</v>
      </c>
      <c r="D942" s="125" t="e">
        <f>COUNTIFS('CONTRATOS 2015'!#REF!,A942,'CONTRATOS 2015'!$W$2:$W$64,"&gt;=1")</f>
        <v>#REF!</v>
      </c>
      <c r="E942" s="122" t="e">
        <f>SUMIFS('CONTRATOS 2015'!$W$2:$W$64,'CONTRATOS 2015'!#REF!,A942)</f>
        <v>#REF!</v>
      </c>
    </row>
    <row r="943" spans="1:5" x14ac:dyDescent="0.2">
      <c r="A943" s="127" t="s">
        <v>1119</v>
      </c>
      <c r="B943" s="44">
        <v>79567026</v>
      </c>
      <c r="C943" s="123" t="s">
        <v>342</v>
      </c>
      <c r="D943" s="125" t="e">
        <f>COUNTIFS('CONTRATOS 2015'!#REF!,A943,'CONTRATOS 2015'!$W$2:$W$64,"&gt;=1")</f>
        <v>#REF!</v>
      </c>
      <c r="E943" s="122" t="e">
        <f>SUMIFS('CONTRATOS 2015'!$W$2:$W$64,'CONTRATOS 2015'!#REF!,A943)</f>
        <v>#REF!</v>
      </c>
    </row>
    <row r="944" spans="1:5" x14ac:dyDescent="0.2">
      <c r="A944" s="127" t="s">
        <v>1305</v>
      </c>
      <c r="B944" s="44">
        <v>86060833</v>
      </c>
      <c r="C944" s="123" t="s">
        <v>367</v>
      </c>
      <c r="D944" s="125" t="e">
        <f>COUNTIFS('CONTRATOS 2015'!#REF!,A944,'CONTRATOS 2015'!$W$2:$W$64,"&gt;=1")</f>
        <v>#REF!</v>
      </c>
      <c r="E944" s="122" t="e">
        <f>SUMIFS('CONTRATOS 2015'!$W$2:$W$64,'CONTRATOS 2015'!#REF!,A944)</f>
        <v>#REF!</v>
      </c>
    </row>
    <row r="945" spans="1:5" x14ac:dyDescent="0.2">
      <c r="A945" s="127" t="s">
        <v>946</v>
      </c>
      <c r="B945" s="44">
        <v>54255248</v>
      </c>
      <c r="C945" s="123" t="s">
        <v>374</v>
      </c>
      <c r="D945" s="125" t="e">
        <f>COUNTIFS('CONTRATOS 2015'!#REF!,A945,'CONTRATOS 2015'!$W$2:$W$64,"&gt;=1")</f>
        <v>#REF!</v>
      </c>
      <c r="E945" s="122" t="e">
        <f>SUMIFS('CONTRATOS 2015'!$W$2:$W$64,'CONTRATOS 2015'!#REF!,A945)</f>
        <v>#REF!</v>
      </c>
    </row>
    <row r="946" spans="1:5" x14ac:dyDescent="0.2">
      <c r="A946" s="127" t="s">
        <v>780</v>
      </c>
      <c r="B946" s="44">
        <v>43919498</v>
      </c>
      <c r="C946" s="123" t="s">
        <v>301</v>
      </c>
      <c r="D946" s="125" t="e">
        <f>COUNTIFS('CONTRATOS 2015'!#REF!,A946,'CONTRATOS 2015'!$W$2:$W$64,"&gt;=1")</f>
        <v>#REF!</v>
      </c>
      <c r="E946" s="122" t="e">
        <f>SUMIFS('CONTRATOS 2015'!$W$2:$W$64,'CONTRATOS 2015'!#REF!,A946)</f>
        <v>#REF!</v>
      </c>
    </row>
    <row r="947" spans="1:5" x14ac:dyDescent="0.2">
      <c r="A947" s="127" t="s">
        <v>543</v>
      </c>
      <c r="B947" s="44">
        <v>12548514</v>
      </c>
      <c r="C947" s="123" t="s">
        <v>331</v>
      </c>
      <c r="D947" s="125" t="e">
        <f>COUNTIFS('CONTRATOS 2015'!#REF!,A947,'CONTRATOS 2015'!$W$2:$W$64,"&gt;=1")</f>
        <v>#REF!</v>
      </c>
      <c r="E947" s="122" t="e">
        <f>SUMIFS('CONTRATOS 2015'!$W$2:$W$64,'CONTRATOS 2015'!#REF!,A947)</f>
        <v>#REF!</v>
      </c>
    </row>
    <row r="948" spans="1:5" x14ac:dyDescent="0.2">
      <c r="A948" s="127" t="s">
        <v>1054</v>
      </c>
      <c r="B948" s="44">
        <v>75073956</v>
      </c>
      <c r="C948" s="123" t="s">
        <v>313</v>
      </c>
      <c r="D948" s="125" t="e">
        <f>COUNTIFS('CONTRATOS 2015'!#REF!,A948,'CONTRATOS 2015'!$W$2:$W$64,"&gt;=1")</f>
        <v>#REF!</v>
      </c>
      <c r="E948" s="122" t="e">
        <f>SUMIFS('CONTRATOS 2015'!$W$2:$W$64,'CONTRATOS 2015'!#REF!,A948)</f>
        <v>#REF!</v>
      </c>
    </row>
    <row r="949" spans="1:5" x14ac:dyDescent="0.2">
      <c r="A949" s="127" t="s">
        <v>899</v>
      </c>
      <c r="B949" s="44">
        <v>52843497</v>
      </c>
      <c r="C949" s="123" t="s">
        <v>301</v>
      </c>
      <c r="D949" s="125" t="e">
        <f>COUNTIFS('CONTRATOS 2015'!#REF!,A949,'CONTRATOS 2015'!$W$2:$W$64,"&gt;=1")</f>
        <v>#REF!</v>
      </c>
      <c r="E949" s="122" t="e">
        <f>SUMIFS('CONTRATOS 2015'!$W$2:$W$64,'CONTRATOS 2015'!#REF!,A949)</f>
        <v>#REF!</v>
      </c>
    </row>
    <row r="950" spans="1:5" x14ac:dyDescent="0.2">
      <c r="A950" s="127" t="s">
        <v>938</v>
      </c>
      <c r="B950" s="44">
        <v>53106542</v>
      </c>
      <c r="C950" s="123" t="s">
        <v>347</v>
      </c>
      <c r="D950" s="125" t="e">
        <f>COUNTIFS('CONTRATOS 2015'!#REF!,A950,'CONTRATOS 2015'!$W$2:$W$64,"&gt;=1")</f>
        <v>#REF!</v>
      </c>
      <c r="E950" s="122" t="e">
        <f>SUMIFS('CONTRATOS 2015'!$W$2:$W$64,'CONTRATOS 2015'!#REF!,A950)</f>
        <v>#REF!</v>
      </c>
    </row>
    <row r="951" spans="1:5" x14ac:dyDescent="0.2">
      <c r="A951" s="127" t="s">
        <v>839</v>
      </c>
      <c r="B951" s="44">
        <v>52261837</v>
      </c>
      <c r="C951" s="123" t="s">
        <v>301</v>
      </c>
      <c r="D951" s="125" t="e">
        <f>COUNTIFS('CONTRATOS 2015'!#REF!,A951,'CONTRATOS 2015'!$W$2:$W$64,"&gt;=1")</f>
        <v>#REF!</v>
      </c>
      <c r="E951" s="122" t="e">
        <f>SUMIFS('CONTRATOS 2015'!$W$2:$W$64,'CONTRATOS 2015'!#REF!,A951)</f>
        <v>#REF!</v>
      </c>
    </row>
    <row r="952" spans="1:5" x14ac:dyDescent="0.2">
      <c r="A952" s="127" t="s">
        <v>716</v>
      </c>
      <c r="B952" s="44">
        <v>36554882</v>
      </c>
      <c r="C952" s="123" t="s">
        <v>331</v>
      </c>
      <c r="D952" s="125" t="e">
        <f>COUNTIFS('CONTRATOS 2015'!#REF!,A952,'CONTRATOS 2015'!$W$2:$W$64,"&gt;=1")</f>
        <v>#REF!</v>
      </c>
      <c r="E952" s="122" t="e">
        <f>SUMIFS('CONTRATOS 2015'!$W$2:$W$64,'CONTRATOS 2015'!#REF!,A952)</f>
        <v>#REF!</v>
      </c>
    </row>
    <row r="953" spans="1:5" x14ac:dyDescent="0.2">
      <c r="A953" s="127" t="s">
        <v>668</v>
      </c>
      <c r="B953" s="44">
        <v>26429762</v>
      </c>
      <c r="C953" s="123" t="s">
        <v>379</v>
      </c>
      <c r="D953" s="125" t="e">
        <f>COUNTIFS('CONTRATOS 2015'!#REF!,A953,'CONTRATOS 2015'!$W$2:$W$64,"&gt;=1")</f>
        <v>#REF!</v>
      </c>
      <c r="E953" s="122" t="e">
        <f>SUMIFS('CONTRATOS 2015'!$W$2:$W$64,'CONTRATOS 2015'!#REF!,A953)</f>
        <v>#REF!</v>
      </c>
    </row>
    <row r="954" spans="1:5" x14ac:dyDescent="0.2">
      <c r="A954" s="127" t="s">
        <v>661</v>
      </c>
      <c r="B954" s="44">
        <v>24713561</v>
      </c>
      <c r="C954" s="123" t="s">
        <v>301</v>
      </c>
      <c r="D954" s="125" t="e">
        <f>COUNTIFS('CONTRATOS 2015'!#REF!,A954,'CONTRATOS 2015'!$W$2:$W$64,"&gt;=1")</f>
        <v>#REF!</v>
      </c>
      <c r="E954" s="122" t="e">
        <f>SUMIFS('CONTRATOS 2015'!$W$2:$W$64,'CONTRATOS 2015'!#REF!,A954)</f>
        <v>#REF!</v>
      </c>
    </row>
    <row r="955" spans="1:5" x14ac:dyDescent="0.2">
      <c r="A955" s="127" t="s">
        <v>744</v>
      </c>
      <c r="B955" s="44">
        <v>39693746</v>
      </c>
      <c r="C955" s="123" t="s">
        <v>336</v>
      </c>
      <c r="D955" s="125" t="e">
        <f>COUNTIFS('CONTRATOS 2015'!#REF!,A955,'CONTRATOS 2015'!$W$2:$W$64,"&gt;=1")</f>
        <v>#REF!</v>
      </c>
      <c r="E955" s="122" t="e">
        <f>SUMIFS('CONTRATOS 2015'!$W$2:$W$64,'CONTRATOS 2015'!#REF!,A955)</f>
        <v>#REF!</v>
      </c>
    </row>
    <row r="956" spans="1:5" x14ac:dyDescent="0.2">
      <c r="A956" s="127" t="s">
        <v>745</v>
      </c>
      <c r="B956" s="44">
        <v>39698471</v>
      </c>
      <c r="C956" s="123" t="s">
        <v>159</v>
      </c>
      <c r="D956" s="125" t="e">
        <f>COUNTIFS('CONTRATOS 2015'!#REF!,A956,'CONTRATOS 2015'!$W$2:$W$64,"&gt;=1")</f>
        <v>#REF!</v>
      </c>
      <c r="E956" s="122" t="e">
        <f>SUMIFS('CONTRATOS 2015'!$W$2:$W$64,'CONTRATOS 2015'!#REF!,A956)</f>
        <v>#REF!</v>
      </c>
    </row>
    <row r="957" spans="1:5" x14ac:dyDescent="0.2">
      <c r="A957" s="127" t="s">
        <v>796</v>
      </c>
      <c r="B957" s="44">
        <v>51636299</v>
      </c>
      <c r="C957" s="123" t="s">
        <v>385</v>
      </c>
      <c r="D957" s="125" t="e">
        <f>COUNTIFS('CONTRATOS 2015'!#REF!,A957,'CONTRATOS 2015'!$W$2:$W$64,"&gt;=1")</f>
        <v>#REF!</v>
      </c>
      <c r="E957" s="122" t="e">
        <f>SUMIFS('CONTRATOS 2015'!$W$2:$W$64,'CONTRATOS 2015'!#REF!,A957)</f>
        <v>#REF!</v>
      </c>
    </row>
    <row r="958" spans="1:5" x14ac:dyDescent="0.2">
      <c r="A958" s="127" t="s">
        <v>826</v>
      </c>
      <c r="B958" s="44">
        <v>52054654</v>
      </c>
      <c r="C958" s="123" t="s">
        <v>383</v>
      </c>
      <c r="D958" s="125" t="e">
        <f>COUNTIFS('CONTRATOS 2015'!#REF!,A958,'CONTRATOS 2015'!$W$2:$W$64,"&gt;=1")</f>
        <v>#REF!</v>
      </c>
      <c r="E958" s="122" t="e">
        <f>SUMIFS('CONTRATOS 2015'!$W$2:$W$64,'CONTRATOS 2015'!#REF!,A958)</f>
        <v>#REF!</v>
      </c>
    </row>
    <row r="959" spans="1:5" x14ac:dyDescent="0.2">
      <c r="A959" s="127" t="s">
        <v>1428</v>
      </c>
      <c r="B959" s="44">
        <v>1015404440</v>
      </c>
      <c r="C959" s="123" t="s">
        <v>303</v>
      </c>
      <c r="D959" s="125" t="e">
        <f>COUNTIFS('CONTRATOS 2015'!#REF!,A959,'CONTRATOS 2015'!$W$2:$W$64,"&gt;=1")</f>
        <v>#REF!</v>
      </c>
      <c r="E959" s="122" t="e">
        <f>SUMIFS('CONTRATOS 2015'!$W$2:$W$64,'CONTRATOS 2015'!#REF!,A959)</f>
        <v>#REF!</v>
      </c>
    </row>
    <row r="960" spans="1:5" x14ac:dyDescent="0.2">
      <c r="A960" s="127" t="s">
        <v>219</v>
      </c>
      <c r="B960" s="44">
        <v>1136909301</v>
      </c>
      <c r="C960" s="123" t="s">
        <v>383</v>
      </c>
      <c r="D960" s="125" t="e">
        <f>COUNTIFS('CONTRATOS 2015'!#REF!,A960,'CONTRATOS 2015'!$W$2:$W$64,"&gt;=1")</f>
        <v>#REF!</v>
      </c>
      <c r="E960" s="122" t="e">
        <f>SUMIFS('CONTRATOS 2015'!$W$2:$W$64,'CONTRATOS 2015'!#REF!,A960)</f>
        <v>#REF!</v>
      </c>
    </row>
    <row r="961" spans="1:5" x14ac:dyDescent="0.2">
      <c r="A961" s="127" t="s">
        <v>873</v>
      </c>
      <c r="B961" s="44">
        <v>52543972</v>
      </c>
      <c r="C961" s="123" t="s">
        <v>301</v>
      </c>
      <c r="D961" s="125" t="e">
        <f>COUNTIFS('CONTRATOS 2015'!#REF!,A961,'CONTRATOS 2015'!$W$2:$W$64,"&gt;=1")</f>
        <v>#REF!</v>
      </c>
      <c r="E961" s="122" t="e">
        <f>SUMIFS('CONTRATOS 2015'!$W$2:$W$64,'CONTRATOS 2015'!#REF!,A961)</f>
        <v>#REF!</v>
      </c>
    </row>
    <row r="962" spans="1:5" x14ac:dyDescent="0.2">
      <c r="A962" s="127" t="s">
        <v>156</v>
      </c>
      <c r="B962" s="44">
        <v>52796956</v>
      </c>
      <c r="C962" s="123" t="s">
        <v>417</v>
      </c>
      <c r="D962" s="125" t="e">
        <f>COUNTIFS('CONTRATOS 2015'!#REF!,A962,'CONTRATOS 2015'!$W$2:$W$64,"&gt;=1")</f>
        <v>#REF!</v>
      </c>
      <c r="E962" s="122" t="e">
        <f>SUMIFS('CONTRATOS 2015'!$W$2:$W$64,'CONTRATOS 2015'!#REF!,A962)</f>
        <v>#REF!</v>
      </c>
    </row>
    <row r="963" spans="1:5" x14ac:dyDescent="0.2">
      <c r="A963" s="127" t="s">
        <v>1491</v>
      </c>
      <c r="B963" s="44">
        <v>1032376475</v>
      </c>
      <c r="C963" s="123" t="s">
        <v>353</v>
      </c>
      <c r="D963" s="125" t="e">
        <f>COUNTIFS('CONTRATOS 2015'!#REF!,A963,'CONTRATOS 2015'!$W$2:$W$64,"&gt;=1")</f>
        <v>#REF!</v>
      </c>
      <c r="E963" s="122" t="e">
        <f>SUMIFS('CONTRATOS 2015'!$W$2:$W$64,'CONTRATOS 2015'!#REF!,A963)</f>
        <v>#REF!</v>
      </c>
    </row>
    <row r="964" spans="1:5" x14ac:dyDescent="0.2">
      <c r="A964" s="127" t="s">
        <v>926</v>
      </c>
      <c r="B964" s="44">
        <v>53011944</v>
      </c>
      <c r="C964" s="123" t="s">
        <v>301</v>
      </c>
      <c r="D964" s="125" t="e">
        <f>COUNTIFS('CONTRATOS 2015'!#REF!,A964,'CONTRATOS 2015'!$W$2:$W$64,"&gt;=1")</f>
        <v>#REF!</v>
      </c>
      <c r="E964" s="122" t="e">
        <f>SUMIFS('CONTRATOS 2015'!$W$2:$W$64,'CONTRATOS 2015'!#REF!,A964)</f>
        <v>#REF!</v>
      </c>
    </row>
    <row r="965" spans="1:5" x14ac:dyDescent="0.2">
      <c r="A965" s="127" t="s">
        <v>1434</v>
      </c>
      <c r="B965" s="44">
        <v>1016026757</v>
      </c>
      <c r="C965" s="123" t="s">
        <v>301</v>
      </c>
      <c r="D965" s="125" t="e">
        <f>COUNTIFS('CONTRATOS 2015'!#REF!,A965,'CONTRATOS 2015'!$W$2:$W$64,"&gt;=1")</f>
        <v>#REF!</v>
      </c>
      <c r="E965" s="122" t="e">
        <f>SUMIFS('CONTRATOS 2015'!$W$2:$W$64,'CONTRATOS 2015'!#REF!,A965)</f>
        <v>#REF!</v>
      </c>
    </row>
    <row r="966" spans="1:5" x14ac:dyDescent="0.2">
      <c r="A966" s="127" t="s">
        <v>727</v>
      </c>
      <c r="B966" s="44">
        <v>38211216</v>
      </c>
      <c r="C966" s="123" t="s">
        <v>319</v>
      </c>
      <c r="D966" s="125" t="e">
        <f>COUNTIFS('CONTRATOS 2015'!#REF!,A966,'CONTRATOS 2015'!$W$2:$W$64,"&gt;=1")</f>
        <v>#REF!</v>
      </c>
      <c r="E966" s="122" t="e">
        <f>SUMIFS('CONTRATOS 2015'!$W$2:$W$64,'CONTRATOS 2015'!#REF!,A966)</f>
        <v>#REF!</v>
      </c>
    </row>
    <row r="967" spans="1:5" x14ac:dyDescent="0.2">
      <c r="A967" s="127" t="s">
        <v>1490</v>
      </c>
      <c r="B967" s="44">
        <v>1032376091</v>
      </c>
      <c r="C967" s="123" t="s">
        <v>301</v>
      </c>
      <c r="D967" s="125" t="e">
        <f>COUNTIFS('CONTRATOS 2015'!#REF!,A967,'CONTRATOS 2015'!$W$2:$W$64,"&gt;=1")</f>
        <v>#REF!</v>
      </c>
      <c r="E967" s="122" t="e">
        <f>SUMIFS('CONTRATOS 2015'!$W$2:$W$64,'CONTRATOS 2015'!#REF!,A967)</f>
        <v>#REF!</v>
      </c>
    </row>
    <row r="968" spans="1:5" x14ac:dyDescent="0.2">
      <c r="A968" s="127" t="s">
        <v>672</v>
      </c>
      <c r="B968" s="44">
        <v>27094208</v>
      </c>
      <c r="C968" s="123" t="s">
        <v>315</v>
      </c>
      <c r="D968" s="125" t="e">
        <f>COUNTIFS('CONTRATOS 2015'!#REF!,A968,'CONTRATOS 2015'!$W$2:$W$64,"&gt;=1")</f>
        <v>#REF!</v>
      </c>
      <c r="E968" s="122" t="e">
        <f>SUMIFS('CONTRATOS 2015'!$W$2:$W$64,'CONTRATOS 2015'!#REF!,A968)</f>
        <v>#REF!</v>
      </c>
    </row>
    <row r="969" spans="1:5" x14ac:dyDescent="0.2">
      <c r="A969" s="127" t="s">
        <v>652</v>
      </c>
      <c r="B969" s="44">
        <v>23497319</v>
      </c>
      <c r="C969" s="123" t="s">
        <v>379</v>
      </c>
      <c r="D969" s="125" t="e">
        <f>COUNTIFS('CONTRATOS 2015'!#REF!,A969,'CONTRATOS 2015'!$W$2:$W$64,"&gt;=1")</f>
        <v>#REF!</v>
      </c>
      <c r="E969" s="122" t="e">
        <f>SUMIFS('CONTRATOS 2015'!$W$2:$W$64,'CONTRATOS 2015'!#REF!,A969)</f>
        <v>#REF!</v>
      </c>
    </row>
    <row r="970" spans="1:5" x14ac:dyDescent="0.2">
      <c r="A970" s="127" t="s">
        <v>957</v>
      </c>
      <c r="B970" s="44">
        <v>60253067</v>
      </c>
      <c r="C970" s="123" t="s">
        <v>366</v>
      </c>
      <c r="D970" s="125" t="e">
        <f>COUNTIFS('CONTRATOS 2015'!#REF!,A970,'CONTRATOS 2015'!$W$2:$W$64,"&gt;=1")</f>
        <v>#REF!</v>
      </c>
      <c r="E970" s="122" t="e">
        <f>SUMIFS('CONTRATOS 2015'!$W$2:$W$64,'CONTRATOS 2015'!#REF!,A970)</f>
        <v>#REF!</v>
      </c>
    </row>
    <row r="971" spans="1:5" x14ac:dyDescent="0.2">
      <c r="A971" s="127" t="s">
        <v>921</v>
      </c>
      <c r="B971" s="44">
        <v>52976499</v>
      </c>
      <c r="C971" s="123" t="s">
        <v>301</v>
      </c>
      <c r="D971" s="125" t="e">
        <f>COUNTIFS('CONTRATOS 2015'!#REF!,A971,'CONTRATOS 2015'!$W$2:$W$64,"&gt;=1")</f>
        <v>#REF!</v>
      </c>
      <c r="E971" s="122" t="e">
        <f>SUMIFS('CONTRATOS 2015'!$W$2:$W$64,'CONTRATOS 2015'!#REF!,A971)</f>
        <v>#REF!</v>
      </c>
    </row>
    <row r="972" spans="1:5" x14ac:dyDescent="0.2">
      <c r="A972" s="127" t="s">
        <v>16</v>
      </c>
      <c r="B972" s="44">
        <v>46357011</v>
      </c>
      <c r="C972" s="123" t="s">
        <v>334</v>
      </c>
      <c r="D972" s="125" t="e">
        <f>COUNTIFS('CONTRATOS 2015'!#REF!,A972,'CONTRATOS 2015'!$W$2:$W$64,"&gt;=1")</f>
        <v>#REF!</v>
      </c>
      <c r="E972" s="122" t="e">
        <f>SUMIFS('CONTRATOS 2015'!$W$2:$W$64,'CONTRATOS 2015'!#REF!,A972)</f>
        <v>#REF!</v>
      </c>
    </row>
    <row r="973" spans="1:5" x14ac:dyDescent="0.2">
      <c r="A973" s="127" t="s">
        <v>1166</v>
      </c>
      <c r="B973" s="44">
        <v>79907708</v>
      </c>
      <c r="C973" s="123" t="s">
        <v>301</v>
      </c>
      <c r="D973" s="125" t="e">
        <f>COUNTIFS('CONTRATOS 2015'!#REF!,A973,'CONTRATOS 2015'!$W$2:$W$64,"&gt;=1")</f>
        <v>#REF!</v>
      </c>
      <c r="E973" s="122" t="e">
        <f>SUMIFS('CONTRATOS 2015'!$W$2:$W$64,'CONTRATOS 2015'!#REF!,A973)</f>
        <v>#REF!</v>
      </c>
    </row>
    <row r="974" spans="1:5" x14ac:dyDescent="0.2">
      <c r="A974" s="127" t="s">
        <v>1202</v>
      </c>
      <c r="B974" s="44">
        <v>80048906</v>
      </c>
      <c r="C974" s="123" t="s">
        <v>344</v>
      </c>
      <c r="D974" s="125" t="e">
        <f>COUNTIFS('CONTRATOS 2015'!#REF!,A974,'CONTRATOS 2015'!$W$2:$W$64,"&gt;=1")</f>
        <v>#REF!</v>
      </c>
      <c r="E974" s="122" t="e">
        <f>SUMIFS('CONTRATOS 2015'!$W$2:$W$64,'CONTRATOS 2015'!#REF!,A974)</f>
        <v>#REF!</v>
      </c>
    </row>
    <row r="975" spans="1:5" x14ac:dyDescent="0.2">
      <c r="A975" s="127" t="s">
        <v>1335</v>
      </c>
      <c r="B975" s="44">
        <v>88242955</v>
      </c>
      <c r="C975" s="123" t="s">
        <v>346</v>
      </c>
      <c r="D975" s="125" t="e">
        <f>COUNTIFS('CONTRATOS 2015'!#REF!,A975,'CONTRATOS 2015'!$W$2:$W$64,"&gt;=1")</f>
        <v>#REF!</v>
      </c>
      <c r="E975" s="122" t="e">
        <f>SUMIFS('CONTRATOS 2015'!$W$2:$W$64,'CONTRATOS 2015'!#REF!,A975)</f>
        <v>#REF!</v>
      </c>
    </row>
    <row r="976" spans="1:5" x14ac:dyDescent="0.2">
      <c r="A976" s="127" t="s">
        <v>1123</v>
      </c>
      <c r="B976" s="44">
        <v>79596577</v>
      </c>
      <c r="C976" s="123" t="s">
        <v>409</v>
      </c>
      <c r="D976" s="125" t="e">
        <f>COUNTIFS('CONTRATOS 2015'!#REF!,A976,'CONTRATOS 2015'!$W$2:$W$64,"&gt;=1")</f>
        <v>#REF!</v>
      </c>
      <c r="E976" s="122" t="e">
        <f>SUMIFS('CONTRATOS 2015'!$W$2:$W$64,'CONTRATOS 2015'!#REF!,A976)</f>
        <v>#REF!</v>
      </c>
    </row>
    <row r="977" spans="1:5" x14ac:dyDescent="0.2">
      <c r="A977" s="127" t="s">
        <v>1265</v>
      </c>
      <c r="B977" s="44">
        <v>80771692</v>
      </c>
      <c r="C977" s="123" t="s">
        <v>301</v>
      </c>
      <c r="D977" s="125" t="e">
        <f>COUNTIFS('CONTRATOS 2015'!#REF!,A977,'CONTRATOS 2015'!$W$2:$W$64,"&gt;=1")</f>
        <v>#REF!</v>
      </c>
      <c r="E977" s="122" t="e">
        <f>SUMIFS('CONTRATOS 2015'!$W$2:$W$64,'CONTRATOS 2015'!#REF!,A977)</f>
        <v>#REF!</v>
      </c>
    </row>
    <row r="978" spans="1:5" x14ac:dyDescent="0.2">
      <c r="A978" s="127" t="s">
        <v>1186</v>
      </c>
      <c r="B978" s="44">
        <v>79989053</v>
      </c>
      <c r="C978" s="123" t="s">
        <v>337</v>
      </c>
      <c r="D978" s="125" t="e">
        <f>COUNTIFS('CONTRATOS 2015'!#REF!,A978,'CONTRATOS 2015'!$W$2:$W$64,"&gt;=1")</f>
        <v>#REF!</v>
      </c>
      <c r="E978" s="122" t="e">
        <f>SUMIFS('CONTRATOS 2015'!$W$2:$W$64,'CONTRATOS 2015'!#REF!,A978)</f>
        <v>#REF!</v>
      </c>
    </row>
    <row r="979" spans="1:5" x14ac:dyDescent="0.2">
      <c r="A979" s="127" t="s">
        <v>132</v>
      </c>
      <c r="B979" s="44">
        <v>19262345</v>
      </c>
      <c r="C979" s="123" t="s">
        <v>380</v>
      </c>
      <c r="D979" s="125" t="e">
        <f>COUNTIFS('CONTRATOS 2015'!#REF!,A979,'CONTRATOS 2015'!$W$2:$W$64,"&gt;=1")</f>
        <v>#REF!</v>
      </c>
      <c r="E979" s="122" t="e">
        <f>SUMIFS('CONTRATOS 2015'!$W$2:$W$64,'CONTRATOS 2015'!#REF!,A979)</f>
        <v>#REF!</v>
      </c>
    </row>
    <row r="980" spans="1:5" x14ac:dyDescent="0.2">
      <c r="A980" s="127" t="s">
        <v>509</v>
      </c>
      <c r="B980" s="44">
        <v>10093539</v>
      </c>
      <c r="C980" s="123" t="s">
        <v>311</v>
      </c>
      <c r="D980" s="125" t="e">
        <f>COUNTIFS('CONTRATOS 2015'!#REF!,A980,'CONTRATOS 2015'!$W$2:$W$64,"&gt;=1")</f>
        <v>#REF!</v>
      </c>
      <c r="E980" s="122" t="e">
        <f>SUMIFS('CONTRATOS 2015'!$W$2:$W$64,'CONTRATOS 2015'!#REF!,A980)</f>
        <v>#REF!</v>
      </c>
    </row>
    <row r="981" spans="1:5" x14ac:dyDescent="0.2">
      <c r="A981" s="127" t="s">
        <v>623</v>
      </c>
      <c r="B981" s="44">
        <v>19147500</v>
      </c>
      <c r="C981" s="123" t="s">
        <v>374</v>
      </c>
      <c r="D981" s="125" t="e">
        <f>COUNTIFS('CONTRATOS 2015'!#REF!,A981,'CONTRATOS 2015'!$W$2:$W$64,"&gt;=1")</f>
        <v>#REF!</v>
      </c>
      <c r="E981" s="122" t="e">
        <f>SUMIFS('CONTRATOS 2015'!$W$2:$W$64,'CONTRATOS 2015'!#REF!,A981)</f>
        <v>#REF!</v>
      </c>
    </row>
    <row r="982" spans="1:5" x14ac:dyDescent="0.2">
      <c r="A982" s="127" t="s">
        <v>801</v>
      </c>
      <c r="B982" s="44">
        <v>51713174</v>
      </c>
      <c r="C982" s="123" t="s">
        <v>412</v>
      </c>
      <c r="D982" s="125" t="e">
        <f>COUNTIFS('CONTRATOS 2015'!#REF!,A982,'CONTRATOS 2015'!$W$2:$W$64,"&gt;=1")</f>
        <v>#REF!</v>
      </c>
      <c r="E982" s="122" t="e">
        <f>SUMIFS('CONTRATOS 2015'!$W$2:$W$64,'CONTRATOS 2015'!#REF!,A982)</f>
        <v>#REF!</v>
      </c>
    </row>
    <row r="983" spans="1:5" x14ac:dyDescent="0.2">
      <c r="A983" s="127" t="s">
        <v>763</v>
      </c>
      <c r="B983" s="44">
        <v>41790264</v>
      </c>
      <c r="C983" s="123" t="s">
        <v>379</v>
      </c>
      <c r="D983" s="125" t="e">
        <f>COUNTIFS('CONTRATOS 2015'!#REF!,A983,'CONTRATOS 2015'!$W$2:$W$64,"&gt;=1")</f>
        <v>#REF!</v>
      </c>
      <c r="E983" s="122" t="e">
        <f>SUMIFS('CONTRATOS 2015'!$W$2:$W$64,'CONTRATOS 2015'!#REF!,A983)</f>
        <v>#REF!</v>
      </c>
    </row>
    <row r="984" spans="1:5" x14ac:dyDescent="0.2">
      <c r="A984" s="127" t="s">
        <v>1279</v>
      </c>
      <c r="B984" s="44">
        <v>81715489</v>
      </c>
      <c r="C984" s="123" t="s">
        <v>376</v>
      </c>
      <c r="D984" s="125" t="e">
        <f>COUNTIFS('CONTRATOS 2015'!#REF!,A984,'CONTRATOS 2015'!$W$2:$W$64,"&gt;=1")</f>
        <v>#REF!</v>
      </c>
      <c r="E984" s="122" t="e">
        <f>SUMIFS('CONTRATOS 2015'!$W$2:$W$64,'CONTRATOS 2015'!#REF!,A984)</f>
        <v>#REF!</v>
      </c>
    </row>
    <row r="985" spans="1:5" x14ac:dyDescent="0.2">
      <c r="A985" s="127" t="s">
        <v>841</v>
      </c>
      <c r="B985" s="44">
        <v>52273843</v>
      </c>
      <c r="C985" s="123" t="s">
        <v>303</v>
      </c>
      <c r="D985" s="125" t="e">
        <f>COUNTIFS('CONTRATOS 2015'!#REF!,A985,'CONTRATOS 2015'!$W$2:$W$64,"&gt;=1")</f>
        <v>#REF!</v>
      </c>
      <c r="E985" s="122" t="e">
        <f>SUMIFS('CONTRATOS 2015'!$W$2:$W$64,'CONTRATOS 2015'!#REF!,A985)</f>
        <v>#REF!</v>
      </c>
    </row>
    <row r="986" spans="1:5" x14ac:dyDescent="0.2">
      <c r="A986" s="127" t="s">
        <v>883</v>
      </c>
      <c r="B986" s="44">
        <v>52756665</v>
      </c>
      <c r="C986" s="123" t="s">
        <v>301</v>
      </c>
      <c r="D986" s="125" t="e">
        <f>COUNTIFS('CONTRATOS 2015'!#REF!,A986,'CONTRATOS 2015'!$W$2:$W$64,"&gt;=1")</f>
        <v>#REF!</v>
      </c>
      <c r="E986" s="122" t="e">
        <f>SUMIFS('CONTRATOS 2015'!$W$2:$W$64,'CONTRATOS 2015'!#REF!,A986)</f>
        <v>#REF!</v>
      </c>
    </row>
    <row r="987" spans="1:5" x14ac:dyDescent="0.2">
      <c r="A987" s="127" t="s">
        <v>440</v>
      </c>
      <c r="B987" s="44">
        <v>4153534</v>
      </c>
      <c r="C987" s="123" t="s">
        <v>309</v>
      </c>
      <c r="D987" s="125" t="e">
        <f>COUNTIFS('CONTRATOS 2015'!#REF!,A987,'CONTRATOS 2015'!$W$2:$W$64,"&gt;=1")</f>
        <v>#REF!</v>
      </c>
      <c r="E987" s="122" t="e">
        <f>SUMIFS('CONTRATOS 2015'!$W$2:$W$64,'CONTRATOS 2015'!#REF!,A987)</f>
        <v>#REF!</v>
      </c>
    </row>
    <row r="988" spans="1:5" x14ac:dyDescent="0.2">
      <c r="A988" s="127" t="s">
        <v>785</v>
      </c>
      <c r="B988" s="44">
        <v>46376060</v>
      </c>
      <c r="C988" s="123" t="s">
        <v>314</v>
      </c>
      <c r="D988" s="125" t="e">
        <f>COUNTIFS('CONTRATOS 2015'!#REF!,A988,'CONTRATOS 2015'!$W$2:$W$64,"&gt;=1")</f>
        <v>#REF!</v>
      </c>
      <c r="E988" s="122" t="e">
        <f>SUMIFS('CONTRATOS 2015'!$W$2:$W$64,'CONTRATOS 2015'!#REF!,A988)</f>
        <v>#REF!</v>
      </c>
    </row>
    <row r="989" spans="1:5" x14ac:dyDescent="0.2">
      <c r="A989" s="127" t="s">
        <v>1412</v>
      </c>
      <c r="B989" s="44">
        <v>1012340826</v>
      </c>
      <c r="C989" s="123" t="s">
        <v>301</v>
      </c>
      <c r="D989" s="125" t="e">
        <f>COUNTIFS('CONTRATOS 2015'!#REF!,A989,'CONTRATOS 2015'!$W$2:$W$64,"&gt;=1")</f>
        <v>#REF!</v>
      </c>
      <c r="E989" s="122" t="e">
        <f>SUMIFS('CONTRATOS 2015'!$W$2:$W$64,'CONTRATOS 2015'!#REF!,A989)</f>
        <v>#REF!</v>
      </c>
    </row>
    <row r="990" spans="1:5" x14ac:dyDescent="0.2">
      <c r="A990" s="127" t="s">
        <v>794</v>
      </c>
      <c r="B990" s="44">
        <v>51614851</v>
      </c>
      <c r="C990" s="123" t="s">
        <v>378</v>
      </c>
      <c r="D990" s="125" t="e">
        <f>COUNTIFS('CONTRATOS 2015'!#REF!,A990,'CONTRATOS 2015'!$W$2:$W$64,"&gt;=1")</f>
        <v>#REF!</v>
      </c>
      <c r="E990" s="122" t="e">
        <f>SUMIFS('CONTRATOS 2015'!$W$2:$W$64,'CONTRATOS 2015'!#REF!,A990)</f>
        <v>#REF!</v>
      </c>
    </row>
    <row r="991" spans="1:5" x14ac:dyDescent="0.2">
      <c r="A991" s="127" t="s">
        <v>831</v>
      </c>
      <c r="B991" s="44">
        <v>52128985</v>
      </c>
      <c r="C991" s="123" t="s">
        <v>353</v>
      </c>
      <c r="D991" s="125" t="e">
        <f>COUNTIFS('CONTRATOS 2015'!#REF!,A991,'CONTRATOS 2015'!$W$2:$W$64,"&gt;=1")</f>
        <v>#REF!</v>
      </c>
      <c r="E991" s="122" t="e">
        <f>SUMIFS('CONTRATOS 2015'!$W$2:$W$64,'CONTRATOS 2015'!#REF!,A991)</f>
        <v>#REF!</v>
      </c>
    </row>
    <row r="992" spans="1:5" x14ac:dyDescent="0.2">
      <c r="A992" s="127" t="s">
        <v>850</v>
      </c>
      <c r="B992" s="44">
        <v>52350202</v>
      </c>
      <c r="C992" s="123" t="s">
        <v>404</v>
      </c>
      <c r="D992" s="125" t="e">
        <f>COUNTIFS('CONTRATOS 2015'!#REF!,A992,'CONTRATOS 2015'!$W$2:$W$64,"&gt;=1")</f>
        <v>#REF!</v>
      </c>
      <c r="E992" s="122" t="e">
        <f>SUMIFS('CONTRATOS 2015'!$W$2:$W$64,'CONTRATOS 2015'!#REF!,A992)</f>
        <v>#REF!</v>
      </c>
    </row>
    <row r="993" spans="1:5" x14ac:dyDescent="0.2">
      <c r="A993" s="127" t="s">
        <v>752</v>
      </c>
      <c r="B993" s="44">
        <v>40328090</v>
      </c>
      <c r="C993" s="123" t="s">
        <v>314</v>
      </c>
      <c r="D993" s="125" t="e">
        <f>COUNTIFS('CONTRATOS 2015'!#REF!,A993,'CONTRATOS 2015'!$W$2:$W$64,"&gt;=1")</f>
        <v>#REF!</v>
      </c>
      <c r="E993" s="122" t="e">
        <f>SUMIFS('CONTRATOS 2015'!$W$2:$W$64,'CONTRATOS 2015'!#REF!,A993)</f>
        <v>#REF!</v>
      </c>
    </row>
    <row r="994" spans="1:5" x14ac:dyDescent="0.2">
      <c r="A994" s="127" t="s">
        <v>844</v>
      </c>
      <c r="B994" s="44">
        <v>52302837</v>
      </c>
      <c r="C994" s="123" t="s">
        <v>328</v>
      </c>
      <c r="D994" s="125" t="e">
        <f>COUNTIFS('CONTRATOS 2015'!#REF!,A994,'CONTRATOS 2015'!$W$2:$W$64,"&gt;=1")</f>
        <v>#REF!</v>
      </c>
      <c r="E994" s="122" t="e">
        <f>SUMIFS('CONTRATOS 2015'!$W$2:$W$64,'CONTRATOS 2015'!#REF!,A994)</f>
        <v>#REF!</v>
      </c>
    </row>
    <row r="995" spans="1:5" x14ac:dyDescent="0.2">
      <c r="A995" s="127" t="s">
        <v>768</v>
      </c>
      <c r="B995" s="44">
        <v>42497228</v>
      </c>
      <c r="C995" s="123" t="s">
        <v>371</v>
      </c>
      <c r="D995" s="125" t="e">
        <f>COUNTIFS('CONTRATOS 2015'!#REF!,A995,'CONTRATOS 2015'!$W$2:$W$64,"&gt;=1")</f>
        <v>#REF!</v>
      </c>
      <c r="E995" s="122" t="e">
        <f>SUMIFS('CONTRATOS 2015'!$W$2:$W$64,'CONTRATOS 2015'!#REF!,A995)</f>
        <v>#REF!</v>
      </c>
    </row>
    <row r="996" spans="1:5" x14ac:dyDescent="0.2">
      <c r="A996" s="127" t="s">
        <v>642</v>
      </c>
      <c r="B996" s="44">
        <v>20866181</v>
      </c>
      <c r="C996" s="123" t="s">
        <v>347</v>
      </c>
      <c r="D996" s="125" t="e">
        <f>COUNTIFS('CONTRATOS 2015'!#REF!,A996,'CONTRATOS 2015'!$W$2:$W$64,"&gt;=1")</f>
        <v>#REF!</v>
      </c>
      <c r="E996" s="122" t="e">
        <f>SUMIFS('CONTRATOS 2015'!$W$2:$W$64,'CONTRATOS 2015'!#REF!,A996)</f>
        <v>#REF!</v>
      </c>
    </row>
    <row r="997" spans="1:5" x14ac:dyDescent="0.2">
      <c r="A997" s="127" t="s">
        <v>792</v>
      </c>
      <c r="B997" s="44">
        <v>51578212</v>
      </c>
      <c r="C997" s="123" t="s">
        <v>325</v>
      </c>
      <c r="D997" s="125" t="e">
        <f>COUNTIFS('CONTRATOS 2015'!#REF!,A997,'CONTRATOS 2015'!$W$2:$W$64,"&gt;=1")</f>
        <v>#REF!</v>
      </c>
      <c r="E997" s="122" t="e">
        <f>SUMIFS('CONTRATOS 2015'!$W$2:$W$64,'CONTRATOS 2015'!#REF!,A997)</f>
        <v>#REF!</v>
      </c>
    </row>
    <row r="998" spans="1:5" x14ac:dyDescent="0.2">
      <c r="A998" s="127" t="s">
        <v>859</v>
      </c>
      <c r="B998" s="44">
        <v>52426258</v>
      </c>
      <c r="C998" s="123" t="s">
        <v>395</v>
      </c>
      <c r="D998" s="125" t="e">
        <f>COUNTIFS('CONTRATOS 2015'!#REF!,A998,'CONTRATOS 2015'!$W$2:$W$64,"&gt;=1")</f>
        <v>#REF!</v>
      </c>
      <c r="E998" s="122" t="e">
        <f>SUMIFS('CONTRATOS 2015'!$W$2:$W$64,'CONTRATOS 2015'!#REF!,A998)</f>
        <v>#REF!</v>
      </c>
    </row>
    <row r="999" spans="1:5" x14ac:dyDescent="0.2">
      <c r="A999" s="127" t="s">
        <v>644</v>
      </c>
      <c r="B999" s="44">
        <v>20993743</v>
      </c>
      <c r="C999" s="123" t="s">
        <v>347</v>
      </c>
      <c r="D999" s="125" t="e">
        <f>COUNTIFS('CONTRATOS 2015'!#REF!,A999,'CONTRATOS 2015'!$W$2:$W$64,"&gt;=1")</f>
        <v>#REF!</v>
      </c>
      <c r="E999" s="122" t="e">
        <f>SUMIFS('CONTRATOS 2015'!$W$2:$W$64,'CONTRATOS 2015'!#REF!,A999)</f>
        <v>#REF!</v>
      </c>
    </row>
    <row r="1000" spans="1:5" x14ac:dyDescent="0.2">
      <c r="A1000" s="127" t="s">
        <v>836</v>
      </c>
      <c r="B1000" s="44">
        <v>52245730</v>
      </c>
      <c r="C1000" s="123" t="s">
        <v>301</v>
      </c>
      <c r="D1000" s="125" t="e">
        <f>COUNTIFS('CONTRATOS 2015'!#REF!,A1000,'CONTRATOS 2015'!$W$2:$W$64,"&gt;=1")</f>
        <v>#REF!</v>
      </c>
      <c r="E1000" s="122" t="e">
        <f>SUMIFS('CONTRATOS 2015'!$W$2:$W$64,'CONTRATOS 2015'!#REF!,A1000)</f>
        <v>#REF!</v>
      </c>
    </row>
    <row r="1001" spans="1:5" x14ac:dyDescent="0.2">
      <c r="A1001" s="127" t="s">
        <v>822</v>
      </c>
      <c r="B1001" s="44">
        <v>52011183</v>
      </c>
      <c r="C1001" s="123" t="s">
        <v>383</v>
      </c>
      <c r="D1001" s="125" t="e">
        <f>COUNTIFS('CONTRATOS 2015'!#REF!,A1001,'CONTRATOS 2015'!$W$2:$W$64,"&gt;=1")</f>
        <v>#REF!</v>
      </c>
      <c r="E1001" s="122" t="e">
        <f>SUMIFS('CONTRATOS 2015'!$W$2:$W$64,'CONTRATOS 2015'!#REF!,A1001)</f>
        <v>#REF!</v>
      </c>
    </row>
    <row r="1002" spans="1:5" x14ac:dyDescent="0.2">
      <c r="A1002" s="127" t="s">
        <v>1565</v>
      </c>
      <c r="B1002" s="44">
        <v>1113643300</v>
      </c>
      <c r="C1002" s="123" t="s">
        <v>343</v>
      </c>
      <c r="D1002" s="125" t="e">
        <f>COUNTIFS('CONTRATOS 2015'!#REF!,A1002,'CONTRATOS 2015'!$W$2:$W$64,"&gt;=1")</f>
        <v>#REF!</v>
      </c>
      <c r="E1002" s="122" t="e">
        <f>SUMIFS('CONTRATOS 2015'!$W$2:$W$64,'CONTRATOS 2015'!#REF!,A1002)</f>
        <v>#REF!</v>
      </c>
    </row>
    <row r="1003" spans="1:5" x14ac:dyDescent="0.2">
      <c r="A1003" s="127" t="s">
        <v>906</v>
      </c>
      <c r="B1003" s="44">
        <v>52897087</v>
      </c>
      <c r="C1003" s="123" t="s">
        <v>301</v>
      </c>
      <c r="D1003" s="125" t="e">
        <f>COUNTIFS('CONTRATOS 2015'!#REF!,A1003,'CONTRATOS 2015'!$W$2:$W$64,"&gt;=1")</f>
        <v>#REF!</v>
      </c>
      <c r="E1003" s="122" t="e">
        <f>SUMIFS('CONTRATOS 2015'!$W$2:$W$64,'CONTRATOS 2015'!#REF!,A1003)</f>
        <v>#REF!</v>
      </c>
    </row>
    <row r="1004" spans="1:5" x14ac:dyDescent="0.2">
      <c r="A1004" s="127" t="s">
        <v>784</v>
      </c>
      <c r="B1004" s="44">
        <v>46373712</v>
      </c>
      <c r="C1004" s="123" t="s">
        <v>410</v>
      </c>
      <c r="D1004" s="125" t="e">
        <f>COUNTIFS('CONTRATOS 2015'!#REF!,A1004,'CONTRATOS 2015'!$W$2:$W$64,"&gt;=1")</f>
        <v>#REF!</v>
      </c>
      <c r="E1004" s="122" t="e">
        <f>SUMIFS('CONTRATOS 2015'!$W$2:$W$64,'CONTRATOS 2015'!#REF!,A1004)</f>
        <v>#REF!</v>
      </c>
    </row>
    <row r="1005" spans="1:5" x14ac:dyDescent="0.2">
      <c r="A1005" s="127" t="s">
        <v>818</v>
      </c>
      <c r="B1005" s="44">
        <v>51951942</v>
      </c>
      <c r="C1005" s="123" t="s">
        <v>303</v>
      </c>
      <c r="D1005" s="125" t="e">
        <f>COUNTIFS('CONTRATOS 2015'!#REF!,A1005,'CONTRATOS 2015'!$W$2:$W$64,"&gt;=1")</f>
        <v>#REF!</v>
      </c>
      <c r="E1005" s="122" t="e">
        <f>SUMIFS('CONTRATOS 2015'!$W$2:$W$64,'CONTRATOS 2015'!#REF!,A1005)</f>
        <v>#REF!</v>
      </c>
    </row>
    <row r="1006" spans="1:5" x14ac:dyDescent="0.2">
      <c r="A1006" s="127" t="s">
        <v>905</v>
      </c>
      <c r="B1006" s="44">
        <v>52888693</v>
      </c>
      <c r="C1006" s="123" t="s">
        <v>347</v>
      </c>
      <c r="D1006" s="125" t="e">
        <f>COUNTIFS('CONTRATOS 2015'!#REF!,A1006,'CONTRATOS 2015'!$W$2:$W$64,"&gt;=1")</f>
        <v>#REF!</v>
      </c>
      <c r="E1006" s="122" t="e">
        <f>SUMIFS('CONTRATOS 2015'!$W$2:$W$64,'CONTRATOS 2015'!#REF!,A1006)</f>
        <v>#REF!</v>
      </c>
    </row>
    <row r="1007" spans="1:5" x14ac:dyDescent="0.2">
      <c r="A1007" s="127" t="s">
        <v>130</v>
      </c>
      <c r="B1007" s="44">
        <v>63335799</v>
      </c>
      <c r="C1007" s="123" t="s">
        <v>324</v>
      </c>
      <c r="D1007" s="125" t="e">
        <f>COUNTIFS('CONTRATOS 2015'!#REF!,A1007,'CONTRATOS 2015'!$W$2:$W$64,"&gt;=1")</f>
        <v>#REF!</v>
      </c>
      <c r="E1007" s="122" t="e">
        <f>SUMIFS('CONTRATOS 2015'!$W$2:$W$64,'CONTRATOS 2015'!#REF!,A1007)</f>
        <v>#REF!</v>
      </c>
    </row>
    <row r="1008" spans="1:5" x14ac:dyDescent="0.2">
      <c r="A1008" s="127" t="s">
        <v>1134</v>
      </c>
      <c r="B1008" s="44">
        <v>79702400</v>
      </c>
      <c r="C1008" s="123" t="s">
        <v>345</v>
      </c>
      <c r="D1008" s="125" t="e">
        <f>COUNTIFS('CONTRATOS 2015'!#REF!,A1008,'CONTRATOS 2015'!$W$2:$W$64,"&gt;=1")</f>
        <v>#REF!</v>
      </c>
      <c r="E1008" s="122" t="e">
        <f>SUMIFS('CONTRATOS 2015'!$W$2:$W$64,'CONTRATOS 2015'!#REF!,A1008)</f>
        <v>#REF!</v>
      </c>
    </row>
    <row r="1009" spans="1:5" x14ac:dyDescent="0.2">
      <c r="A1009" s="127" t="s">
        <v>754</v>
      </c>
      <c r="B1009" s="44">
        <v>40399534</v>
      </c>
      <c r="C1009" s="123" t="s">
        <v>345</v>
      </c>
      <c r="D1009" s="125" t="e">
        <f>COUNTIFS('CONTRATOS 2015'!#REF!,A1009,'CONTRATOS 2015'!$W$2:$W$64,"&gt;=1")</f>
        <v>#REF!</v>
      </c>
      <c r="E1009" s="122" t="e">
        <f>SUMIFS('CONTRATOS 2015'!$W$2:$W$64,'CONTRATOS 2015'!#REF!,A1009)</f>
        <v>#REF!</v>
      </c>
    </row>
    <row r="1010" spans="1:5" x14ac:dyDescent="0.2">
      <c r="A1010" s="127" t="s">
        <v>477</v>
      </c>
      <c r="B1010" s="44">
        <v>7628406</v>
      </c>
      <c r="C1010" s="123" t="s">
        <v>335</v>
      </c>
      <c r="D1010" s="125" t="e">
        <f>COUNTIFS('CONTRATOS 2015'!#REF!,A1010,'CONTRATOS 2015'!$W$2:$W$64,"&gt;=1")</f>
        <v>#REF!</v>
      </c>
      <c r="E1010" s="122" t="e">
        <f>SUMIFS('CONTRATOS 2015'!$W$2:$W$64,'CONTRATOS 2015'!#REF!,A1010)</f>
        <v>#REF!</v>
      </c>
    </row>
    <row r="1011" spans="1:5" x14ac:dyDescent="0.2">
      <c r="A1011" s="127" t="s">
        <v>1150</v>
      </c>
      <c r="B1011" s="119">
        <v>79809833</v>
      </c>
      <c r="C1011" s="123" t="s">
        <v>301</v>
      </c>
      <c r="D1011" s="125" t="e">
        <f>COUNTIFS('CONTRATOS 2015'!#REF!,A1011,'CONTRATOS 2015'!$W$2:$W$64,"&gt;=1")</f>
        <v>#REF!</v>
      </c>
      <c r="E1011" s="122" t="e">
        <f>SUMIFS('CONTRATOS 2015'!$W$2:$W$64,'CONTRATOS 2015'!#REF!,A1011)</f>
        <v>#REF!</v>
      </c>
    </row>
    <row r="1012" spans="1:5" x14ac:dyDescent="0.2">
      <c r="A1012" s="127" t="s">
        <v>1306</v>
      </c>
      <c r="B1012" s="44">
        <v>86069286</v>
      </c>
      <c r="C1012" s="123" t="s">
        <v>301</v>
      </c>
      <c r="D1012" s="125" t="e">
        <f>COUNTIFS('CONTRATOS 2015'!#REF!,A1012,'CONTRATOS 2015'!$W$2:$W$64,"&gt;=1")</f>
        <v>#REF!</v>
      </c>
      <c r="E1012" s="122" t="e">
        <f>SUMIFS('CONTRATOS 2015'!$W$2:$W$64,'CONTRATOS 2015'!#REF!,A1012)</f>
        <v>#REF!</v>
      </c>
    </row>
    <row r="1013" spans="1:5" x14ac:dyDescent="0.2">
      <c r="A1013" s="127" t="s">
        <v>566</v>
      </c>
      <c r="B1013" s="44">
        <v>13537724</v>
      </c>
      <c r="C1013" s="123" t="s">
        <v>301</v>
      </c>
      <c r="D1013" s="125" t="e">
        <f>COUNTIFS('CONTRATOS 2015'!#REF!,A1013,'CONTRATOS 2015'!$W$2:$W$64,"&gt;=1")</f>
        <v>#REF!</v>
      </c>
      <c r="E1013" s="122" t="e">
        <f>SUMIFS('CONTRATOS 2015'!$W$2:$W$64,'CONTRATOS 2015'!#REF!,A1013)</f>
        <v>#REF!</v>
      </c>
    </row>
    <row r="1014" spans="1:5" x14ac:dyDescent="0.2">
      <c r="A1014" s="127" t="s">
        <v>1456</v>
      </c>
      <c r="B1014" s="44">
        <v>1022344052</v>
      </c>
      <c r="C1014" s="123" t="s">
        <v>301</v>
      </c>
      <c r="D1014" s="125" t="e">
        <f>COUNTIFS('CONTRATOS 2015'!#REF!,A1014,'CONTRATOS 2015'!$W$2:$W$64,"&gt;=1")</f>
        <v>#REF!</v>
      </c>
      <c r="E1014" s="122" t="e">
        <f>SUMIFS('CONTRATOS 2015'!$W$2:$W$64,'CONTRATOS 2015'!#REF!,A1014)</f>
        <v>#REF!</v>
      </c>
    </row>
    <row r="1015" spans="1:5" x14ac:dyDescent="0.2">
      <c r="A1015" s="127" t="s">
        <v>1362</v>
      </c>
      <c r="B1015" s="44">
        <v>93407466</v>
      </c>
      <c r="C1015" s="123" t="s">
        <v>311</v>
      </c>
      <c r="D1015" s="125" t="e">
        <f>COUNTIFS('CONTRATOS 2015'!#REF!,A1015,'CONTRATOS 2015'!$W$2:$W$64,"&gt;=1")</f>
        <v>#REF!</v>
      </c>
      <c r="E1015" s="122" t="e">
        <f>SUMIFS('CONTRATOS 2015'!$W$2:$W$64,'CONTRATOS 2015'!#REF!,A1015)</f>
        <v>#REF!</v>
      </c>
    </row>
    <row r="1016" spans="1:5" x14ac:dyDescent="0.2">
      <c r="A1016" s="127" t="s">
        <v>603</v>
      </c>
      <c r="B1016" s="44">
        <v>17336922</v>
      </c>
      <c r="C1016" s="123" t="s">
        <v>345</v>
      </c>
      <c r="D1016" s="125" t="e">
        <f>COUNTIFS('CONTRATOS 2015'!#REF!,A1016,'CONTRATOS 2015'!$W$2:$W$64,"&gt;=1")</f>
        <v>#REF!</v>
      </c>
      <c r="E1016" s="122" t="e">
        <f>SUMIFS('CONTRATOS 2015'!$W$2:$W$64,'CONTRATOS 2015'!#REF!,A1016)</f>
        <v>#REF!</v>
      </c>
    </row>
    <row r="1017" spans="1:5" x14ac:dyDescent="0.2">
      <c r="A1017" s="127" t="s">
        <v>1010</v>
      </c>
      <c r="B1017" s="44">
        <v>72208816</v>
      </c>
      <c r="C1017" s="123" t="s">
        <v>340</v>
      </c>
      <c r="D1017" s="125" t="e">
        <f>COUNTIFS('CONTRATOS 2015'!#REF!,A1017,'CONTRATOS 2015'!$W$2:$W$64,"&gt;=1")</f>
        <v>#REF!</v>
      </c>
      <c r="E1017" s="122" t="e">
        <f>SUMIFS('CONTRATOS 2015'!$W$2:$W$64,'CONTRATOS 2015'!#REF!,A1017)</f>
        <v>#REF!</v>
      </c>
    </row>
    <row r="1018" spans="1:5" x14ac:dyDescent="0.2">
      <c r="A1018" s="127" t="s">
        <v>1021</v>
      </c>
      <c r="B1018" s="44">
        <v>72277833</v>
      </c>
      <c r="C1018" s="123" t="s">
        <v>340</v>
      </c>
      <c r="D1018" s="125" t="e">
        <f>COUNTIFS('CONTRATOS 2015'!#REF!,A1018,'CONTRATOS 2015'!$W$2:$W$64,"&gt;=1")</f>
        <v>#REF!</v>
      </c>
      <c r="E1018" s="122" t="e">
        <f>SUMIFS('CONTRATOS 2015'!$W$2:$W$64,'CONTRATOS 2015'!#REF!,A1018)</f>
        <v>#REF!</v>
      </c>
    </row>
    <row r="1019" spans="1:5" x14ac:dyDescent="0.2">
      <c r="A1019" s="127" t="s">
        <v>1154</v>
      </c>
      <c r="B1019" s="44">
        <v>79820029</v>
      </c>
      <c r="C1019" s="123" t="s">
        <v>380</v>
      </c>
      <c r="D1019" s="125" t="e">
        <f>COUNTIFS('CONTRATOS 2015'!#REF!,A1019,'CONTRATOS 2015'!$W$2:$W$64,"&gt;=1")</f>
        <v>#REF!</v>
      </c>
      <c r="E1019" s="122" t="e">
        <f>SUMIFS('CONTRATOS 2015'!$W$2:$W$64,'CONTRATOS 2015'!#REF!,A1019)</f>
        <v>#REF!</v>
      </c>
    </row>
    <row r="1020" spans="1:5" x14ac:dyDescent="0.2">
      <c r="A1020" s="127" t="s">
        <v>433</v>
      </c>
      <c r="B1020" s="44">
        <v>3085927</v>
      </c>
      <c r="C1020" s="123" t="s">
        <v>301</v>
      </c>
      <c r="D1020" s="125" t="e">
        <f>COUNTIFS('CONTRATOS 2015'!#REF!,A1020,'CONTRATOS 2015'!$W$2:$W$64,"&gt;=1")</f>
        <v>#REF!</v>
      </c>
      <c r="E1020" s="122" t="e">
        <f>SUMIFS('CONTRATOS 2015'!$W$2:$W$64,'CONTRATOS 2015'!#REF!,A1020)</f>
        <v>#REF!</v>
      </c>
    </row>
    <row r="1021" spans="1:5" x14ac:dyDescent="0.2">
      <c r="A1021" s="127" t="s">
        <v>254</v>
      </c>
      <c r="B1021" s="44">
        <v>79292555</v>
      </c>
      <c r="C1021" s="123" t="s">
        <v>383</v>
      </c>
      <c r="D1021" s="125" t="e">
        <f>COUNTIFS('CONTRATOS 2015'!#REF!,A1021,'CONTRATOS 2015'!$W$2:$W$64,"&gt;=1")</f>
        <v>#REF!</v>
      </c>
      <c r="E1021" s="122" t="e">
        <f>SUMIFS('CONTRATOS 2015'!$W$2:$W$64,'CONTRATOS 2015'!#REF!,A1021)</f>
        <v>#REF!</v>
      </c>
    </row>
    <row r="1022" spans="1:5" x14ac:dyDescent="0.2">
      <c r="A1022" s="127" t="s">
        <v>1097</v>
      </c>
      <c r="B1022" s="44">
        <v>79372360</v>
      </c>
      <c r="C1022" s="123" t="s">
        <v>415</v>
      </c>
      <c r="D1022" s="125" t="e">
        <f>COUNTIFS('CONTRATOS 2015'!#REF!,A1022,'CONTRATOS 2015'!$W$2:$W$64,"&gt;=1")</f>
        <v>#REF!</v>
      </c>
      <c r="E1022" s="122" t="e">
        <f>SUMIFS('CONTRATOS 2015'!$W$2:$W$64,'CONTRATOS 2015'!#REF!,A1022)</f>
        <v>#REF!</v>
      </c>
    </row>
    <row r="1023" spans="1:5" x14ac:dyDescent="0.2">
      <c r="A1023" s="127" t="s">
        <v>1322</v>
      </c>
      <c r="B1023" s="44">
        <v>88211495</v>
      </c>
      <c r="C1023" s="123" t="s">
        <v>346</v>
      </c>
      <c r="D1023" s="125" t="e">
        <f>COUNTIFS('CONTRATOS 2015'!#REF!,A1023,'CONTRATOS 2015'!$W$2:$W$64,"&gt;=1")</f>
        <v>#REF!</v>
      </c>
      <c r="E1023" s="122" t="e">
        <f>SUMIFS('CONTRATOS 2015'!$W$2:$W$64,'CONTRATOS 2015'!#REF!,A1023)</f>
        <v>#REF!</v>
      </c>
    </row>
    <row r="1024" spans="1:5" x14ac:dyDescent="0.2">
      <c r="A1024" s="127" t="s">
        <v>1139</v>
      </c>
      <c r="B1024" s="44">
        <v>79716480</v>
      </c>
      <c r="C1024" s="123" t="s">
        <v>303</v>
      </c>
      <c r="D1024" s="125" t="e">
        <f>COUNTIFS('CONTRATOS 2015'!#REF!,A1024,'CONTRATOS 2015'!$W$2:$W$64,"&gt;=1")</f>
        <v>#REF!</v>
      </c>
      <c r="E1024" s="122" t="e">
        <f>SUMIFS('CONTRATOS 2015'!$W$2:$W$64,'CONTRATOS 2015'!#REF!,A1024)</f>
        <v>#REF!</v>
      </c>
    </row>
    <row r="1025" spans="1:5" x14ac:dyDescent="0.2">
      <c r="A1025" s="127" t="s">
        <v>1175</v>
      </c>
      <c r="B1025" s="44">
        <v>79940330</v>
      </c>
      <c r="C1025" s="123" t="s">
        <v>319</v>
      </c>
      <c r="D1025" s="125" t="e">
        <f>COUNTIFS('CONTRATOS 2015'!#REF!,A1025,'CONTRATOS 2015'!$W$2:$W$64,"&gt;=1")</f>
        <v>#REF!</v>
      </c>
      <c r="E1025" s="122" t="e">
        <f>SUMIFS('CONTRATOS 2015'!$W$2:$W$64,'CONTRATOS 2015'!#REF!,A1025)</f>
        <v>#REF!</v>
      </c>
    </row>
    <row r="1026" spans="1:5" x14ac:dyDescent="0.2">
      <c r="A1026" s="127" t="s">
        <v>1266</v>
      </c>
      <c r="B1026" s="44">
        <v>80791769</v>
      </c>
      <c r="C1026" s="123" t="s">
        <v>329</v>
      </c>
      <c r="D1026" s="125" t="e">
        <f>COUNTIFS('CONTRATOS 2015'!#REF!,A1026,'CONTRATOS 2015'!$W$2:$W$64,"&gt;=1")</f>
        <v>#REF!</v>
      </c>
      <c r="E1026" s="122" t="e">
        <f>SUMIFS('CONTRATOS 2015'!$W$2:$W$64,'CONTRATOS 2015'!#REF!,A1026)</f>
        <v>#REF!</v>
      </c>
    </row>
    <row r="1027" spans="1:5" x14ac:dyDescent="0.2">
      <c r="A1027" s="127" t="s">
        <v>622</v>
      </c>
      <c r="B1027" s="44">
        <v>19143834</v>
      </c>
      <c r="C1027" s="123" t="s">
        <v>310</v>
      </c>
      <c r="D1027" s="125" t="e">
        <f>COUNTIFS('CONTRATOS 2015'!#REF!,A1027,'CONTRATOS 2015'!$W$2:$W$64,"&gt;=1")</f>
        <v>#REF!</v>
      </c>
      <c r="E1027" s="122" t="e">
        <f>SUMIFS('CONTRATOS 2015'!$W$2:$W$64,'CONTRATOS 2015'!#REF!,A1027)</f>
        <v>#REF!</v>
      </c>
    </row>
    <row r="1028" spans="1:5" x14ac:dyDescent="0.2">
      <c r="A1028" s="127" t="s">
        <v>1547</v>
      </c>
      <c r="B1028" s="44">
        <v>1085258143</v>
      </c>
      <c r="C1028" s="123" t="s">
        <v>323</v>
      </c>
      <c r="D1028" s="125" t="e">
        <f>COUNTIFS('CONTRATOS 2015'!#REF!,A1028,'CONTRATOS 2015'!$W$2:$W$64,"&gt;=1")</f>
        <v>#REF!</v>
      </c>
      <c r="E1028" s="122" t="e">
        <f>SUMIFS('CONTRATOS 2015'!$W$2:$W$64,'CONTRATOS 2015'!#REF!,A1028)</f>
        <v>#REF!</v>
      </c>
    </row>
    <row r="1029" spans="1:5" x14ac:dyDescent="0.2">
      <c r="A1029" s="127" t="s">
        <v>1588</v>
      </c>
      <c r="B1029" s="44">
        <v>1130683863</v>
      </c>
      <c r="C1029" s="123" t="s">
        <v>392</v>
      </c>
      <c r="D1029" s="125" t="e">
        <f>COUNTIFS('CONTRATOS 2015'!#REF!,A1029,'CONTRATOS 2015'!$W$2:$W$64,"&gt;=1")</f>
        <v>#REF!</v>
      </c>
      <c r="E1029" s="122" t="e">
        <f>SUMIFS('CONTRATOS 2015'!$W$2:$W$64,'CONTRATOS 2015'!#REF!,A1029)</f>
        <v>#REF!</v>
      </c>
    </row>
    <row r="1030" spans="1:5" x14ac:dyDescent="0.2">
      <c r="A1030" s="127" t="s">
        <v>994</v>
      </c>
      <c r="B1030" s="44">
        <v>71315448</v>
      </c>
      <c r="C1030" s="123" t="s">
        <v>312</v>
      </c>
      <c r="D1030" s="125" t="e">
        <f>COUNTIFS('CONTRATOS 2015'!#REF!,A1030,'CONTRATOS 2015'!$W$2:$W$64,"&gt;=1")</f>
        <v>#REF!</v>
      </c>
      <c r="E1030" s="122" t="e">
        <f>SUMIFS('CONTRATOS 2015'!$W$2:$W$64,'CONTRATOS 2015'!#REF!,A1030)</f>
        <v>#REF!</v>
      </c>
    </row>
    <row r="1031" spans="1:5" x14ac:dyDescent="0.2">
      <c r="A1031" s="127" t="s">
        <v>1293</v>
      </c>
      <c r="B1031" s="44">
        <v>85473546</v>
      </c>
      <c r="C1031" s="123" t="s">
        <v>335</v>
      </c>
      <c r="D1031" s="125" t="e">
        <f>COUNTIFS('CONTRATOS 2015'!#REF!,A1031,'CONTRATOS 2015'!$W$2:$W$64,"&gt;=1")</f>
        <v>#REF!</v>
      </c>
      <c r="E1031" s="122" t="e">
        <f>SUMIFS('CONTRATOS 2015'!$W$2:$W$64,'CONTRATOS 2015'!#REF!,A1031)</f>
        <v>#REF!</v>
      </c>
    </row>
    <row r="1032" spans="1:5" x14ac:dyDescent="0.2">
      <c r="A1032" s="127" t="s">
        <v>1374</v>
      </c>
      <c r="B1032" s="44">
        <v>94398117</v>
      </c>
      <c r="C1032" s="123" t="s">
        <v>322</v>
      </c>
      <c r="D1032" s="125" t="e">
        <f>COUNTIFS('CONTRATOS 2015'!#REF!,A1032,'CONTRATOS 2015'!$W$2:$W$64,"&gt;=1")</f>
        <v>#REF!</v>
      </c>
      <c r="E1032" s="122" t="e">
        <f>SUMIFS('CONTRATOS 2015'!$W$2:$W$64,'CONTRATOS 2015'!#REF!,A1032)</f>
        <v>#REF!</v>
      </c>
    </row>
    <row r="1033" spans="1:5" x14ac:dyDescent="0.2">
      <c r="A1033" s="127" t="s">
        <v>528</v>
      </c>
      <c r="B1033" s="44">
        <v>11446004</v>
      </c>
      <c r="C1033" s="123" t="s">
        <v>301</v>
      </c>
      <c r="D1033" s="125" t="e">
        <f>COUNTIFS('CONTRATOS 2015'!#REF!,A1033,'CONTRATOS 2015'!$W$2:$W$64,"&gt;=1")</f>
        <v>#REF!</v>
      </c>
      <c r="E1033" s="122" t="e">
        <f>SUMIFS('CONTRATOS 2015'!$W$2:$W$64,'CONTRATOS 2015'!#REF!,A1033)</f>
        <v>#REF!</v>
      </c>
    </row>
    <row r="1034" spans="1:5" x14ac:dyDescent="0.2">
      <c r="A1034" s="127" t="s">
        <v>1308</v>
      </c>
      <c r="B1034" s="44">
        <v>86070664</v>
      </c>
      <c r="C1034" s="123" t="s">
        <v>301</v>
      </c>
      <c r="D1034" s="125" t="e">
        <f>COUNTIFS('CONTRATOS 2015'!#REF!,A1034,'CONTRATOS 2015'!$W$2:$W$64,"&gt;=1")</f>
        <v>#REF!</v>
      </c>
      <c r="E1034" s="122" t="e">
        <f>SUMIFS('CONTRATOS 2015'!$W$2:$W$64,'CONTRATOS 2015'!#REF!,A1034)</f>
        <v>#REF!</v>
      </c>
    </row>
    <row r="1035" spans="1:5" x14ac:dyDescent="0.2">
      <c r="A1035" s="127" t="s">
        <v>1036</v>
      </c>
      <c r="B1035" s="44">
        <v>73195349</v>
      </c>
      <c r="C1035" s="123" t="s">
        <v>423</v>
      </c>
      <c r="D1035" s="125" t="e">
        <f>COUNTIFS('CONTRATOS 2015'!#REF!,A1035,'CONTRATOS 2015'!$W$2:$W$64,"&gt;=1")</f>
        <v>#REF!</v>
      </c>
      <c r="E1035" s="122" t="e">
        <f>SUMIFS('CONTRATOS 2015'!$W$2:$W$64,'CONTRATOS 2015'!#REF!,A1035)</f>
        <v>#REF!</v>
      </c>
    </row>
    <row r="1036" spans="1:5" x14ac:dyDescent="0.2">
      <c r="A1036" s="127" t="s">
        <v>1462</v>
      </c>
      <c r="B1036" s="44">
        <v>1022969243</v>
      </c>
      <c r="C1036" s="123" t="s">
        <v>301</v>
      </c>
      <c r="D1036" s="125" t="e">
        <f>COUNTIFS('CONTRATOS 2015'!#REF!,A1036,'CONTRATOS 2015'!$W$2:$W$64,"&gt;=1")</f>
        <v>#REF!</v>
      </c>
      <c r="E1036" s="122" t="e">
        <f>SUMIFS('CONTRATOS 2015'!$W$2:$W$64,'CONTRATOS 2015'!#REF!,A1036)</f>
        <v>#REF!</v>
      </c>
    </row>
    <row r="1037" spans="1:5" x14ac:dyDescent="0.2">
      <c r="A1037" s="127" t="s">
        <v>1158</v>
      </c>
      <c r="B1037" s="44">
        <v>79853928</v>
      </c>
      <c r="C1037" s="123" t="s">
        <v>301</v>
      </c>
      <c r="D1037" s="125" t="e">
        <f>COUNTIFS('CONTRATOS 2015'!#REF!,A1037,'CONTRATOS 2015'!$W$2:$W$64,"&gt;=1")</f>
        <v>#REF!</v>
      </c>
      <c r="E1037" s="122" t="e">
        <f>SUMIFS('CONTRATOS 2015'!$W$2:$W$64,'CONTRATOS 2015'!#REF!,A1037)</f>
        <v>#REF!</v>
      </c>
    </row>
    <row r="1038" spans="1:5" x14ac:dyDescent="0.2">
      <c r="A1038" s="127" t="s">
        <v>1088</v>
      </c>
      <c r="B1038" s="44">
        <v>79213123</v>
      </c>
      <c r="C1038" s="123" t="s">
        <v>321</v>
      </c>
      <c r="D1038" s="125" t="e">
        <f>COUNTIFS('CONTRATOS 2015'!#REF!,A1038,'CONTRATOS 2015'!$W$2:$W$64,"&gt;=1")</f>
        <v>#REF!</v>
      </c>
      <c r="E1038" s="122" t="e">
        <f>SUMIFS('CONTRATOS 2015'!$W$2:$W$64,'CONTRATOS 2015'!#REF!,A1038)</f>
        <v>#REF!</v>
      </c>
    </row>
    <row r="1039" spans="1:5" x14ac:dyDescent="0.2">
      <c r="A1039" s="127" t="s">
        <v>1540</v>
      </c>
      <c r="B1039" s="44">
        <v>1083460593</v>
      </c>
      <c r="C1039" s="123" t="s">
        <v>305</v>
      </c>
      <c r="D1039" s="125" t="e">
        <f>COUNTIFS('CONTRATOS 2015'!#REF!,A1039,'CONTRATOS 2015'!$W$2:$W$64,"&gt;=1")</f>
        <v>#REF!</v>
      </c>
      <c r="E1039" s="122" t="e">
        <f>SUMIFS('CONTRATOS 2015'!$W$2:$W$64,'CONTRATOS 2015'!#REF!,A1039)</f>
        <v>#REF!</v>
      </c>
    </row>
    <row r="1040" spans="1:5" x14ac:dyDescent="0.2">
      <c r="A1040" s="127" t="s">
        <v>1254</v>
      </c>
      <c r="B1040" s="44">
        <v>80456784</v>
      </c>
      <c r="C1040" s="123" t="s">
        <v>319</v>
      </c>
      <c r="D1040" s="125" t="e">
        <f>COUNTIFS('CONTRATOS 2015'!#REF!,A1040,'CONTRATOS 2015'!$W$2:$W$64,"&gt;=1")</f>
        <v>#REF!</v>
      </c>
      <c r="E1040" s="122" t="e">
        <f>SUMIFS('CONTRATOS 2015'!$W$2:$W$64,'CONTRATOS 2015'!#REF!,A1040)</f>
        <v>#REF!</v>
      </c>
    </row>
    <row r="1041" spans="1:5" x14ac:dyDescent="0.2">
      <c r="A1041" s="127" t="s">
        <v>1336</v>
      </c>
      <c r="B1041" s="44">
        <v>88243917</v>
      </c>
      <c r="C1041" s="123" t="s">
        <v>301</v>
      </c>
      <c r="D1041" s="125" t="e">
        <f>COUNTIFS('CONTRATOS 2015'!#REF!,A1041,'CONTRATOS 2015'!$W$2:$W$64,"&gt;=1")</f>
        <v>#REF!</v>
      </c>
      <c r="E1041" s="122" t="e">
        <f>SUMIFS('CONTRATOS 2015'!$W$2:$W$64,'CONTRATOS 2015'!#REF!,A1041)</f>
        <v>#REF!</v>
      </c>
    </row>
    <row r="1042" spans="1:5" x14ac:dyDescent="0.2">
      <c r="A1042" s="127" t="s">
        <v>1311</v>
      </c>
      <c r="B1042" s="44">
        <v>87103555</v>
      </c>
      <c r="C1042" s="123" t="s">
        <v>323</v>
      </c>
      <c r="D1042" s="125" t="e">
        <f>COUNTIFS('CONTRATOS 2015'!#REF!,A1042,'CONTRATOS 2015'!$W$2:$W$64,"&gt;=1")</f>
        <v>#REF!</v>
      </c>
      <c r="E1042" s="122" t="e">
        <f>SUMIFS('CONTRATOS 2015'!$W$2:$W$64,'CONTRATOS 2015'!#REF!,A1042)</f>
        <v>#REF!</v>
      </c>
    </row>
    <row r="1043" spans="1:5" x14ac:dyDescent="0.2">
      <c r="A1043" s="127" t="s">
        <v>1301</v>
      </c>
      <c r="B1043" s="44">
        <v>86057280</v>
      </c>
      <c r="C1043" s="123" t="s">
        <v>345</v>
      </c>
      <c r="D1043" s="125" t="e">
        <f>COUNTIFS('CONTRATOS 2015'!#REF!,A1043,'CONTRATOS 2015'!$W$2:$W$64,"&gt;=1")</f>
        <v>#REF!</v>
      </c>
      <c r="E1043" s="122" t="e">
        <f>SUMIFS('CONTRATOS 2015'!$W$2:$W$64,'CONTRATOS 2015'!#REF!,A1043)</f>
        <v>#REF!</v>
      </c>
    </row>
    <row r="1044" spans="1:5" x14ac:dyDescent="0.2">
      <c r="A1044" s="127" t="s">
        <v>1347</v>
      </c>
      <c r="B1044" s="44">
        <v>91361481</v>
      </c>
      <c r="C1044" s="123" t="s">
        <v>324</v>
      </c>
      <c r="D1044" s="125" t="e">
        <f>COUNTIFS('CONTRATOS 2015'!#REF!,A1044,'CONTRATOS 2015'!$W$2:$W$64,"&gt;=1")</f>
        <v>#REF!</v>
      </c>
      <c r="E1044" s="122" t="e">
        <f>SUMIFS('CONTRATOS 2015'!$W$2:$W$64,'CONTRATOS 2015'!#REF!,A1044)</f>
        <v>#REF!</v>
      </c>
    </row>
    <row r="1045" spans="1:5" x14ac:dyDescent="0.2">
      <c r="A1045" s="127" t="s">
        <v>1001</v>
      </c>
      <c r="B1045" s="44">
        <v>72072192</v>
      </c>
      <c r="C1045" s="123" t="s">
        <v>307</v>
      </c>
      <c r="D1045" s="125" t="e">
        <f>COUNTIFS('CONTRATOS 2015'!#REF!,A1045,'CONTRATOS 2015'!$W$2:$W$64,"&gt;=1")</f>
        <v>#REF!</v>
      </c>
      <c r="E1045" s="122" t="e">
        <f>SUMIFS('CONTRATOS 2015'!$W$2:$W$64,'CONTRATOS 2015'!#REF!,A1045)</f>
        <v>#REF!</v>
      </c>
    </row>
    <row r="1046" spans="1:5" x14ac:dyDescent="0.2">
      <c r="A1046" s="127" t="s">
        <v>1116</v>
      </c>
      <c r="B1046" s="44">
        <v>79537238</v>
      </c>
      <c r="C1046" s="123" t="s">
        <v>301</v>
      </c>
      <c r="D1046" s="125" t="e">
        <f>COUNTIFS('CONTRATOS 2015'!#REF!,A1046,'CONTRATOS 2015'!$W$2:$W$64,"&gt;=1")</f>
        <v>#REF!</v>
      </c>
      <c r="E1046" s="122" t="e">
        <f>SUMIFS('CONTRATOS 2015'!$W$2:$W$64,'CONTRATOS 2015'!#REF!,A1046)</f>
        <v>#REF!</v>
      </c>
    </row>
    <row r="1047" spans="1:5" x14ac:dyDescent="0.2">
      <c r="A1047" s="127" t="s">
        <v>1188</v>
      </c>
      <c r="B1047" s="44">
        <v>80004215</v>
      </c>
      <c r="C1047" s="123" t="s">
        <v>364</v>
      </c>
      <c r="D1047" s="125" t="e">
        <f>COUNTIFS('CONTRATOS 2015'!#REF!,A1047,'CONTRATOS 2015'!$W$2:$W$64,"&gt;=1")</f>
        <v>#REF!</v>
      </c>
      <c r="E1047" s="122" t="e">
        <f>SUMIFS('CONTRATOS 2015'!$W$2:$W$64,'CONTRATOS 2015'!#REF!,A1047)</f>
        <v>#REF!</v>
      </c>
    </row>
    <row r="1048" spans="1:5" x14ac:dyDescent="0.2">
      <c r="A1048" s="127" t="s">
        <v>1331</v>
      </c>
      <c r="B1048" s="44">
        <v>88234558</v>
      </c>
      <c r="C1048" s="123" t="s">
        <v>350</v>
      </c>
      <c r="D1048" s="125" t="e">
        <f>COUNTIFS('CONTRATOS 2015'!#REF!,A1048,'CONTRATOS 2015'!$W$2:$W$64,"&gt;=1")</f>
        <v>#REF!</v>
      </c>
      <c r="E1048" s="122" t="e">
        <f>SUMIFS('CONTRATOS 2015'!$W$2:$W$64,'CONTRATOS 2015'!#REF!,A1048)</f>
        <v>#REF!</v>
      </c>
    </row>
    <row r="1049" spans="1:5" x14ac:dyDescent="0.2">
      <c r="A1049" s="127" t="s">
        <v>1198</v>
      </c>
      <c r="B1049" s="44">
        <v>80031052</v>
      </c>
      <c r="C1049" s="123" t="s">
        <v>301</v>
      </c>
      <c r="D1049" s="125" t="e">
        <f>COUNTIFS('CONTRATOS 2015'!#REF!,A1049,'CONTRATOS 2015'!$W$2:$W$64,"&gt;=1")</f>
        <v>#REF!</v>
      </c>
      <c r="E1049" s="122" t="e">
        <f>SUMIFS('CONTRATOS 2015'!$W$2:$W$64,'CONTRATOS 2015'!#REF!,A1049)</f>
        <v>#REF!</v>
      </c>
    </row>
    <row r="1050" spans="1:5" x14ac:dyDescent="0.2">
      <c r="A1050" s="127" t="s">
        <v>862</v>
      </c>
      <c r="B1050" s="44">
        <v>52448507</v>
      </c>
      <c r="C1050" s="123" t="s">
        <v>337</v>
      </c>
      <c r="D1050" s="125" t="e">
        <f>COUNTIFS('CONTRATOS 2015'!#REF!,A1050,'CONTRATOS 2015'!$W$2:$W$64,"&gt;=1")</f>
        <v>#REF!</v>
      </c>
      <c r="E1050" s="122" t="e">
        <f>SUMIFS('CONTRATOS 2015'!$W$2:$W$64,'CONTRATOS 2015'!#REF!,A1050)</f>
        <v>#REF!</v>
      </c>
    </row>
    <row r="1051" spans="1:5" x14ac:dyDescent="0.2">
      <c r="A1051" s="127" t="s">
        <v>1455</v>
      </c>
      <c r="B1051" s="44">
        <v>1020782820</v>
      </c>
      <c r="C1051" s="123" t="s">
        <v>301</v>
      </c>
      <c r="D1051" s="125" t="e">
        <f>COUNTIFS('CONTRATOS 2015'!#REF!,A1051,'CONTRATOS 2015'!$W$2:$W$64,"&gt;=1")</f>
        <v>#REF!</v>
      </c>
      <c r="E1051" s="122" t="e">
        <f>SUMIFS('CONTRATOS 2015'!$W$2:$W$64,'CONTRATOS 2015'!#REF!,A1051)</f>
        <v>#REF!</v>
      </c>
    </row>
    <row r="1052" spans="1:5" x14ac:dyDescent="0.2">
      <c r="A1052" s="127" t="s">
        <v>1408</v>
      </c>
      <c r="B1052" s="44">
        <v>1010190571</v>
      </c>
      <c r="C1052" s="123" t="s">
        <v>398</v>
      </c>
      <c r="D1052" s="125" t="e">
        <f>COUNTIFS('CONTRATOS 2015'!#REF!,A1052,'CONTRATOS 2015'!$W$2:$W$64,"&gt;=1")</f>
        <v>#REF!</v>
      </c>
      <c r="E1052" s="122" t="e">
        <f>SUMIFS('CONTRATOS 2015'!$W$2:$W$64,'CONTRATOS 2015'!#REF!,A1052)</f>
        <v>#REF!</v>
      </c>
    </row>
    <row r="1053" spans="1:5" x14ac:dyDescent="0.2">
      <c r="A1053" s="127" t="s">
        <v>680</v>
      </c>
      <c r="B1053" s="44">
        <v>30714300</v>
      </c>
      <c r="C1053" s="123" t="s">
        <v>340</v>
      </c>
      <c r="D1053" s="125" t="e">
        <f>COUNTIFS('CONTRATOS 2015'!#REF!,A1053,'CONTRATOS 2015'!$W$2:$W$64,"&gt;=1")</f>
        <v>#REF!</v>
      </c>
      <c r="E1053" s="122" t="e">
        <f>SUMIFS('CONTRATOS 2015'!$W$2:$W$64,'CONTRATOS 2015'!#REF!,A1053)</f>
        <v>#REF!</v>
      </c>
    </row>
    <row r="1054" spans="1:5" x14ac:dyDescent="0.2">
      <c r="A1054" s="127" t="s">
        <v>678</v>
      </c>
      <c r="B1054" s="44">
        <v>30391528</v>
      </c>
      <c r="C1054" s="123" t="s">
        <v>313</v>
      </c>
      <c r="D1054" s="125" t="e">
        <f>COUNTIFS('CONTRATOS 2015'!#REF!,A1054,'CONTRATOS 2015'!$W$2:$W$64,"&gt;=1")</f>
        <v>#REF!</v>
      </c>
      <c r="E1054" s="122" t="e">
        <f>SUMIFS('CONTRATOS 2015'!$W$2:$W$64,'CONTRATOS 2015'!#REF!,A1054)</f>
        <v>#REF!</v>
      </c>
    </row>
    <row r="1055" spans="1:5" x14ac:dyDescent="0.2">
      <c r="A1055" s="127" t="s">
        <v>1523</v>
      </c>
      <c r="B1055" s="44">
        <v>1053791536</v>
      </c>
      <c r="C1055" s="123" t="s">
        <v>312</v>
      </c>
      <c r="D1055" s="125" t="e">
        <f>COUNTIFS('CONTRATOS 2015'!#REF!,A1055,'CONTRATOS 2015'!$W$2:$W$64,"&gt;=1")</f>
        <v>#REF!</v>
      </c>
      <c r="E1055" s="122" t="e">
        <f>SUMIFS('CONTRATOS 2015'!$W$2:$W$64,'CONTRATOS 2015'!#REF!,A1055)</f>
        <v>#REF!</v>
      </c>
    </row>
    <row r="1056" spans="1:5" x14ac:dyDescent="0.2">
      <c r="A1056" s="127" t="s">
        <v>1405</v>
      </c>
      <c r="B1056" s="44">
        <v>1010180066</v>
      </c>
      <c r="C1056" s="123" t="s">
        <v>390</v>
      </c>
      <c r="D1056" s="125" t="e">
        <f>COUNTIFS('CONTRATOS 2015'!#REF!,A1056,'CONTRATOS 2015'!$W$2:$W$64,"&gt;=1")</f>
        <v>#REF!</v>
      </c>
      <c r="E1056" s="122" t="e">
        <f>SUMIFS('CONTRATOS 2015'!$W$2:$W$64,'CONTRATOS 2015'!#REF!,A1056)</f>
        <v>#REF!</v>
      </c>
    </row>
    <row r="1057" spans="1:5" x14ac:dyDescent="0.2">
      <c r="A1057" s="127" t="s">
        <v>659</v>
      </c>
      <c r="B1057" s="44">
        <v>24347099</v>
      </c>
      <c r="C1057" s="123" t="s">
        <v>353</v>
      </c>
      <c r="D1057" s="125" t="e">
        <f>COUNTIFS('CONTRATOS 2015'!#REF!,A1057,'CONTRATOS 2015'!$W$2:$W$64,"&gt;=1")</f>
        <v>#REF!</v>
      </c>
      <c r="E1057" s="122" t="e">
        <f>SUMIFS('CONTRATOS 2015'!$W$2:$W$64,'CONTRATOS 2015'!#REF!,A1057)</f>
        <v>#REF!</v>
      </c>
    </row>
    <row r="1058" spans="1:5" x14ac:dyDescent="0.2">
      <c r="A1058" s="127" t="s">
        <v>1226</v>
      </c>
      <c r="B1058" s="44">
        <v>80150636</v>
      </c>
      <c r="C1058" s="123" t="s">
        <v>301</v>
      </c>
      <c r="D1058" s="125" t="e">
        <f>COUNTIFS('CONTRATOS 2015'!#REF!,A1058,'CONTRATOS 2015'!$W$2:$W$64,"&gt;=1")</f>
        <v>#REF!</v>
      </c>
      <c r="E1058" s="122" t="e">
        <f>SUMIFS('CONTRATOS 2015'!$W$2:$W$64,'CONTRATOS 2015'!#REF!,A1058)</f>
        <v>#REF!</v>
      </c>
    </row>
    <row r="1059" spans="1:5" x14ac:dyDescent="0.2">
      <c r="A1059" s="127" t="s">
        <v>1084</v>
      </c>
      <c r="B1059" s="44">
        <v>79152525</v>
      </c>
      <c r="C1059" s="123" t="s">
        <v>340</v>
      </c>
      <c r="D1059" s="125" t="e">
        <f>COUNTIFS('CONTRATOS 2015'!#REF!,A1059,'CONTRATOS 2015'!$W$2:$W$64,"&gt;=1")</f>
        <v>#REF!</v>
      </c>
      <c r="E1059" s="122" t="e">
        <f>SUMIFS('CONTRATOS 2015'!$W$2:$W$64,'CONTRATOS 2015'!#REF!,A1059)</f>
        <v>#REF!</v>
      </c>
    </row>
    <row r="1060" spans="1:5" x14ac:dyDescent="0.2">
      <c r="A1060" s="127" t="s">
        <v>426</v>
      </c>
      <c r="B1060" s="44">
        <v>286500</v>
      </c>
      <c r="C1060" s="123" t="s">
        <v>301</v>
      </c>
      <c r="D1060" s="125" t="e">
        <f>COUNTIFS('CONTRATOS 2015'!#REF!,A1060,'CONTRATOS 2015'!$W$2:$W$64,"&gt;=1")</f>
        <v>#REF!</v>
      </c>
      <c r="E1060" s="122" t="e">
        <f>SUMIFS('CONTRATOS 2015'!$W$2:$W$64,'CONTRATOS 2015'!#REF!,A1060)</f>
        <v>#REF!</v>
      </c>
    </row>
    <row r="1061" spans="1:5" x14ac:dyDescent="0.2">
      <c r="A1061" s="127" t="s">
        <v>1218</v>
      </c>
      <c r="B1061" s="44">
        <v>80119955</v>
      </c>
      <c r="C1061" s="123" t="s">
        <v>301</v>
      </c>
      <c r="D1061" s="125" t="e">
        <f>COUNTIFS('CONTRATOS 2015'!#REF!,A1061,'CONTRATOS 2015'!$W$2:$W$64,"&gt;=1")</f>
        <v>#REF!</v>
      </c>
      <c r="E1061" s="122" t="e">
        <f>SUMIFS('CONTRATOS 2015'!$W$2:$W$64,'CONTRATOS 2015'!#REF!,A1061)</f>
        <v>#REF!</v>
      </c>
    </row>
    <row r="1062" spans="1:5" x14ac:dyDescent="0.2">
      <c r="A1062" s="127" t="s">
        <v>438</v>
      </c>
      <c r="B1062" s="44">
        <v>4123353</v>
      </c>
      <c r="C1062" s="123" t="s">
        <v>301</v>
      </c>
      <c r="D1062" s="125" t="e">
        <f>COUNTIFS('CONTRATOS 2015'!#REF!,A1062,'CONTRATOS 2015'!$W$2:$W$64,"&gt;=1")</f>
        <v>#REF!</v>
      </c>
      <c r="E1062" s="122" t="e">
        <f>SUMIFS('CONTRATOS 2015'!$W$2:$W$64,'CONTRATOS 2015'!#REF!,A1062)</f>
        <v>#REF!</v>
      </c>
    </row>
    <row r="1063" spans="1:5" x14ac:dyDescent="0.2">
      <c r="A1063" s="127" t="s">
        <v>1208</v>
      </c>
      <c r="B1063" s="44">
        <v>80063247</v>
      </c>
      <c r="C1063" s="123" t="s">
        <v>311</v>
      </c>
      <c r="D1063" s="125" t="e">
        <f>COUNTIFS('CONTRATOS 2015'!#REF!,A1063,'CONTRATOS 2015'!$W$2:$W$64,"&gt;=1")</f>
        <v>#REF!</v>
      </c>
      <c r="E1063" s="122" t="e">
        <f>SUMIFS('CONTRATOS 2015'!$W$2:$W$64,'CONTRATOS 2015'!#REF!,A1063)</f>
        <v>#REF!</v>
      </c>
    </row>
    <row r="1064" spans="1:5" x14ac:dyDescent="0.2">
      <c r="A1064" s="127" t="s">
        <v>576</v>
      </c>
      <c r="B1064" s="44">
        <v>14229535</v>
      </c>
      <c r="C1064" s="123" t="s">
        <v>369</v>
      </c>
      <c r="D1064" s="125" t="e">
        <f>COUNTIFS('CONTRATOS 2015'!#REF!,A1064,'CONTRATOS 2015'!$W$2:$W$64,"&gt;=1")</f>
        <v>#REF!</v>
      </c>
      <c r="E1064" s="122" t="e">
        <f>SUMIFS('CONTRATOS 2015'!$W$2:$W$64,'CONTRATOS 2015'!#REF!,A1064)</f>
        <v>#REF!</v>
      </c>
    </row>
    <row r="1065" spans="1:5" x14ac:dyDescent="0.2">
      <c r="A1065" s="127" t="s">
        <v>471</v>
      </c>
      <c r="B1065" s="44">
        <v>7312375</v>
      </c>
      <c r="C1065" s="123" t="s">
        <v>301</v>
      </c>
      <c r="D1065" s="125" t="e">
        <f>COUNTIFS('CONTRATOS 2015'!#REF!,A1065,'CONTRATOS 2015'!$W$2:$W$64,"&gt;=1")</f>
        <v>#REF!</v>
      </c>
      <c r="E1065" s="122" t="e">
        <f>SUMIFS('CONTRATOS 2015'!$W$2:$W$64,'CONTRATOS 2015'!#REF!,A1065)</f>
        <v>#REF!</v>
      </c>
    </row>
    <row r="1066" spans="1:5" x14ac:dyDescent="0.2">
      <c r="A1066" s="127" t="s">
        <v>868</v>
      </c>
      <c r="B1066" s="44">
        <v>52503989</v>
      </c>
      <c r="C1066" s="123" t="s">
        <v>301</v>
      </c>
      <c r="D1066" s="125" t="e">
        <f>COUNTIFS('CONTRATOS 2015'!#REF!,A1066,'CONTRATOS 2015'!$W$2:$W$64,"&gt;=1")</f>
        <v>#REF!</v>
      </c>
      <c r="E1066" s="122" t="e">
        <f>SUMIFS('CONTRATOS 2015'!$W$2:$W$64,'CONTRATOS 2015'!#REF!,A1066)</f>
        <v>#REF!</v>
      </c>
    </row>
    <row r="1067" spans="1:5" x14ac:dyDescent="0.2">
      <c r="A1067" s="127" t="s">
        <v>1430</v>
      </c>
      <c r="B1067" s="44">
        <v>1015998637</v>
      </c>
      <c r="C1067" s="123" t="s">
        <v>337</v>
      </c>
      <c r="D1067" s="125" t="e">
        <f>COUNTIFS('CONTRATOS 2015'!#REF!,A1067,'CONTRATOS 2015'!$W$2:$W$64,"&gt;=1")</f>
        <v>#REF!</v>
      </c>
      <c r="E1067" s="122" t="e">
        <f>SUMIFS('CONTRATOS 2015'!$W$2:$W$64,'CONTRATOS 2015'!#REF!,A1067)</f>
        <v>#REF!</v>
      </c>
    </row>
    <row r="1068" spans="1:5" x14ac:dyDescent="0.2">
      <c r="A1068" s="127" t="s">
        <v>1157</v>
      </c>
      <c r="B1068" s="44">
        <v>79848138</v>
      </c>
      <c r="C1068" s="123" t="s">
        <v>354</v>
      </c>
      <c r="D1068" s="125" t="e">
        <f>COUNTIFS('CONTRATOS 2015'!#REF!,A1068,'CONTRATOS 2015'!$W$2:$W$64,"&gt;=1")</f>
        <v>#REF!</v>
      </c>
      <c r="E1068" s="122" t="e">
        <f>SUMIFS('CONTRATOS 2015'!$W$2:$W$64,'CONTRATOS 2015'!#REF!,A1068)</f>
        <v>#REF!</v>
      </c>
    </row>
    <row r="1069" spans="1:5" x14ac:dyDescent="0.2">
      <c r="A1069" s="127" t="s">
        <v>1269</v>
      </c>
      <c r="B1069" s="44">
        <v>80808925</v>
      </c>
      <c r="C1069" s="123" t="s">
        <v>301</v>
      </c>
      <c r="D1069" s="125" t="e">
        <f>COUNTIFS('CONTRATOS 2015'!#REF!,A1069,'CONTRATOS 2015'!$W$2:$W$64,"&gt;=1")</f>
        <v>#REF!</v>
      </c>
      <c r="E1069" s="122" t="e">
        <f>SUMIFS('CONTRATOS 2015'!$W$2:$W$64,'CONTRATOS 2015'!#REF!,A1069)</f>
        <v>#REF!</v>
      </c>
    </row>
    <row r="1070" spans="1:5" x14ac:dyDescent="0.2">
      <c r="A1070" s="127" t="s">
        <v>1102</v>
      </c>
      <c r="B1070" s="44">
        <v>79403611</v>
      </c>
      <c r="C1070" s="123" t="s">
        <v>413</v>
      </c>
      <c r="D1070" s="125" t="e">
        <f>COUNTIFS('CONTRATOS 2015'!#REF!,A1070,'CONTRATOS 2015'!$W$2:$W$64,"&gt;=1")</f>
        <v>#REF!</v>
      </c>
      <c r="E1070" s="122" t="e">
        <f>SUMIFS('CONTRATOS 2015'!$W$2:$W$64,'CONTRATOS 2015'!#REF!,A1070)</f>
        <v>#REF!</v>
      </c>
    </row>
    <row r="1071" spans="1:5" x14ac:dyDescent="0.2">
      <c r="A1071" s="127" t="s">
        <v>1358</v>
      </c>
      <c r="B1071" s="44">
        <v>93397270</v>
      </c>
      <c r="C1071" s="123" t="s">
        <v>301</v>
      </c>
      <c r="D1071" s="125" t="e">
        <f>COUNTIFS('CONTRATOS 2015'!#REF!,A1071,'CONTRATOS 2015'!$W$2:$W$64,"&gt;=1")</f>
        <v>#REF!</v>
      </c>
      <c r="E1071" s="122" t="e">
        <f>SUMIFS('CONTRATOS 2015'!$W$2:$W$64,'CONTRATOS 2015'!#REF!,A1071)</f>
        <v>#REF!</v>
      </c>
    </row>
    <row r="1072" spans="1:5" x14ac:dyDescent="0.2">
      <c r="A1072" s="127" t="s">
        <v>1025</v>
      </c>
      <c r="B1072" s="44">
        <v>73115073</v>
      </c>
      <c r="C1072" s="123" t="s">
        <v>331</v>
      </c>
      <c r="D1072" s="125" t="e">
        <f>COUNTIFS('CONTRATOS 2015'!#REF!,A1072,'CONTRATOS 2015'!$W$2:$W$64,"&gt;=1")</f>
        <v>#REF!</v>
      </c>
      <c r="E1072" s="122" t="e">
        <f>SUMIFS('CONTRATOS 2015'!$W$2:$W$64,'CONTRATOS 2015'!#REF!,A1072)</f>
        <v>#REF!</v>
      </c>
    </row>
    <row r="1073" spans="1:5" x14ac:dyDescent="0.2">
      <c r="A1073" s="127" t="s">
        <v>571</v>
      </c>
      <c r="B1073" s="44">
        <v>13746971</v>
      </c>
      <c r="C1073" s="123" t="s">
        <v>311</v>
      </c>
      <c r="D1073" s="125" t="e">
        <f>COUNTIFS('CONTRATOS 2015'!#REF!,A1073,'CONTRATOS 2015'!$W$2:$W$64,"&gt;=1")</f>
        <v>#REF!</v>
      </c>
      <c r="E1073" s="122" t="e">
        <f>SUMIFS('CONTRATOS 2015'!$W$2:$W$64,'CONTRATOS 2015'!#REF!,A1073)</f>
        <v>#REF!</v>
      </c>
    </row>
    <row r="1074" spans="1:5" x14ac:dyDescent="0.2">
      <c r="A1074" s="127" t="s">
        <v>1415</v>
      </c>
      <c r="B1074" s="44">
        <v>1013579965</v>
      </c>
      <c r="C1074" s="123" t="s">
        <v>320</v>
      </c>
      <c r="D1074" s="125" t="e">
        <f>COUNTIFS('CONTRATOS 2015'!#REF!,A1074,'CONTRATOS 2015'!$W$2:$W$64,"&gt;=1")</f>
        <v>#REF!</v>
      </c>
      <c r="E1074" s="122" t="e">
        <f>SUMIFS('CONTRATOS 2015'!$W$2:$W$64,'CONTRATOS 2015'!#REF!,A1074)</f>
        <v>#REF!</v>
      </c>
    </row>
    <row r="1075" spans="1:5" x14ac:dyDescent="0.2">
      <c r="A1075" s="127" t="s">
        <v>1023</v>
      </c>
      <c r="B1075" s="44">
        <v>72431064</v>
      </c>
      <c r="C1075" s="123" t="s">
        <v>342</v>
      </c>
      <c r="D1075" s="125" t="e">
        <f>COUNTIFS('CONTRATOS 2015'!#REF!,A1075,'CONTRATOS 2015'!$W$2:$W$64,"&gt;=1")</f>
        <v>#REF!</v>
      </c>
      <c r="E1075" s="122" t="e">
        <f>SUMIFS('CONTRATOS 2015'!$W$2:$W$64,'CONTRATOS 2015'!#REF!,A1075)</f>
        <v>#REF!</v>
      </c>
    </row>
    <row r="1076" spans="1:5" x14ac:dyDescent="0.2">
      <c r="A1076" s="127" t="s">
        <v>569</v>
      </c>
      <c r="B1076" s="44">
        <v>13740570</v>
      </c>
      <c r="C1076" s="123" t="s">
        <v>328</v>
      </c>
      <c r="D1076" s="125" t="e">
        <f>COUNTIFS('CONTRATOS 2015'!#REF!,A1076,'CONTRATOS 2015'!$W$2:$W$64,"&gt;=1")</f>
        <v>#REF!</v>
      </c>
      <c r="E1076" s="122" t="e">
        <f>SUMIFS('CONTRATOS 2015'!$W$2:$W$64,'CONTRATOS 2015'!#REF!,A1076)</f>
        <v>#REF!</v>
      </c>
    </row>
    <row r="1077" spans="1:5" x14ac:dyDescent="0.2">
      <c r="A1077" s="127" t="s">
        <v>631</v>
      </c>
      <c r="B1077" s="44">
        <v>19433588</v>
      </c>
      <c r="C1077" s="123" t="s">
        <v>347</v>
      </c>
      <c r="D1077" s="125" t="e">
        <f>COUNTIFS('CONTRATOS 2015'!#REF!,A1077,'CONTRATOS 2015'!$W$2:$W$64,"&gt;=1")</f>
        <v>#REF!</v>
      </c>
      <c r="E1077" s="122" t="e">
        <f>SUMIFS('CONTRATOS 2015'!$W$2:$W$64,'CONTRATOS 2015'!#REF!,A1077)</f>
        <v>#REF!</v>
      </c>
    </row>
    <row r="1078" spans="1:5" x14ac:dyDescent="0.2">
      <c r="A1078" s="127" t="s">
        <v>1380</v>
      </c>
      <c r="B1078" s="44">
        <v>94488348</v>
      </c>
      <c r="C1078" s="123" t="s">
        <v>301</v>
      </c>
      <c r="D1078" s="125" t="e">
        <f>COUNTIFS('CONTRATOS 2015'!#REF!,A1078,'CONTRATOS 2015'!$W$2:$W$64,"&gt;=1")</f>
        <v>#REF!</v>
      </c>
      <c r="E1078" s="122" t="e">
        <f>SUMIFS('CONTRATOS 2015'!$W$2:$W$64,'CONTRATOS 2015'!#REF!,A1078)</f>
        <v>#REF!</v>
      </c>
    </row>
    <row r="1079" spans="1:5" x14ac:dyDescent="0.2">
      <c r="A1079" s="127" t="s">
        <v>1554</v>
      </c>
      <c r="B1079" s="44">
        <v>1093743787</v>
      </c>
      <c r="C1079" s="123" t="s">
        <v>419</v>
      </c>
      <c r="D1079" s="125" t="e">
        <f>COUNTIFS('CONTRATOS 2015'!#REF!,A1079,'CONTRATOS 2015'!$W$2:$W$64,"&gt;=1")</f>
        <v>#REF!</v>
      </c>
      <c r="E1079" s="122" t="e">
        <f>SUMIFS('CONTRATOS 2015'!$W$2:$W$64,'CONTRATOS 2015'!#REF!,A1079)</f>
        <v>#REF!</v>
      </c>
    </row>
    <row r="1080" spans="1:5" x14ac:dyDescent="0.2">
      <c r="A1080" s="127" t="s">
        <v>468</v>
      </c>
      <c r="B1080" s="44">
        <v>7178233</v>
      </c>
      <c r="C1080" s="123" t="s">
        <v>328</v>
      </c>
      <c r="D1080" s="125" t="e">
        <f>COUNTIFS('CONTRATOS 2015'!#REF!,A1080,'CONTRATOS 2015'!$W$2:$W$64,"&gt;=1")</f>
        <v>#REF!</v>
      </c>
      <c r="E1080" s="122" t="e">
        <f>SUMIFS('CONTRATOS 2015'!$W$2:$W$64,'CONTRATOS 2015'!#REF!,A1080)</f>
        <v>#REF!</v>
      </c>
    </row>
    <row r="1081" spans="1:5" x14ac:dyDescent="0.2">
      <c r="A1081" s="127" t="s">
        <v>1221</v>
      </c>
      <c r="B1081" s="44">
        <v>80130133</v>
      </c>
      <c r="C1081" s="123" t="s">
        <v>303</v>
      </c>
      <c r="D1081" s="125" t="e">
        <f>COUNTIFS('CONTRATOS 2015'!#REF!,A1081,'CONTRATOS 2015'!$W$2:$W$64,"&gt;=1")</f>
        <v>#REF!</v>
      </c>
      <c r="E1081" s="122" t="e">
        <f>SUMIFS('CONTRATOS 2015'!$W$2:$W$64,'CONTRATOS 2015'!#REF!,A1081)</f>
        <v>#REF!</v>
      </c>
    </row>
    <row r="1082" spans="1:5" x14ac:dyDescent="0.2">
      <c r="A1082" s="127" t="s">
        <v>1031</v>
      </c>
      <c r="B1082" s="44">
        <v>73151023</v>
      </c>
      <c r="C1082" s="123" t="s">
        <v>341</v>
      </c>
      <c r="D1082" s="125" t="e">
        <f>COUNTIFS('CONTRATOS 2015'!#REF!,A1082,'CONTRATOS 2015'!$W$2:$W$64,"&gt;=1")</f>
        <v>#REF!</v>
      </c>
      <c r="E1082" s="122" t="e">
        <f>SUMIFS('CONTRATOS 2015'!$W$2:$W$64,'CONTRATOS 2015'!#REF!,A1082)</f>
        <v>#REF!</v>
      </c>
    </row>
    <row r="1083" spans="1:5" x14ac:dyDescent="0.2">
      <c r="A1083" s="127" t="s">
        <v>1286</v>
      </c>
      <c r="B1083" s="44">
        <v>85372653</v>
      </c>
      <c r="C1083" s="123" t="s">
        <v>301</v>
      </c>
      <c r="D1083" s="125" t="e">
        <f>COUNTIFS('CONTRATOS 2015'!#REF!,A1083,'CONTRATOS 2015'!$W$2:$W$64,"&gt;=1")</f>
        <v>#REF!</v>
      </c>
      <c r="E1083" s="122" t="e">
        <f>SUMIFS('CONTRATOS 2015'!$W$2:$W$64,'CONTRATOS 2015'!#REF!,A1083)</f>
        <v>#REF!</v>
      </c>
    </row>
    <row r="1084" spans="1:5" x14ac:dyDescent="0.2">
      <c r="A1084" s="127" t="s">
        <v>723</v>
      </c>
      <c r="B1084" s="44">
        <v>36951361</v>
      </c>
      <c r="C1084" s="123" t="s">
        <v>362</v>
      </c>
      <c r="D1084" s="125" t="e">
        <f>COUNTIFS('CONTRATOS 2015'!#REF!,A1084,'CONTRATOS 2015'!$W$2:$W$64,"&gt;=1")</f>
        <v>#REF!</v>
      </c>
      <c r="E1084" s="122" t="e">
        <f>SUMIFS('CONTRATOS 2015'!$W$2:$W$64,'CONTRATOS 2015'!#REF!,A1084)</f>
        <v>#REF!</v>
      </c>
    </row>
    <row r="1085" spans="1:5" x14ac:dyDescent="0.2">
      <c r="A1085" s="127" t="s">
        <v>1553</v>
      </c>
      <c r="B1085" s="44">
        <v>1090415566</v>
      </c>
      <c r="C1085" s="123" t="s">
        <v>350</v>
      </c>
      <c r="D1085" s="125" t="e">
        <f>COUNTIFS('CONTRATOS 2015'!#REF!,A1085,'CONTRATOS 2015'!$W$2:$W$64,"&gt;=1")</f>
        <v>#REF!</v>
      </c>
      <c r="E1085" s="122" t="e">
        <f>SUMIFS('CONTRATOS 2015'!$W$2:$W$64,'CONTRATOS 2015'!#REF!,A1085)</f>
        <v>#REF!</v>
      </c>
    </row>
    <row r="1086" spans="1:5" x14ac:dyDescent="0.2">
      <c r="A1086" s="127" t="s">
        <v>1125</v>
      </c>
      <c r="B1086" s="44">
        <v>79603614</v>
      </c>
      <c r="C1086" s="123" t="s">
        <v>301</v>
      </c>
      <c r="D1086" s="125" t="e">
        <f>COUNTIFS('CONTRATOS 2015'!#REF!,A1086,'CONTRATOS 2015'!$W$2:$W$64,"&gt;=1")</f>
        <v>#REF!</v>
      </c>
      <c r="E1086" s="122" t="e">
        <f>SUMIFS('CONTRATOS 2015'!$W$2:$W$64,'CONTRATOS 2015'!#REF!,A1086)</f>
        <v>#REF!</v>
      </c>
    </row>
    <row r="1087" spans="1:5" x14ac:dyDescent="0.2">
      <c r="A1087" s="127" t="s">
        <v>153</v>
      </c>
      <c r="B1087" s="44">
        <v>79658619</v>
      </c>
      <c r="C1087" s="123" t="s">
        <v>356</v>
      </c>
      <c r="D1087" s="125" t="e">
        <f>COUNTIFS('CONTRATOS 2015'!#REF!,A1087,'CONTRATOS 2015'!$W$2:$W$64,"&gt;=1")</f>
        <v>#REF!</v>
      </c>
      <c r="E1087" s="122" t="e">
        <f>SUMIFS('CONTRATOS 2015'!$W$2:$W$64,'CONTRATOS 2015'!#REF!,A1087)</f>
        <v>#REF!</v>
      </c>
    </row>
    <row r="1088" spans="1:5" x14ac:dyDescent="0.2">
      <c r="A1088" s="127" t="s">
        <v>1287</v>
      </c>
      <c r="B1088" s="44">
        <v>85373491</v>
      </c>
      <c r="C1088" s="123" t="s">
        <v>301</v>
      </c>
      <c r="D1088" s="125" t="e">
        <f>COUNTIFS('CONTRATOS 2015'!#REF!,A1088,'CONTRATOS 2015'!$W$2:$W$64,"&gt;=1")</f>
        <v>#REF!</v>
      </c>
      <c r="E1088" s="122" t="e">
        <f>SUMIFS('CONTRATOS 2015'!$W$2:$W$64,'CONTRATOS 2015'!#REF!,A1088)</f>
        <v>#REF!</v>
      </c>
    </row>
    <row r="1089" spans="1:5" x14ac:dyDescent="0.2">
      <c r="A1089" s="127" t="s">
        <v>50</v>
      </c>
      <c r="B1089" s="44">
        <v>79866445</v>
      </c>
      <c r="C1089" s="123" t="s">
        <v>301</v>
      </c>
      <c r="D1089" s="125" t="e">
        <f>COUNTIFS('CONTRATOS 2015'!#REF!,A1089,'CONTRATOS 2015'!$W$2:$W$64,"&gt;=1")</f>
        <v>#REF!</v>
      </c>
      <c r="E1089" s="122" t="e">
        <f>SUMIFS('CONTRATOS 2015'!$W$2:$W$64,'CONTRATOS 2015'!#REF!,A1089)</f>
        <v>#REF!</v>
      </c>
    </row>
    <row r="1090" spans="1:5" x14ac:dyDescent="0.2">
      <c r="A1090" s="127" t="s">
        <v>249</v>
      </c>
      <c r="B1090" s="44">
        <v>80373544</v>
      </c>
      <c r="C1090" s="123" t="s">
        <v>404</v>
      </c>
      <c r="D1090" s="125" t="e">
        <f>COUNTIFS('CONTRATOS 2015'!#REF!,A1090,'CONTRATOS 2015'!$W$2:$W$64,"&gt;=1")</f>
        <v>#REF!</v>
      </c>
      <c r="E1090" s="122" t="e">
        <f>SUMIFS('CONTRATOS 2015'!$W$2:$W$64,'CONTRATOS 2015'!#REF!,A1090)</f>
        <v>#REF!</v>
      </c>
    </row>
    <row r="1091" spans="1:5" x14ac:dyDescent="0.2">
      <c r="A1091" s="127" t="s">
        <v>1229</v>
      </c>
      <c r="B1091" s="44">
        <v>80161092</v>
      </c>
      <c r="C1091" s="123" t="s">
        <v>301</v>
      </c>
      <c r="D1091" s="125" t="e">
        <f>COUNTIFS('CONTRATOS 2015'!#REF!,A1091,'CONTRATOS 2015'!$W$2:$W$64,"&gt;=1")</f>
        <v>#REF!</v>
      </c>
      <c r="E1091" s="122" t="e">
        <f>SUMIFS('CONTRATOS 2015'!$W$2:$W$64,'CONTRATOS 2015'!#REF!,A1091)</f>
        <v>#REF!</v>
      </c>
    </row>
    <row r="1092" spans="1:5" x14ac:dyDescent="0.2">
      <c r="A1092" s="127" t="s">
        <v>1236</v>
      </c>
      <c r="B1092" s="44">
        <v>80216505</v>
      </c>
      <c r="C1092" s="123" t="s">
        <v>385</v>
      </c>
      <c r="D1092" s="125" t="e">
        <f>COUNTIFS('CONTRATOS 2015'!#REF!,A1092,'CONTRATOS 2015'!$W$2:$W$64,"&gt;=1")</f>
        <v>#REF!</v>
      </c>
      <c r="E1092" s="122" t="e">
        <f>SUMIFS('CONTRATOS 2015'!$W$2:$W$64,'CONTRATOS 2015'!#REF!,A1092)</f>
        <v>#REF!</v>
      </c>
    </row>
    <row r="1093" spans="1:5" x14ac:dyDescent="0.2">
      <c r="A1093" s="127" t="s">
        <v>1156</v>
      </c>
      <c r="B1093" s="44">
        <v>79840120</v>
      </c>
      <c r="C1093" s="123" t="s">
        <v>301</v>
      </c>
      <c r="D1093" s="125" t="e">
        <f>COUNTIFS('CONTRATOS 2015'!#REF!,A1093,'CONTRATOS 2015'!$W$2:$W$64,"&gt;=1")</f>
        <v>#REF!</v>
      </c>
      <c r="E1093" s="122" t="e">
        <f>SUMIFS('CONTRATOS 2015'!$W$2:$W$64,'CONTRATOS 2015'!#REF!,A1093)</f>
        <v>#REF!</v>
      </c>
    </row>
    <row r="1094" spans="1:5" x14ac:dyDescent="0.2">
      <c r="A1094" s="127" t="s">
        <v>601</v>
      </c>
      <c r="B1094" s="44">
        <v>16933055</v>
      </c>
      <c r="C1094" s="123" t="s">
        <v>301</v>
      </c>
      <c r="D1094" s="125" t="e">
        <f>COUNTIFS('CONTRATOS 2015'!#REF!,A1094,'CONTRATOS 2015'!$W$2:$W$64,"&gt;=1")</f>
        <v>#REF!</v>
      </c>
      <c r="E1094" s="122" t="e">
        <f>SUMIFS('CONTRATOS 2015'!$W$2:$W$64,'CONTRATOS 2015'!#REF!,A1094)</f>
        <v>#REF!</v>
      </c>
    </row>
    <row r="1095" spans="1:5" x14ac:dyDescent="0.2">
      <c r="A1095" s="127" t="s">
        <v>1037</v>
      </c>
      <c r="B1095" s="44">
        <v>73231543</v>
      </c>
      <c r="C1095" s="123" t="s">
        <v>301</v>
      </c>
      <c r="D1095" s="125" t="e">
        <f>COUNTIFS('CONTRATOS 2015'!#REF!,A1095,'CONTRATOS 2015'!$W$2:$W$64,"&gt;=1")</f>
        <v>#REF!</v>
      </c>
      <c r="E1095" s="122" t="e">
        <f>SUMIFS('CONTRATOS 2015'!$W$2:$W$64,'CONTRATOS 2015'!#REF!,A1095)</f>
        <v>#REF!</v>
      </c>
    </row>
    <row r="1096" spans="1:5" x14ac:dyDescent="0.2">
      <c r="A1096" s="127" t="s">
        <v>1314</v>
      </c>
      <c r="B1096" s="44">
        <v>87491980</v>
      </c>
      <c r="C1096" s="123" t="s">
        <v>362</v>
      </c>
      <c r="D1096" s="125" t="e">
        <f>COUNTIFS('CONTRATOS 2015'!#REF!,A1096,'CONTRATOS 2015'!$W$2:$W$64,"&gt;=1")</f>
        <v>#REF!</v>
      </c>
      <c r="E1096" s="122" t="e">
        <f>SUMIFS('CONTRATOS 2015'!$W$2:$W$64,'CONTRATOS 2015'!#REF!,A1096)</f>
        <v>#REF!</v>
      </c>
    </row>
    <row r="1097" spans="1:5" x14ac:dyDescent="0.2">
      <c r="A1097" s="127" t="s">
        <v>51</v>
      </c>
      <c r="B1097" s="44">
        <v>75035031</v>
      </c>
      <c r="C1097" s="123" t="s">
        <v>382</v>
      </c>
      <c r="D1097" s="125" t="e">
        <f>COUNTIFS('CONTRATOS 2015'!#REF!,A1097,'CONTRATOS 2015'!$W$2:$W$64,"&gt;=1")</f>
        <v>#REF!</v>
      </c>
      <c r="E1097" s="122" t="e">
        <f>SUMIFS('CONTRATOS 2015'!$W$2:$W$64,'CONTRATOS 2015'!#REF!,A1097)</f>
        <v>#REF!</v>
      </c>
    </row>
    <row r="1098" spans="1:5" x14ac:dyDescent="0.2">
      <c r="A1098" s="127" t="s">
        <v>607</v>
      </c>
      <c r="B1098" s="44">
        <v>17416733</v>
      </c>
      <c r="C1098" s="123" t="s">
        <v>301</v>
      </c>
      <c r="D1098" s="125" t="e">
        <f>COUNTIFS('CONTRATOS 2015'!#REF!,A1098,'CONTRATOS 2015'!$W$2:$W$64,"&gt;=1")</f>
        <v>#REF!</v>
      </c>
      <c r="E1098" s="122" t="e">
        <f>SUMIFS('CONTRATOS 2015'!$W$2:$W$64,'CONTRATOS 2015'!#REF!,A1098)</f>
        <v>#REF!</v>
      </c>
    </row>
    <row r="1099" spans="1:5" x14ac:dyDescent="0.2">
      <c r="A1099" s="127" t="s">
        <v>53</v>
      </c>
      <c r="B1099" s="44">
        <v>19420464</v>
      </c>
      <c r="C1099" s="123" t="s">
        <v>381</v>
      </c>
      <c r="D1099" s="125" t="e">
        <f>COUNTIFS('CONTRATOS 2015'!#REF!,A1099,'CONTRATOS 2015'!$W$2:$W$64,"&gt;=1")</f>
        <v>#REF!</v>
      </c>
      <c r="E1099" s="122" t="e">
        <f>SUMIFS('CONTRATOS 2015'!$W$2:$W$64,'CONTRATOS 2015'!#REF!,A1099)</f>
        <v>#REF!</v>
      </c>
    </row>
    <row r="1100" spans="1:5" x14ac:dyDescent="0.2">
      <c r="A1100" s="127" t="s">
        <v>441</v>
      </c>
      <c r="B1100" s="44">
        <v>4247415</v>
      </c>
      <c r="C1100" s="123" t="s">
        <v>310</v>
      </c>
      <c r="D1100" s="125" t="e">
        <f>COUNTIFS('CONTRATOS 2015'!#REF!,A1100,'CONTRATOS 2015'!$W$2:$W$64,"&gt;=1")</f>
        <v>#REF!</v>
      </c>
      <c r="E1100" s="122" t="e">
        <f>SUMIFS('CONTRATOS 2015'!$W$2:$W$64,'CONTRATOS 2015'!#REF!,A1100)</f>
        <v>#REF!</v>
      </c>
    </row>
    <row r="1101" spans="1:5" x14ac:dyDescent="0.2">
      <c r="A1101" s="127" t="s">
        <v>56</v>
      </c>
      <c r="B1101" s="44">
        <v>79877406</v>
      </c>
      <c r="C1101" s="123" t="s">
        <v>383</v>
      </c>
      <c r="D1101" s="125" t="e">
        <f>COUNTIFS('CONTRATOS 2015'!#REF!,A1101,'CONTRATOS 2015'!$W$2:$W$64,"&gt;=1")</f>
        <v>#REF!</v>
      </c>
      <c r="E1101" s="122" t="e">
        <f>SUMIFS('CONTRATOS 2015'!$W$2:$W$64,'CONTRATOS 2015'!#REF!,A1101)</f>
        <v>#REF!</v>
      </c>
    </row>
    <row r="1102" spans="1:5" x14ac:dyDescent="0.2">
      <c r="A1102" s="127" t="s">
        <v>431</v>
      </c>
      <c r="B1102" s="44">
        <v>2956299</v>
      </c>
      <c r="C1102" s="123" t="s">
        <v>305</v>
      </c>
      <c r="D1102" s="125" t="e">
        <f>COUNTIFS('CONTRATOS 2015'!#REF!,A1102,'CONTRATOS 2015'!$W$2:$W$64,"&gt;=1")</f>
        <v>#REF!</v>
      </c>
      <c r="E1102" s="122" t="e">
        <f>SUMIFS('CONTRATOS 2015'!$W$2:$W$64,'CONTRATOS 2015'!#REF!,A1102)</f>
        <v>#REF!</v>
      </c>
    </row>
    <row r="1103" spans="1:5" x14ac:dyDescent="0.2">
      <c r="A1103" s="127" t="s">
        <v>157</v>
      </c>
      <c r="B1103" s="44">
        <v>11347499</v>
      </c>
      <c r="C1103" s="123" t="s">
        <v>354</v>
      </c>
      <c r="D1103" s="125" t="e">
        <f>COUNTIFS('CONTRATOS 2015'!#REF!,A1103,'CONTRATOS 2015'!$W$2:$W$64,"&gt;=1")</f>
        <v>#REF!</v>
      </c>
      <c r="E1103" s="122" t="e">
        <f>SUMIFS('CONTRATOS 2015'!$W$2:$W$64,'CONTRATOS 2015'!#REF!,A1103)</f>
        <v>#REF!</v>
      </c>
    </row>
    <row r="1104" spans="1:5" x14ac:dyDescent="0.2">
      <c r="A1104" s="127" t="s">
        <v>476</v>
      </c>
      <c r="B1104" s="44">
        <v>7602533</v>
      </c>
      <c r="C1104" s="123" t="s">
        <v>301</v>
      </c>
      <c r="D1104" s="125" t="e">
        <f>COUNTIFS('CONTRATOS 2015'!#REF!,A1104,'CONTRATOS 2015'!$W$2:$W$64,"&gt;=1")</f>
        <v>#REF!</v>
      </c>
      <c r="E1104" s="122" t="e">
        <f>SUMIFS('CONTRATOS 2015'!$W$2:$W$64,'CONTRATOS 2015'!#REF!,A1104)</f>
        <v>#REF!</v>
      </c>
    </row>
    <row r="1105" spans="1:5" x14ac:dyDescent="0.2">
      <c r="A1105" s="127" t="s">
        <v>1046</v>
      </c>
      <c r="B1105" s="44">
        <v>74327253</v>
      </c>
      <c r="C1105" s="123" t="s">
        <v>303</v>
      </c>
      <c r="D1105" s="125" t="e">
        <f>COUNTIFS('CONTRATOS 2015'!#REF!,A1105,'CONTRATOS 2015'!$W$2:$W$64,"&gt;=1")</f>
        <v>#REF!</v>
      </c>
      <c r="E1105" s="122" t="e">
        <f>SUMIFS('CONTRATOS 2015'!$W$2:$W$64,'CONTRATOS 2015'!#REF!,A1105)</f>
        <v>#REF!</v>
      </c>
    </row>
    <row r="1106" spans="1:5" x14ac:dyDescent="0.2">
      <c r="A1106" s="127" t="s">
        <v>1143</v>
      </c>
      <c r="B1106" s="44">
        <v>79749184</v>
      </c>
      <c r="C1106" s="123" t="s">
        <v>301</v>
      </c>
      <c r="D1106" s="125" t="e">
        <f>COUNTIFS('CONTRATOS 2015'!#REF!,A1106,'CONTRATOS 2015'!$W$2:$W$64,"&gt;=1")</f>
        <v>#REF!</v>
      </c>
      <c r="E1106" s="122" t="e">
        <f>SUMIFS('CONTRATOS 2015'!$W$2:$W$64,'CONTRATOS 2015'!#REF!,A1106)</f>
        <v>#REF!</v>
      </c>
    </row>
    <row r="1107" spans="1:5" x14ac:dyDescent="0.2">
      <c r="A1107" s="127" t="s">
        <v>480</v>
      </c>
      <c r="B1107" s="44">
        <v>7707735</v>
      </c>
      <c r="C1107" s="123" t="s">
        <v>307</v>
      </c>
      <c r="D1107" s="125" t="e">
        <f>COUNTIFS('CONTRATOS 2015'!#REF!,A1107,'CONTRATOS 2015'!$W$2:$W$64,"&gt;=1")</f>
        <v>#REF!</v>
      </c>
      <c r="E1107" s="122" t="e">
        <f>SUMIFS('CONTRATOS 2015'!$W$2:$W$64,'CONTRATOS 2015'!#REF!,A1107)</f>
        <v>#REF!</v>
      </c>
    </row>
    <row r="1108" spans="1:5" x14ac:dyDescent="0.2">
      <c r="A1108" s="127" t="s">
        <v>1060</v>
      </c>
      <c r="B1108" s="44">
        <v>75145924</v>
      </c>
      <c r="C1108" s="123" t="s">
        <v>314</v>
      </c>
      <c r="D1108" s="125" t="e">
        <f>COUNTIFS('CONTRATOS 2015'!#REF!,A1108,'CONTRATOS 2015'!$W$2:$W$64,"&gt;=1")</f>
        <v>#REF!</v>
      </c>
      <c r="E1108" s="122" t="e">
        <f>SUMIFS('CONTRATOS 2015'!$W$2:$W$64,'CONTRATOS 2015'!#REF!,A1108)</f>
        <v>#REF!</v>
      </c>
    </row>
    <row r="1109" spans="1:5" x14ac:dyDescent="0.2">
      <c r="A1109" s="127" t="s">
        <v>929</v>
      </c>
      <c r="B1109" s="44">
        <v>53050798</v>
      </c>
      <c r="C1109" s="123" t="s">
        <v>324</v>
      </c>
      <c r="D1109" s="125" t="e">
        <f>COUNTIFS('CONTRATOS 2015'!#REF!,A1109,'CONTRATOS 2015'!$W$2:$W$64,"&gt;=1")</f>
        <v>#REF!</v>
      </c>
      <c r="E1109" s="122" t="e">
        <f>SUMIFS('CONTRATOS 2015'!$W$2:$W$64,'CONTRATOS 2015'!#REF!,A1109)</f>
        <v>#REF!</v>
      </c>
    </row>
    <row r="1110" spans="1:5" x14ac:dyDescent="0.2">
      <c r="A1110" s="127" t="s">
        <v>639</v>
      </c>
      <c r="B1110" s="44">
        <v>20441355</v>
      </c>
      <c r="C1110" s="123" t="s">
        <v>348</v>
      </c>
      <c r="D1110" s="125" t="e">
        <f>COUNTIFS('CONTRATOS 2015'!#REF!,A1110,'CONTRATOS 2015'!$W$2:$W$64,"&gt;=1")</f>
        <v>#REF!</v>
      </c>
      <c r="E1110" s="122" t="e">
        <f>SUMIFS('CONTRATOS 2015'!$W$2:$W$64,'CONTRATOS 2015'!#REF!,A1110)</f>
        <v>#REF!</v>
      </c>
    </row>
    <row r="1111" spans="1:5" x14ac:dyDescent="0.2">
      <c r="A1111" s="127" t="s">
        <v>1572</v>
      </c>
      <c r="B1111" s="44">
        <v>1121327496</v>
      </c>
      <c r="C1111" s="123" t="s">
        <v>356</v>
      </c>
      <c r="D1111" s="125" t="e">
        <f>COUNTIFS('CONTRATOS 2015'!#REF!,A1111,'CONTRATOS 2015'!$W$2:$W$64,"&gt;=1")</f>
        <v>#REF!</v>
      </c>
      <c r="E1111" s="122" t="e">
        <f>SUMIFS('CONTRATOS 2015'!$W$2:$W$64,'CONTRATOS 2015'!#REF!,A1111)</f>
        <v>#REF!</v>
      </c>
    </row>
    <row r="1112" spans="1:5" x14ac:dyDescent="0.2">
      <c r="A1112" s="127" t="s">
        <v>707</v>
      </c>
      <c r="B1112" s="44">
        <v>35485052</v>
      </c>
      <c r="C1112" s="123" t="s">
        <v>396</v>
      </c>
      <c r="D1112" s="125" t="e">
        <f>COUNTIFS('CONTRATOS 2015'!#REF!,A1112,'CONTRATOS 2015'!$W$2:$W$64,"&gt;=1")</f>
        <v>#REF!</v>
      </c>
      <c r="E1112" s="122" t="e">
        <f>SUMIFS('CONTRATOS 2015'!$W$2:$W$64,'CONTRATOS 2015'!#REF!,A1112)</f>
        <v>#REF!</v>
      </c>
    </row>
    <row r="1113" spans="1:5" x14ac:dyDescent="0.2">
      <c r="A1113" s="127" t="s">
        <v>1130</v>
      </c>
      <c r="B1113" s="44">
        <v>79649197</v>
      </c>
      <c r="C1113" s="123" t="s">
        <v>415</v>
      </c>
      <c r="D1113" s="125" t="e">
        <f>COUNTIFS('CONTRATOS 2015'!#REF!,A1113,'CONTRATOS 2015'!$W$2:$W$64,"&gt;=1")</f>
        <v>#REF!</v>
      </c>
      <c r="E1113" s="122" t="e">
        <f>SUMIFS('CONTRATOS 2015'!$W$2:$W$64,'CONTRATOS 2015'!#REF!,A1113)</f>
        <v>#REF!</v>
      </c>
    </row>
    <row r="1114" spans="1:5" x14ac:dyDescent="0.2">
      <c r="A1114" s="127" t="s">
        <v>1017</v>
      </c>
      <c r="B1114" s="44">
        <v>72233624</v>
      </c>
      <c r="C1114" s="123" t="s">
        <v>340</v>
      </c>
      <c r="D1114" s="125" t="e">
        <f>COUNTIFS('CONTRATOS 2015'!#REF!,A1114,'CONTRATOS 2015'!$W$2:$W$64,"&gt;=1")</f>
        <v>#REF!</v>
      </c>
      <c r="E1114" s="122" t="e">
        <f>SUMIFS('CONTRATOS 2015'!$W$2:$W$64,'CONTRATOS 2015'!#REF!,A1114)</f>
        <v>#REF!</v>
      </c>
    </row>
    <row r="1115" spans="1:5" x14ac:dyDescent="0.2">
      <c r="A1115" s="127" t="s">
        <v>455</v>
      </c>
      <c r="B1115" s="44">
        <v>6102305</v>
      </c>
      <c r="C1115" s="123" t="s">
        <v>319</v>
      </c>
      <c r="D1115" s="125" t="e">
        <f>COUNTIFS('CONTRATOS 2015'!#REF!,A1115,'CONTRATOS 2015'!$W$2:$W$64,"&gt;=1")</f>
        <v>#REF!</v>
      </c>
      <c r="E1115" s="122" t="e">
        <f>SUMIFS('CONTRATOS 2015'!$W$2:$W$64,'CONTRATOS 2015'!#REF!,A1115)</f>
        <v>#REF!</v>
      </c>
    </row>
    <row r="1116" spans="1:5" x14ac:dyDescent="0.2">
      <c r="A1116" s="127" t="s">
        <v>719</v>
      </c>
      <c r="B1116" s="44">
        <v>36756144</v>
      </c>
      <c r="C1116" s="123" t="s">
        <v>399</v>
      </c>
      <c r="D1116" s="125" t="e">
        <f>COUNTIFS('CONTRATOS 2015'!#REF!,A1116,'CONTRATOS 2015'!$W$2:$W$64,"&gt;=1")</f>
        <v>#REF!</v>
      </c>
      <c r="E1116" s="122" t="e">
        <f>SUMIFS('CONTRATOS 2015'!$W$2:$W$64,'CONTRATOS 2015'!#REF!,A1116)</f>
        <v>#REF!</v>
      </c>
    </row>
    <row r="1117" spans="1:5" x14ac:dyDescent="0.2">
      <c r="A1117" s="127" t="s">
        <v>171</v>
      </c>
      <c r="B1117" s="44">
        <v>16161168</v>
      </c>
      <c r="C1117" s="123" t="s">
        <v>334</v>
      </c>
      <c r="D1117" s="125" t="e">
        <f>COUNTIFS('CONTRATOS 2015'!#REF!,A1117,'CONTRATOS 2015'!$W$2:$W$64,"&gt;=1")</f>
        <v>#REF!</v>
      </c>
      <c r="E1117" s="122" t="e">
        <f>SUMIFS('CONTRATOS 2015'!$W$2:$W$64,'CONTRATOS 2015'!#REF!,A1117)</f>
        <v>#REF!</v>
      </c>
    </row>
    <row r="1118" spans="1:5" x14ac:dyDescent="0.2">
      <c r="A1118" s="127" t="s">
        <v>638</v>
      </c>
      <c r="B1118" s="44">
        <v>20368075</v>
      </c>
      <c r="C1118" s="123" t="s">
        <v>301</v>
      </c>
      <c r="D1118" s="125" t="e">
        <f>COUNTIFS('CONTRATOS 2015'!#REF!,A1118,'CONTRATOS 2015'!$W$2:$W$64,"&gt;=1")</f>
        <v>#REF!</v>
      </c>
      <c r="E1118" s="122" t="e">
        <f>SUMIFS('CONTRATOS 2015'!$W$2:$W$64,'CONTRATOS 2015'!#REF!,A1118)</f>
        <v>#REF!</v>
      </c>
    </row>
    <row r="1119" spans="1:5" x14ac:dyDescent="0.2">
      <c r="A1119" s="127" t="s">
        <v>221</v>
      </c>
      <c r="B1119" s="44">
        <v>5827247</v>
      </c>
      <c r="C1119" s="123" t="s">
        <v>302</v>
      </c>
      <c r="D1119" s="125" t="e">
        <f>COUNTIFS('CONTRATOS 2015'!#REF!,A1119,'CONTRATOS 2015'!$W$2:$W$64,"&gt;=1")</f>
        <v>#REF!</v>
      </c>
      <c r="E1119" s="122" t="e">
        <f>SUMIFS('CONTRATOS 2015'!$W$2:$W$64,'CONTRATOS 2015'!#REF!,A1119)</f>
        <v>#REF!</v>
      </c>
    </row>
    <row r="1120" spans="1:5" x14ac:dyDescent="0.2">
      <c r="A1120" s="127" t="s">
        <v>700</v>
      </c>
      <c r="B1120" s="44">
        <v>33199207</v>
      </c>
      <c r="C1120" s="123" t="s">
        <v>379</v>
      </c>
      <c r="D1120" s="125" t="e">
        <f>COUNTIFS('CONTRATOS 2015'!#REF!,A1120,'CONTRATOS 2015'!$W$2:$W$64,"&gt;=1")</f>
        <v>#REF!</v>
      </c>
      <c r="E1120" s="122" t="e">
        <f>SUMIFS('CONTRATOS 2015'!$W$2:$W$64,'CONTRATOS 2015'!#REF!,A1120)</f>
        <v>#REF!</v>
      </c>
    </row>
    <row r="1121" spans="1:5" x14ac:dyDescent="0.2">
      <c r="A1121" s="127" t="s">
        <v>585</v>
      </c>
      <c r="B1121" s="44">
        <v>15671037</v>
      </c>
      <c r="C1121" s="123" t="s">
        <v>371</v>
      </c>
      <c r="D1121" s="125" t="e">
        <f>COUNTIFS('CONTRATOS 2015'!#REF!,A1121,'CONTRATOS 2015'!$W$2:$W$64,"&gt;=1")</f>
        <v>#REF!</v>
      </c>
      <c r="E1121" s="122" t="e">
        <f>SUMIFS('CONTRATOS 2015'!$W$2:$W$64,'CONTRATOS 2015'!#REF!,A1121)</f>
        <v>#REF!</v>
      </c>
    </row>
    <row r="1122" spans="1:5" x14ac:dyDescent="0.2">
      <c r="A1122" s="127" t="s">
        <v>1510</v>
      </c>
      <c r="B1122" s="44">
        <v>1047336625</v>
      </c>
      <c r="C1122" s="123" t="s">
        <v>340</v>
      </c>
      <c r="D1122" s="125" t="e">
        <f>COUNTIFS('CONTRATOS 2015'!#REF!,A1122,'CONTRATOS 2015'!$W$2:$W$64,"&gt;=1")</f>
        <v>#REF!</v>
      </c>
      <c r="E1122" s="122" t="e">
        <f>SUMIFS('CONTRATOS 2015'!$W$2:$W$64,'CONTRATOS 2015'!#REF!,A1122)</f>
        <v>#REF!</v>
      </c>
    </row>
    <row r="1123" spans="1:5" x14ac:dyDescent="0.2">
      <c r="A1123" s="127" t="s">
        <v>856</v>
      </c>
      <c r="B1123" s="44">
        <v>52401138</v>
      </c>
      <c r="C1123" s="123" t="s">
        <v>396</v>
      </c>
      <c r="D1123" s="125" t="e">
        <f>COUNTIFS('CONTRATOS 2015'!#REF!,A1123,'CONTRATOS 2015'!$W$2:$W$64,"&gt;=1")</f>
        <v>#REF!</v>
      </c>
      <c r="E1123" s="122" t="e">
        <f>SUMIFS('CONTRATOS 2015'!$W$2:$W$64,'CONTRATOS 2015'!#REF!,A1123)</f>
        <v>#REF!</v>
      </c>
    </row>
    <row r="1124" spans="1:5" x14ac:dyDescent="0.2">
      <c r="A1124" s="127" t="s">
        <v>677</v>
      </c>
      <c r="B1124" s="44">
        <v>30324752</v>
      </c>
      <c r="C1124" s="123" t="s">
        <v>312</v>
      </c>
      <c r="D1124" s="125" t="e">
        <f>COUNTIFS('CONTRATOS 2015'!#REF!,A1124,'CONTRATOS 2015'!$W$2:$W$64,"&gt;=1")</f>
        <v>#REF!</v>
      </c>
      <c r="E1124" s="122" t="e">
        <f>SUMIFS('CONTRATOS 2015'!$W$2:$W$64,'CONTRATOS 2015'!#REF!,A1124)</f>
        <v>#REF!</v>
      </c>
    </row>
    <row r="1125" spans="1:5" x14ac:dyDescent="0.2">
      <c r="A1125" s="127" t="s">
        <v>979</v>
      </c>
      <c r="B1125" s="44">
        <v>65780982</v>
      </c>
      <c r="C1125" s="123" t="s">
        <v>322</v>
      </c>
      <c r="D1125" s="125" t="e">
        <f>COUNTIFS('CONTRATOS 2015'!#REF!,A1125,'CONTRATOS 2015'!$W$2:$W$64,"&gt;=1")</f>
        <v>#REF!</v>
      </c>
      <c r="E1125" s="122" t="e">
        <f>SUMIFS('CONTRATOS 2015'!$W$2:$W$64,'CONTRATOS 2015'!#REF!,A1125)</f>
        <v>#REF!</v>
      </c>
    </row>
    <row r="1126" spans="1:5" x14ac:dyDescent="0.2">
      <c r="A1126" s="127" t="s">
        <v>854</v>
      </c>
      <c r="B1126" s="44">
        <v>52386683</v>
      </c>
      <c r="C1126" s="123" t="s">
        <v>329</v>
      </c>
      <c r="D1126" s="125" t="e">
        <f>COUNTIFS('CONTRATOS 2015'!#REF!,A1126,'CONTRATOS 2015'!$W$2:$W$64,"&gt;=1")</f>
        <v>#REF!</v>
      </c>
      <c r="E1126" s="122" t="e">
        <f>SUMIFS('CONTRATOS 2015'!$W$2:$W$64,'CONTRATOS 2015'!#REF!,A1126)</f>
        <v>#REF!</v>
      </c>
    </row>
    <row r="1127" spans="1:5" x14ac:dyDescent="0.2">
      <c r="A1127" s="127" t="s">
        <v>703</v>
      </c>
      <c r="B1127" s="44">
        <v>33676149</v>
      </c>
      <c r="C1127" s="123" t="s">
        <v>303</v>
      </c>
      <c r="D1127" s="125" t="e">
        <f>COUNTIFS('CONTRATOS 2015'!#REF!,A1127,'CONTRATOS 2015'!$W$2:$W$64,"&gt;=1")</f>
        <v>#REF!</v>
      </c>
      <c r="E1127" s="122" t="e">
        <f>SUMIFS('CONTRATOS 2015'!$W$2:$W$64,'CONTRATOS 2015'!#REF!,A1127)</f>
        <v>#REF!</v>
      </c>
    </row>
    <row r="1128" spans="1:5" x14ac:dyDescent="0.2">
      <c r="A1128" s="127" t="s">
        <v>830</v>
      </c>
      <c r="B1128" s="44">
        <v>52115671</v>
      </c>
      <c r="C1128" s="123" t="s">
        <v>396</v>
      </c>
      <c r="D1128" s="125" t="e">
        <f>COUNTIFS('CONTRATOS 2015'!#REF!,A1128,'CONTRATOS 2015'!$W$2:$W$64,"&gt;=1")</f>
        <v>#REF!</v>
      </c>
      <c r="E1128" s="122" t="e">
        <f>SUMIFS('CONTRATOS 2015'!$W$2:$W$64,'CONTRATOS 2015'!#REF!,A1128)</f>
        <v>#REF!</v>
      </c>
    </row>
    <row r="1129" spans="1:5" x14ac:dyDescent="0.2">
      <c r="A1129" s="127" t="s">
        <v>989</v>
      </c>
      <c r="B1129" s="44">
        <v>69005422</v>
      </c>
      <c r="C1129" s="123" t="s">
        <v>333</v>
      </c>
      <c r="D1129" s="125" t="e">
        <f>COUNTIFS('CONTRATOS 2015'!#REF!,A1129,'CONTRATOS 2015'!$W$2:$W$64,"&gt;=1")</f>
        <v>#REF!</v>
      </c>
      <c r="E1129" s="122" t="e">
        <f>SUMIFS('CONTRATOS 2015'!$W$2:$W$64,'CONTRATOS 2015'!#REF!,A1129)</f>
        <v>#REF!</v>
      </c>
    </row>
    <row r="1130" spans="1:5" x14ac:dyDescent="0.2">
      <c r="A1130" s="127" t="s">
        <v>877</v>
      </c>
      <c r="B1130" s="44">
        <v>52562039</v>
      </c>
      <c r="C1130" s="123" t="s">
        <v>301</v>
      </c>
      <c r="D1130" s="125" t="e">
        <f>COUNTIFS('CONTRATOS 2015'!#REF!,A1130,'CONTRATOS 2015'!$W$2:$W$64,"&gt;=1")</f>
        <v>#REF!</v>
      </c>
      <c r="E1130" s="122" t="e">
        <f>SUMIFS('CONTRATOS 2015'!$W$2:$W$64,'CONTRATOS 2015'!#REF!,A1130)</f>
        <v>#REF!</v>
      </c>
    </row>
    <row r="1131" spans="1:5" x14ac:dyDescent="0.2">
      <c r="A1131" s="127" t="s">
        <v>1447</v>
      </c>
      <c r="B1131" s="44">
        <v>1019018352</v>
      </c>
      <c r="C1131" s="123" t="s">
        <v>387</v>
      </c>
      <c r="D1131" s="125" t="e">
        <f>COUNTIFS('CONTRATOS 2015'!#REF!,A1131,'CONTRATOS 2015'!$W$2:$W$64,"&gt;=1")</f>
        <v>#REF!</v>
      </c>
      <c r="E1131" s="122" t="e">
        <f>SUMIFS('CONTRATOS 2015'!$W$2:$W$64,'CONTRATOS 2015'!#REF!,A1131)</f>
        <v>#REF!</v>
      </c>
    </row>
    <row r="1132" spans="1:5" x14ac:dyDescent="0.2">
      <c r="A1132" s="127" t="s">
        <v>845</v>
      </c>
      <c r="B1132" s="44">
        <v>52305216</v>
      </c>
      <c r="C1132" s="123" t="s">
        <v>330</v>
      </c>
      <c r="D1132" s="125" t="e">
        <f>COUNTIFS('CONTRATOS 2015'!#REF!,A1132,'CONTRATOS 2015'!$W$2:$W$64,"&gt;=1")</f>
        <v>#REF!</v>
      </c>
      <c r="E1132" s="122" t="e">
        <f>SUMIFS('CONTRATOS 2015'!$W$2:$W$64,'CONTRATOS 2015'!#REF!,A1132)</f>
        <v>#REF!</v>
      </c>
    </row>
    <row r="1133" spans="1:5" x14ac:dyDescent="0.2">
      <c r="A1133" s="127" t="s">
        <v>888</v>
      </c>
      <c r="B1133" s="44">
        <v>52794874</v>
      </c>
      <c r="C1133" s="123" t="s">
        <v>301</v>
      </c>
      <c r="D1133" s="125" t="e">
        <f>COUNTIFS('CONTRATOS 2015'!#REF!,A1133,'CONTRATOS 2015'!$W$2:$W$64,"&gt;=1")</f>
        <v>#REF!</v>
      </c>
      <c r="E1133" s="122" t="e">
        <f>SUMIFS('CONTRATOS 2015'!$W$2:$W$64,'CONTRATOS 2015'!#REF!,A1133)</f>
        <v>#REF!</v>
      </c>
    </row>
    <row r="1134" spans="1:5" x14ac:dyDescent="0.2">
      <c r="A1134" s="127" t="s">
        <v>1435</v>
      </c>
      <c r="B1134" s="44">
        <v>1016027491</v>
      </c>
      <c r="C1134" s="123" t="s">
        <v>301</v>
      </c>
      <c r="D1134" s="125" t="e">
        <f>COUNTIFS('CONTRATOS 2015'!#REF!,A1134,'CONTRATOS 2015'!$W$2:$W$64,"&gt;=1")</f>
        <v>#REF!</v>
      </c>
      <c r="E1134" s="122" t="e">
        <f>SUMIFS('CONTRATOS 2015'!$W$2:$W$64,'CONTRATOS 2015'!#REF!,A1134)</f>
        <v>#REF!</v>
      </c>
    </row>
    <row r="1135" spans="1:5" x14ac:dyDescent="0.2">
      <c r="A1135" s="127" t="s">
        <v>1501</v>
      </c>
      <c r="B1135" s="44">
        <v>1032423202</v>
      </c>
      <c r="C1135" s="123" t="s">
        <v>307</v>
      </c>
      <c r="D1135" s="125" t="e">
        <f>COUNTIFS('CONTRATOS 2015'!#REF!,A1135,'CONTRATOS 2015'!$W$2:$W$64,"&gt;=1")</f>
        <v>#REF!</v>
      </c>
      <c r="E1135" s="122" t="e">
        <f>SUMIFS('CONTRATOS 2015'!$W$2:$W$64,'CONTRATOS 2015'!#REF!,A1135)</f>
        <v>#REF!</v>
      </c>
    </row>
    <row r="1136" spans="1:5" x14ac:dyDescent="0.2">
      <c r="A1136" s="127" t="s">
        <v>916</v>
      </c>
      <c r="B1136" s="44">
        <v>52959594</v>
      </c>
      <c r="C1136" s="123" t="s">
        <v>301</v>
      </c>
      <c r="D1136" s="125" t="e">
        <f>COUNTIFS('CONTRATOS 2015'!#REF!,A1136,'CONTRATOS 2015'!$W$2:$W$64,"&gt;=1")</f>
        <v>#REF!</v>
      </c>
      <c r="E1136" s="122" t="e">
        <f>SUMIFS('CONTRATOS 2015'!$W$2:$W$64,'CONTRATOS 2015'!#REF!,A1136)</f>
        <v>#REF!</v>
      </c>
    </row>
    <row r="1137" spans="1:5" x14ac:dyDescent="0.2">
      <c r="A1137" s="127" t="s">
        <v>936</v>
      </c>
      <c r="B1137" s="44">
        <v>53095319</v>
      </c>
      <c r="C1137" s="123" t="s">
        <v>301</v>
      </c>
      <c r="D1137" s="125" t="e">
        <f>COUNTIFS('CONTRATOS 2015'!#REF!,A1137,'CONTRATOS 2015'!$W$2:$W$64,"&gt;=1")</f>
        <v>#REF!</v>
      </c>
      <c r="E1137" s="122" t="e">
        <f>SUMIFS('CONTRATOS 2015'!$W$2:$W$64,'CONTRATOS 2015'!#REF!,A1137)</f>
        <v>#REF!</v>
      </c>
    </row>
    <row r="1138" spans="1:5" x14ac:dyDescent="0.2">
      <c r="A1138" s="127" t="s">
        <v>1488</v>
      </c>
      <c r="B1138" s="44">
        <v>1032370929</v>
      </c>
      <c r="C1138" s="123" t="s">
        <v>301</v>
      </c>
      <c r="D1138" s="125" t="e">
        <f>COUNTIFS('CONTRATOS 2015'!#REF!,A1138,'CONTRATOS 2015'!$W$2:$W$64,"&gt;=1")</f>
        <v>#REF!</v>
      </c>
      <c r="E1138" s="122" t="e">
        <f>SUMIFS('CONTRATOS 2015'!$W$2:$W$64,'CONTRATOS 2015'!#REF!,A1138)</f>
        <v>#REF!</v>
      </c>
    </row>
    <row r="1139" spans="1:5" x14ac:dyDescent="0.2">
      <c r="A1139" s="127" t="s">
        <v>675</v>
      </c>
      <c r="B1139" s="44">
        <v>28821711</v>
      </c>
      <c r="C1139" s="123" t="s">
        <v>301</v>
      </c>
      <c r="D1139" s="125" t="e">
        <f>COUNTIFS('CONTRATOS 2015'!#REF!,A1139,'CONTRATOS 2015'!$W$2:$W$64,"&gt;=1")</f>
        <v>#REF!</v>
      </c>
      <c r="E1139" s="122" t="e">
        <f>SUMIFS('CONTRATOS 2015'!$W$2:$W$64,'CONTRATOS 2015'!#REF!,A1139)</f>
        <v>#REF!</v>
      </c>
    </row>
    <row r="1140" spans="1:5" x14ac:dyDescent="0.2">
      <c r="A1140" s="127" t="s">
        <v>656</v>
      </c>
      <c r="B1140" s="44">
        <v>24081854</v>
      </c>
      <c r="C1140" s="123" t="s">
        <v>301</v>
      </c>
      <c r="D1140" s="125" t="e">
        <f>COUNTIFS('CONTRATOS 2015'!#REF!,A1140,'CONTRATOS 2015'!$W$2:$W$64,"&gt;=1")</f>
        <v>#REF!</v>
      </c>
      <c r="E1140" s="122" t="e">
        <f>SUMIFS('CONTRATOS 2015'!$W$2:$W$64,'CONTRATOS 2015'!#REF!,A1140)</f>
        <v>#REF!</v>
      </c>
    </row>
    <row r="1141" spans="1:5" x14ac:dyDescent="0.2">
      <c r="A1141" s="127" t="s">
        <v>713</v>
      </c>
      <c r="B1141" s="44">
        <v>36304085</v>
      </c>
      <c r="C1141" s="123" t="s">
        <v>386</v>
      </c>
      <c r="D1141" s="125" t="e">
        <f>COUNTIFS('CONTRATOS 2015'!#REF!,A1141,'CONTRATOS 2015'!$W$2:$W$64,"&gt;=1")</f>
        <v>#REF!</v>
      </c>
      <c r="E1141" s="122" t="e">
        <f>SUMIFS('CONTRATOS 2015'!$W$2:$W$64,'CONTRATOS 2015'!#REF!,A1141)</f>
        <v>#REF!</v>
      </c>
    </row>
    <row r="1142" spans="1:5" x14ac:dyDescent="0.2">
      <c r="A1142" s="127" t="s">
        <v>913</v>
      </c>
      <c r="B1142" s="44">
        <v>52931487</v>
      </c>
      <c r="C1142" s="123" t="s">
        <v>301</v>
      </c>
      <c r="D1142" s="125" t="e">
        <f>COUNTIFS('CONTRATOS 2015'!#REF!,A1142,'CONTRATOS 2015'!$W$2:$W$64,"&gt;=1")</f>
        <v>#REF!</v>
      </c>
      <c r="E1142" s="122" t="e">
        <f>SUMIFS('CONTRATOS 2015'!$W$2:$W$64,'CONTRATOS 2015'!#REF!,A1142)</f>
        <v>#REF!</v>
      </c>
    </row>
    <row r="1143" spans="1:5" x14ac:dyDescent="0.2">
      <c r="A1143" s="127" t="s">
        <v>654</v>
      </c>
      <c r="B1143" s="44">
        <v>23690938</v>
      </c>
      <c r="C1143" s="123" t="s">
        <v>308</v>
      </c>
      <c r="D1143" s="125" t="e">
        <f>COUNTIFS('CONTRATOS 2015'!#REF!,A1143,'CONTRATOS 2015'!$W$2:$W$64,"&gt;=1")</f>
        <v>#REF!</v>
      </c>
      <c r="E1143" s="122" t="e">
        <f>SUMIFS('CONTRATOS 2015'!$W$2:$W$64,'CONTRATOS 2015'!#REF!,A1143)</f>
        <v>#REF!</v>
      </c>
    </row>
    <row r="1144" spans="1:5" x14ac:dyDescent="0.2">
      <c r="A1144" s="127" t="s">
        <v>1564</v>
      </c>
      <c r="B1144" s="44">
        <v>1113303871</v>
      </c>
      <c r="C1144" s="123" t="s">
        <v>311</v>
      </c>
      <c r="D1144" s="125" t="e">
        <f>COUNTIFS('CONTRATOS 2015'!#REF!,A1144,'CONTRATOS 2015'!$W$2:$W$64,"&gt;=1")</f>
        <v>#REF!</v>
      </c>
      <c r="E1144" s="122" t="e">
        <f>SUMIFS('CONTRATOS 2015'!$W$2:$W$64,'CONTRATOS 2015'!#REF!,A1144)</f>
        <v>#REF!</v>
      </c>
    </row>
    <row r="1145" spans="1:5" x14ac:dyDescent="0.2">
      <c r="A1145" s="127" t="s">
        <v>889</v>
      </c>
      <c r="B1145" s="44">
        <v>52795737</v>
      </c>
      <c r="C1145" s="123" t="s">
        <v>388</v>
      </c>
      <c r="D1145" s="125" t="e">
        <f>COUNTIFS('CONTRATOS 2015'!#REF!,A1145,'CONTRATOS 2015'!$W$2:$W$64,"&gt;=1")</f>
        <v>#REF!</v>
      </c>
      <c r="E1145" s="122" t="e">
        <f>SUMIFS('CONTRATOS 2015'!$W$2:$W$64,'CONTRATOS 2015'!#REF!,A1145)</f>
        <v>#REF!</v>
      </c>
    </row>
    <row r="1146" spans="1:5" x14ac:dyDescent="0.2">
      <c r="A1146" s="127" t="s">
        <v>771</v>
      </c>
      <c r="B1146" s="44">
        <v>43065352</v>
      </c>
      <c r="C1146" s="123" t="s">
        <v>326</v>
      </c>
      <c r="D1146" s="125" t="e">
        <f>COUNTIFS('CONTRATOS 2015'!#REF!,A1146,'CONTRATOS 2015'!$W$2:$W$64,"&gt;=1")</f>
        <v>#REF!</v>
      </c>
      <c r="E1146" s="122" t="e">
        <f>SUMIFS('CONTRATOS 2015'!$W$2:$W$64,'CONTRATOS 2015'!#REF!,A1146)</f>
        <v>#REF!</v>
      </c>
    </row>
    <row r="1147" spans="1:5" x14ac:dyDescent="0.2">
      <c r="A1147" s="127" t="s">
        <v>731</v>
      </c>
      <c r="B1147" s="44">
        <v>38602842</v>
      </c>
      <c r="C1147" s="123" t="s">
        <v>352</v>
      </c>
      <c r="D1147" s="125" t="e">
        <f>COUNTIFS('CONTRATOS 2015'!#REF!,A1147,'CONTRATOS 2015'!$W$2:$W$64,"&gt;=1")</f>
        <v>#REF!</v>
      </c>
      <c r="E1147" s="122" t="e">
        <f>SUMIFS('CONTRATOS 2015'!$W$2:$W$64,'CONTRATOS 2015'!#REF!,A1147)</f>
        <v>#REF!</v>
      </c>
    </row>
    <row r="1148" spans="1:5" x14ac:dyDescent="0.2">
      <c r="A1148" s="127" t="s">
        <v>843</v>
      </c>
      <c r="B1148" s="44">
        <v>52285231</v>
      </c>
      <c r="C1148" s="123" t="s">
        <v>385</v>
      </c>
      <c r="D1148" s="125" t="e">
        <f>COUNTIFS('CONTRATOS 2015'!#REF!,A1148,'CONTRATOS 2015'!$W$2:$W$64,"&gt;=1")</f>
        <v>#REF!</v>
      </c>
      <c r="E1148" s="122" t="e">
        <f>SUMIFS('CONTRATOS 2015'!$W$2:$W$64,'CONTRATOS 2015'!#REF!,A1148)</f>
        <v>#REF!</v>
      </c>
    </row>
    <row r="1149" spans="1:5" x14ac:dyDescent="0.2">
      <c r="A1149" s="127" t="s">
        <v>934</v>
      </c>
      <c r="B1149" s="44">
        <v>53088855</v>
      </c>
      <c r="C1149" s="123" t="s">
        <v>301</v>
      </c>
      <c r="D1149" s="125" t="e">
        <f>COUNTIFS('CONTRATOS 2015'!#REF!,A1149,'CONTRATOS 2015'!$W$2:$W$64,"&gt;=1")</f>
        <v>#REF!</v>
      </c>
      <c r="E1149" s="122" t="e">
        <f>SUMIFS('CONTRATOS 2015'!$W$2:$W$64,'CONTRATOS 2015'!#REF!,A1149)</f>
        <v>#REF!</v>
      </c>
    </row>
    <row r="1150" spans="1:5" x14ac:dyDescent="0.2">
      <c r="A1150" s="127" t="s">
        <v>722</v>
      </c>
      <c r="B1150" s="44">
        <v>36950962</v>
      </c>
      <c r="C1150" s="123" t="s">
        <v>364</v>
      </c>
      <c r="D1150" s="125" t="e">
        <f>COUNTIFS('CONTRATOS 2015'!#REF!,A1150,'CONTRATOS 2015'!$W$2:$W$64,"&gt;=1")</f>
        <v>#REF!</v>
      </c>
      <c r="E1150" s="122" t="e">
        <f>SUMIFS('CONTRATOS 2015'!$W$2:$W$64,'CONTRATOS 2015'!#REF!,A1150)</f>
        <v>#REF!</v>
      </c>
    </row>
    <row r="1151" spans="1:5" x14ac:dyDescent="0.2">
      <c r="A1151" s="127" t="s">
        <v>848</v>
      </c>
      <c r="B1151" s="44">
        <v>52316811</v>
      </c>
      <c r="C1151" s="123" t="s">
        <v>307</v>
      </c>
      <c r="D1151" s="125" t="e">
        <f>COUNTIFS('CONTRATOS 2015'!#REF!,A1151,'CONTRATOS 2015'!$W$2:$W$64,"&gt;=1")</f>
        <v>#REF!</v>
      </c>
      <c r="E1151" s="122" t="e">
        <f>SUMIFS('CONTRATOS 2015'!$W$2:$W$64,'CONTRATOS 2015'!#REF!,A1151)</f>
        <v>#REF!</v>
      </c>
    </row>
    <row r="1152" spans="1:5" x14ac:dyDescent="0.2">
      <c r="A1152" s="127" t="s">
        <v>146</v>
      </c>
      <c r="B1152" s="44">
        <v>7314404</v>
      </c>
      <c r="C1152" s="123" t="s">
        <v>331</v>
      </c>
      <c r="D1152" s="125" t="e">
        <f>COUNTIFS('CONTRATOS 2015'!#REF!,A1152,'CONTRATOS 2015'!$W$2:$W$64,"&gt;=1")</f>
        <v>#REF!</v>
      </c>
      <c r="E1152" s="122" t="e">
        <f>SUMIFS('CONTRATOS 2015'!$W$2:$W$64,'CONTRATOS 2015'!#REF!,A1152)</f>
        <v>#REF!</v>
      </c>
    </row>
    <row r="1153" spans="1:5" x14ac:dyDescent="0.2">
      <c r="A1153" s="127" t="s">
        <v>479</v>
      </c>
      <c r="B1153" s="44">
        <v>7697205</v>
      </c>
      <c r="C1153" s="123" t="s">
        <v>336</v>
      </c>
      <c r="D1153" s="125" t="e">
        <f>COUNTIFS('CONTRATOS 2015'!#REF!,A1153,'CONTRATOS 2015'!$W$2:$W$64,"&gt;=1")</f>
        <v>#REF!</v>
      </c>
      <c r="E1153" s="122" t="e">
        <f>SUMIFS('CONTRATOS 2015'!$W$2:$W$64,'CONTRATOS 2015'!#REF!,A1153)</f>
        <v>#REF!</v>
      </c>
    </row>
    <row r="1154" spans="1:5" x14ac:dyDescent="0.2">
      <c r="A1154" s="127" t="s">
        <v>1403</v>
      </c>
      <c r="B1154" s="44">
        <v>1010161940</v>
      </c>
      <c r="C1154" s="123" t="s">
        <v>301</v>
      </c>
      <c r="D1154" s="125" t="e">
        <f>COUNTIFS('CONTRATOS 2015'!#REF!,A1154,'CONTRATOS 2015'!$W$2:$W$64,"&gt;=1")</f>
        <v>#REF!</v>
      </c>
      <c r="E1154" s="122" t="e">
        <f>SUMIFS('CONTRATOS 2015'!$W$2:$W$64,'CONTRATOS 2015'!#REF!,A1154)</f>
        <v>#REF!</v>
      </c>
    </row>
    <row r="1155" spans="1:5" x14ac:dyDescent="0.2">
      <c r="A1155" s="127" t="s">
        <v>1409</v>
      </c>
      <c r="B1155" s="44">
        <v>1010195619</v>
      </c>
      <c r="C1155" s="123" t="s">
        <v>343</v>
      </c>
      <c r="D1155" s="125" t="e">
        <f>COUNTIFS('CONTRATOS 2015'!#REF!,A1155,'CONTRATOS 2015'!$W$2:$W$64,"&gt;=1")</f>
        <v>#REF!</v>
      </c>
      <c r="E1155" s="122" t="e">
        <f>SUMIFS('CONTRATOS 2015'!$W$2:$W$64,'CONTRATOS 2015'!#REF!,A1155)</f>
        <v>#REF!</v>
      </c>
    </row>
    <row r="1156" spans="1:5" x14ac:dyDescent="0.2">
      <c r="A1156" s="127" t="s">
        <v>1303</v>
      </c>
      <c r="B1156" s="44">
        <v>86058538</v>
      </c>
      <c r="C1156" s="123" t="s">
        <v>345</v>
      </c>
      <c r="D1156" s="125" t="e">
        <f>COUNTIFS('CONTRATOS 2015'!#REF!,A1156,'CONTRATOS 2015'!$W$2:$W$64,"&gt;=1")</f>
        <v>#REF!</v>
      </c>
      <c r="E1156" s="122" t="e">
        <f>SUMIFS('CONTRATOS 2015'!$W$2:$W$64,'CONTRATOS 2015'!#REF!,A1156)</f>
        <v>#REF!</v>
      </c>
    </row>
    <row r="1157" spans="1:5" x14ac:dyDescent="0.2">
      <c r="A1157" s="127" t="s">
        <v>810</v>
      </c>
      <c r="B1157" s="44">
        <v>51878526</v>
      </c>
      <c r="C1157" s="123" t="s">
        <v>302</v>
      </c>
      <c r="D1157" s="125" t="e">
        <f>COUNTIFS('CONTRATOS 2015'!#REF!,A1157,'CONTRATOS 2015'!$W$2:$W$64,"&gt;=1")</f>
        <v>#REF!</v>
      </c>
      <c r="E1157" s="122" t="e">
        <f>SUMIFS('CONTRATOS 2015'!$W$2:$W$64,'CONTRATOS 2015'!#REF!,A1157)</f>
        <v>#REF!</v>
      </c>
    </row>
    <row r="1158" spans="1:5" x14ac:dyDescent="0.2">
      <c r="A1158" s="127" t="s">
        <v>1209</v>
      </c>
      <c r="B1158" s="44">
        <v>80067193</v>
      </c>
      <c r="C1158" s="123" t="s">
        <v>301</v>
      </c>
      <c r="D1158" s="125" t="e">
        <f>COUNTIFS('CONTRATOS 2015'!#REF!,A1158,'CONTRATOS 2015'!$W$2:$W$64,"&gt;=1")</f>
        <v>#REF!</v>
      </c>
      <c r="E1158" s="122" t="e">
        <f>SUMIFS('CONTRATOS 2015'!$W$2:$W$64,'CONTRATOS 2015'!#REF!,A1158)</f>
        <v>#REF!</v>
      </c>
    </row>
    <row r="1159" spans="1:5" x14ac:dyDescent="0.2">
      <c r="A1159" s="127" t="s">
        <v>131</v>
      </c>
      <c r="B1159" s="44">
        <v>88264550</v>
      </c>
      <c r="C1159" s="123" t="s">
        <v>400</v>
      </c>
      <c r="D1159" s="125" t="e">
        <f>COUNTIFS('CONTRATOS 2015'!#REF!,A1159,'CONTRATOS 2015'!$W$2:$W$64,"&gt;=1")</f>
        <v>#REF!</v>
      </c>
      <c r="E1159" s="122" t="e">
        <f>SUMIFS('CONTRATOS 2015'!$W$2:$W$64,'CONTRATOS 2015'!#REF!,A1159)</f>
        <v>#REF!</v>
      </c>
    </row>
    <row r="1160" spans="1:5" x14ac:dyDescent="0.2">
      <c r="A1160" s="127" t="s">
        <v>1596</v>
      </c>
      <c r="B1160" s="44">
        <v>1152189094</v>
      </c>
      <c r="C1160" s="123" t="s">
        <v>317</v>
      </c>
      <c r="D1160" s="125" t="e">
        <f>COUNTIFS('CONTRATOS 2015'!#REF!,A1160,'CONTRATOS 2015'!$W$2:$W$64,"&gt;=1")</f>
        <v>#REF!</v>
      </c>
      <c r="E1160" s="122" t="e">
        <f>SUMIFS('CONTRATOS 2015'!$W$2:$W$64,'CONTRATOS 2015'!#REF!,A1160)</f>
        <v>#REF!</v>
      </c>
    </row>
    <row r="1161" spans="1:5" x14ac:dyDescent="0.2">
      <c r="A1161" s="127" t="s">
        <v>1191</v>
      </c>
      <c r="B1161" s="44">
        <v>80021797</v>
      </c>
      <c r="C1161" s="123" t="s">
        <v>390</v>
      </c>
      <c r="D1161" s="125" t="e">
        <f>COUNTIFS('CONTRATOS 2015'!#REF!,A1161,'CONTRATOS 2015'!$W$2:$W$64,"&gt;=1")</f>
        <v>#REF!</v>
      </c>
      <c r="E1161" s="122" t="e">
        <f>SUMIFS('CONTRATOS 2015'!$W$2:$W$64,'CONTRATOS 2015'!#REF!,A1161)</f>
        <v>#REF!</v>
      </c>
    </row>
    <row r="1162" spans="1:5" x14ac:dyDescent="0.2">
      <c r="A1162" s="127" t="s">
        <v>488</v>
      </c>
      <c r="B1162" s="44">
        <v>8646174</v>
      </c>
      <c r="C1162" s="123" t="s">
        <v>340</v>
      </c>
      <c r="D1162" s="125" t="e">
        <f>COUNTIFS('CONTRATOS 2015'!#REF!,A1162,'CONTRATOS 2015'!$W$2:$W$64,"&gt;=1")</f>
        <v>#REF!</v>
      </c>
      <c r="E1162" s="122" t="e">
        <f>SUMIFS('CONTRATOS 2015'!$W$2:$W$64,'CONTRATOS 2015'!#REF!,A1162)</f>
        <v>#REF!</v>
      </c>
    </row>
    <row r="1163" spans="1:5" x14ac:dyDescent="0.2">
      <c r="A1163" s="127" t="s">
        <v>1561</v>
      </c>
      <c r="B1163" s="44">
        <v>1110474113</v>
      </c>
      <c r="C1163" s="123" t="s">
        <v>393</v>
      </c>
      <c r="D1163" s="125" t="e">
        <f>COUNTIFS('CONTRATOS 2015'!#REF!,A1163,'CONTRATOS 2015'!$W$2:$W$64,"&gt;=1")</f>
        <v>#REF!</v>
      </c>
      <c r="E1163" s="122" t="e">
        <f>SUMIFS('CONTRATOS 2015'!$W$2:$W$64,'CONTRATOS 2015'!#REF!,A1163)</f>
        <v>#REF!</v>
      </c>
    </row>
    <row r="1164" spans="1:5" x14ac:dyDescent="0.2">
      <c r="A1164" s="127" t="s">
        <v>1527</v>
      </c>
      <c r="B1164" s="44">
        <v>1060589082</v>
      </c>
      <c r="C1164" s="123" t="s">
        <v>312</v>
      </c>
      <c r="D1164" s="125" t="e">
        <f>COUNTIFS('CONTRATOS 2015'!#REF!,A1164,'CONTRATOS 2015'!$W$2:$W$64,"&gt;=1")</f>
        <v>#REF!</v>
      </c>
      <c r="E1164" s="122" t="e">
        <f>SUMIFS('CONTRATOS 2015'!$W$2:$W$64,'CONTRATOS 2015'!#REF!,A1164)</f>
        <v>#REF!</v>
      </c>
    </row>
    <row r="1165" spans="1:5" x14ac:dyDescent="0.2">
      <c r="A1165" s="127" t="s">
        <v>922</v>
      </c>
      <c r="B1165" s="44">
        <v>52977301</v>
      </c>
      <c r="C1165" s="123" t="s">
        <v>303</v>
      </c>
      <c r="D1165" s="125" t="e">
        <f>COUNTIFS('CONTRATOS 2015'!#REF!,A1165,'CONTRATOS 2015'!$W$2:$W$64,"&gt;=1")</f>
        <v>#REF!</v>
      </c>
      <c r="E1165" s="122" t="e">
        <f>SUMIFS('CONTRATOS 2015'!$W$2:$W$64,'CONTRATOS 2015'!#REF!,A1165)</f>
        <v>#REF!</v>
      </c>
    </row>
    <row r="1166" spans="1:5" x14ac:dyDescent="0.2">
      <c r="A1166" s="127" t="s">
        <v>759</v>
      </c>
      <c r="B1166" s="44">
        <v>40986438</v>
      </c>
      <c r="C1166" s="123" t="s">
        <v>405</v>
      </c>
      <c r="D1166" s="125" t="e">
        <f>COUNTIFS('CONTRATOS 2015'!#REF!,A1166,'CONTRATOS 2015'!$W$2:$W$64,"&gt;=1")</f>
        <v>#REF!</v>
      </c>
      <c r="E1166" s="122" t="e">
        <f>SUMIFS('CONTRATOS 2015'!$W$2:$W$64,'CONTRATOS 2015'!#REF!,A1166)</f>
        <v>#REF!</v>
      </c>
    </row>
    <row r="1167" spans="1:5" x14ac:dyDescent="0.2">
      <c r="A1167" s="127" t="s">
        <v>613</v>
      </c>
      <c r="B1167" s="44">
        <v>17656232</v>
      </c>
      <c r="C1167" s="123" t="s">
        <v>301</v>
      </c>
      <c r="D1167" s="125" t="e">
        <f>COUNTIFS('CONTRATOS 2015'!#REF!,A1167,'CONTRATOS 2015'!$W$2:$W$64,"&gt;=1")</f>
        <v>#REF!</v>
      </c>
      <c r="E1167" s="122" t="e">
        <f>SUMIFS('CONTRATOS 2015'!$W$2:$W$64,'CONTRATOS 2015'!#REF!,A1167)</f>
        <v>#REF!</v>
      </c>
    </row>
    <row r="1168" spans="1:5" x14ac:dyDescent="0.2">
      <c r="A1168" s="127" t="s">
        <v>971</v>
      </c>
      <c r="B1168" s="44">
        <v>63503220</v>
      </c>
      <c r="C1168" s="123" t="s">
        <v>301</v>
      </c>
      <c r="D1168" s="125" t="e">
        <f>COUNTIFS('CONTRATOS 2015'!#REF!,A1168,'CONTRATOS 2015'!$W$2:$W$64,"&gt;=1")</f>
        <v>#REF!</v>
      </c>
      <c r="E1168" s="122" t="e">
        <f>SUMIFS('CONTRATOS 2015'!$W$2:$W$64,'CONTRATOS 2015'!#REF!,A1168)</f>
        <v>#REF!</v>
      </c>
    </row>
    <row r="1169" spans="1:5" x14ac:dyDescent="0.2">
      <c r="A1169" s="127" t="s">
        <v>57</v>
      </c>
      <c r="B1169" s="44">
        <v>40988421</v>
      </c>
      <c r="C1169" s="123" t="s">
        <v>365</v>
      </c>
      <c r="D1169" s="125" t="e">
        <f>COUNTIFS('CONTRATOS 2015'!#REF!,A1169,'CONTRATOS 2015'!$W$2:$W$64,"&gt;=1")</f>
        <v>#REF!</v>
      </c>
      <c r="E1169" s="122" t="e">
        <f>SUMIFS('CONTRATOS 2015'!$W$2:$W$64,'CONTRATOS 2015'!#REF!,A1169)</f>
        <v>#REF!</v>
      </c>
    </row>
    <row r="1170" spans="1:5" x14ac:dyDescent="0.2">
      <c r="A1170" s="127" t="s">
        <v>886</v>
      </c>
      <c r="B1170" s="44">
        <v>52775509</v>
      </c>
      <c r="C1170" s="123" t="s">
        <v>301</v>
      </c>
      <c r="D1170" s="125" t="e">
        <f>COUNTIFS('CONTRATOS 2015'!#REF!,A1170,'CONTRATOS 2015'!$W$2:$W$64,"&gt;=1")</f>
        <v>#REF!</v>
      </c>
      <c r="E1170" s="122" t="e">
        <f>SUMIFS('CONTRATOS 2015'!$W$2:$W$64,'CONTRATOS 2015'!#REF!,A1170)</f>
        <v>#REF!</v>
      </c>
    </row>
    <row r="1171" spans="1:5" x14ac:dyDescent="0.2">
      <c r="A1171" s="127" t="s">
        <v>760</v>
      </c>
      <c r="B1171" s="44">
        <v>40991985</v>
      </c>
      <c r="C1171" s="123" t="s">
        <v>405</v>
      </c>
      <c r="D1171" s="125" t="e">
        <f>COUNTIFS('CONTRATOS 2015'!#REF!,A1171,'CONTRATOS 2015'!$W$2:$W$64,"&gt;=1")</f>
        <v>#REF!</v>
      </c>
      <c r="E1171" s="122" t="e">
        <f>SUMIFS('CONTRATOS 2015'!$W$2:$W$64,'CONTRATOS 2015'!#REF!,A1171)</f>
        <v>#REF!</v>
      </c>
    </row>
    <row r="1172" spans="1:5" x14ac:dyDescent="0.2">
      <c r="A1172" s="127" t="s">
        <v>812</v>
      </c>
      <c r="B1172" s="44">
        <v>51906944</v>
      </c>
      <c r="C1172" s="123" t="s">
        <v>347</v>
      </c>
      <c r="D1172" s="125" t="e">
        <f>COUNTIFS('CONTRATOS 2015'!#REF!,A1172,'CONTRATOS 2015'!$W$2:$W$64,"&gt;=1")</f>
        <v>#REF!</v>
      </c>
      <c r="E1172" s="122" t="e">
        <f>SUMIFS('CONTRATOS 2015'!$W$2:$W$64,'CONTRATOS 2015'!#REF!,A1172)</f>
        <v>#REF!</v>
      </c>
    </row>
    <row r="1173" spans="1:5" x14ac:dyDescent="0.2">
      <c r="A1173" s="127" t="s">
        <v>427</v>
      </c>
      <c r="B1173" s="44">
        <v>287842</v>
      </c>
      <c r="C1173" s="123" t="s">
        <v>302</v>
      </c>
      <c r="D1173" s="125" t="e">
        <f>COUNTIFS('CONTRATOS 2015'!#REF!,A1173,'CONTRATOS 2015'!$W$2:$W$64,"&gt;=1")</f>
        <v>#REF!</v>
      </c>
      <c r="E1173" s="122" t="e">
        <f>SUMIFS('CONTRATOS 2015'!$W$2:$W$64,'CONTRATOS 2015'!#REF!,A1173)</f>
        <v>#REF!</v>
      </c>
    </row>
    <row r="1174" spans="1:5" x14ac:dyDescent="0.2">
      <c r="A1174" s="127" t="s">
        <v>876</v>
      </c>
      <c r="B1174" s="44">
        <v>52548197</v>
      </c>
      <c r="C1174" s="123" t="s">
        <v>334</v>
      </c>
      <c r="D1174" s="125" t="e">
        <f>COUNTIFS('CONTRATOS 2015'!#REF!,A1174,'CONTRATOS 2015'!$W$2:$W$64,"&gt;=1")</f>
        <v>#REF!</v>
      </c>
      <c r="E1174" s="122" t="e">
        <f>SUMIFS('CONTRATOS 2015'!$W$2:$W$64,'CONTRATOS 2015'!#REF!,A1174)</f>
        <v>#REF!</v>
      </c>
    </row>
    <row r="1175" spans="1:5" x14ac:dyDescent="0.2">
      <c r="A1175" s="127" t="s">
        <v>734</v>
      </c>
      <c r="B1175" s="44">
        <v>38644470</v>
      </c>
      <c r="C1175" s="123" t="s">
        <v>345</v>
      </c>
      <c r="D1175" s="125" t="e">
        <f>COUNTIFS('CONTRATOS 2015'!#REF!,A1175,'CONTRATOS 2015'!$W$2:$W$64,"&gt;=1")</f>
        <v>#REF!</v>
      </c>
      <c r="E1175" s="122" t="e">
        <f>SUMIFS('CONTRATOS 2015'!$W$2:$W$64,'CONTRATOS 2015'!#REF!,A1175)</f>
        <v>#REF!</v>
      </c>
    </row>
    <row r="1176" spans="1:5" x14ac:dyDescent="0.2">
      <c r="A1176" s="127" t="s">
        <v>1512</v>
      </c>
      <c r="B1176" s="44">
        <v>1047376095</v>
      </c>
      <c r="C1176" s="123" t="s">
        <v>307</v>
      </c>
      <c r="D1176" s="125" t="e">
        <f>COUNTIFS('CONTRATOS 2015'!#REF!,A1176,'CONTRATOS 2015'!$W$2:$W$64,"&gt;=1")</f>
        <v>#REF!</v>
      </c>
      <c r="E1176" s="122" t="e">
        <f>SUMIFS('CONTRATOS 2015'!$W$2:$W$64,'CONTRATOS 2015'!#REF!,A1176)</f>
        <v>#REF!</v>
      </c>
    </row>
    <row r="1177" spans="1:5" x14ac:dyDescent="0.2">
      <c r="A1177" s="127" t="s">
        <v>490</v>
      </c>
      <c r="B1177" s="44">
        <v>8854611</v>
      </c>
      <c r="C1177" s="123" t="s">
        <v>312</v>
      </c>
      <c r="D1177" s="125" t="e">
        <f>COUNTIFS('CONTRATOS 2015'!#REF!,A1177,'CONTRATOS 2015'!$W$2:$W$64,"&gt;=1")</f>
        <v>#REF!</v>
      </c>
      <c r="E1177" s="122" t="e">
        <f>SUMIFS('CONTRATOS 2015'!$W$2:$W$64,'CONTRATOS 2015'!#REF!,A1177)</f>
        <v>#REF!</v>
      </c>
    </row>
    <row r="1178" spans="1:5" x14ac:dyDescent="0.2">
      <c r="A1178" s="127" t="s">
        <v>1476</v>
      </c>
      <c r="B1178" s="44">
        <v>1030547964</v>
      </c>
      <c r="C1178" s="123" t="s">
        <v>301</v>
      </c>
      <c r="D1178" s="125" t="e">
        <f>COUNTIFS('CONTRATOS 2015'!#REF!,A1178,'CONTRATOS 2015'!$W$2:$W$64,"&gt;=1")</f>
        <v>#REF!</v>
      </c>
      <c r="E1178" s="122" t="e">
        <f>SUMIFS('CONTRATOS 2015'!$W$2:$W$64,'CONTRATOS 2015'!#REF!,A1178)</f>
        <v>#REF!</v>
      </c>
    </row>
    <row r="1179" spans="1:5" x14ac:dyDescent="0.2">
      <c r="A1179" s="127" t="s">
        <v>993</v>
      </c>
      <c r="B1179" s="44">
        <v>71272630</v>
      </c>
      <c r="C1179" s="123" t="s">
        <v>337</v>
      </c>
      <c r="D1179" s="125" t="e">
        <f>COUNTIFS('CONTRATOS 2015'!#REF!,A1179,'CONTRATOS 2015'!$W$2:$W$64,"&gt;=1")</f>
        <v>#REF!</v>
      </c>
      <c r="E1179" s="122" t="e">
        <f>SUMIFS('CONTRATOS 2015'!$W$2:$W$64,'CONTRATOS 2015'!#REF!,A1179)</f>
        <v>#REF!</v>
      </c>
    </row>
    <row r="1180" spans="1:5" x14ac:dyDescent="0.2">
      <c r="A1180" s="127" t="s">
        <v>1432</v>
      </c>
      <c r="B1180" s="44">
        <v>1016020693</v>
      </c>
      <c r="C1180" s="123" t="s">
        <v>301</v>
      </c>
      <c r="D1180" s="125" t="e">
        <f>COUNTIFS('CONTRATOS 2015'!#REF!,A1180,'CONTRATOS 2015'!$W$2:$W$64,"&gt;=1")</f>
        <v>#REF!</v>
      </c>
      <c r="E1180" s="122" t="e">
        <f>SUMIFS('CONTRATOS 2015'!$W$2:$W$64,'CONTRATOS 2015'!#REF!,A1180)</f>
        <v>#REF!</v>
      </c>
    </row>
    <row r="1181" spans="1:5" x14ac:dyDescent="0.2">
      <c r="A1181" s="127" t="s">
        <v>1507</v>
      </c>
      <c r="B1181" s="44">
        <v>1042421199</v>
      </c>
      <c r="C1181" s="123" t="s">
        <v>307</v>
      </c>
      <c r="D1181" s="125" t="e">
        <f>COUNTIFS('CONTRATOS 2015'!#REF!,A1181,'CONTRATOS 2015'!$W$2:$W$64,"&gt;=1")</f>
        <v>#REF!</v>
      </c>
      <c r="E1181" s="122" t="e">
        <f>SUMIFS('CONTRATOS 2015'!$W$2:$W$64,'CONTRATOS 2015'!#REF!,A1181)</f>
        <v>#REF!</v>
      </c>
    </row>
    <row r="1182" spans="1:5" x14ac:dyDescent="0.2">
      <c r="A1182" s="127" t="s">
        <v>518</v>
      </c>
      <c r="B1182" s="44">
        <v>10775000</v>
      </c>
      <c r="C1182" s="123" t="s">
        <v>332</v>
      </c>
      <c r="D1182" s="125" t="e">
        <f>COUNTIFS('CONTRATOS 2015'!#REF!,A1182,'CONTRATOS 2015'!$W$2:$W$64,"&gt;=1")</f>
        <v>#REF!</v>
      </c>
      <c r="E1182" s="122" t="e">
        <f>SUMIFS('CONTRATOS 2015'!$W$2:$W$64,'CONTRATOS 2015'!#REF!,A1182)</f>
        <v>#REF!</v>
      </c>
    </row>
    <row r="1183" spans="1:5" x14ac:dyDescent="0.2">
      <c r="A1183" s="127" t="s">
        <v>1067</v>
      </c>
      <c r="B1183" s="44">
        <v>76328104</v>
      </c>
      <c r="C1183" s="123" t="s">
        <v>362</v>
      </c>
      <c r="D1183" s="125" t="e">
        <f>COUNTIFS('CONTRATOS 2015'!#REF!,A1183,'CONTRATOS 2015'!$W$2:$W$64,"&gt;=1")</f>
        <v>#REF!</v>
      </c>
      <c r="E1183" s="122" t="e">
        <f>SUMIFS('CONTRATOS 2015'!$W$2:$W$64,'CONTRATOS 2015'!#REF!,A1183)</f>
        <v>#REF!</v>
      </c>
    </row>
    <row r="1184" spans="1:5" x14ac:dyDescent="0.2">
      <c r="A1184" s="127" t="s">
        <v>61</v>
      </c>
      <c r="B1184" s="44">
        <v>4113796</v>
      </c>
      <c r="C1184" s="123" t="s">
        <v>308</v>
      </c>
      <c r="D1184" s="125" t="e">
        <f>COUNTIFS('CONTRATOS 2015'!#REF!,A1184,'CONTRATOS 2015'!$W$2:$W$64,"&gt;=1")</f>
        <v>#REF!</v>
      </c>
      <c r="E1184" s="122" t="e">
        <f>SUMIFS('CONTRATOS 2015'!$W$2:$W$64,'CONTRATOS 2015'!#REF!,A1184)</f>
        <v>#REF!</v>
      </c>
    </row>
    <row r="1185" spans="1:5" x14ac:dyDescent="0.2">
      <c r="A1185" s="127" t="s">
        <v>1237</v>
      </c>
      <c r="B1185" s="44">
        <v>80218865</v>
      </c>
      <c r="C1185" s="123" t="s">
        <v>303</v>
      </c>
      <c r="D1185" s="125" t="e">
        <f>COUNTIFS('CONTRATOS 2015'!#REF!,A1185,'CONTRATOS 2015'!$W$2:$W$64,"&gt;=1")</f>
        <v>#REF!</v>
      </c>
      <c r="E1185" s="122" t="e">
        <f>SUMIFS('CONTRATOS 2015'!$W$2:$W$64,'CONTRATOS 2015'!#REF!,A1185)</f>
        <v>#REF!</v>
      </c>
    </row>
    <row r="1186" spans="1:5" x14ac:dyDescent="0.2">
      <c r="A1186" s="127" t="s">
        <v>544</v>
      </c>
      <c r="B1186" s="44">
        <v>12615009</v>
      </c>
      <c r="C1186" s="123" t="s">
        <v>331</v>
      </c>
      <c r="D1186" s="125" t="e">
        <f>COUNTIFS('CONTRATOS 2015'!#REF!,A1186,'CONTRATOS 2015'!$W$2:$W$64,"&gt;=1")</f>
        <v>#REF!</v>
      </c>
      <c r="E1186" s="122" t="e">
        <f>SUMIFS('CONTRATOS 2015'!$W$2:$W$64,'CONTRATOS 2015'!#REF!,A1186)</f>
        <v>#REF!</v>
      </c>
    </row>
    <row r="1187" spans="1:5" x14ac:dyDescent="0.2">
      <c r="A1187" s="127" t="s">
        <v>903</v>
      </c>
      <c r="B1187" s="44">
        <v>52871416</v>
      </c>
      <c r="C1187" s="123" t="s">
        <v>413</v>
      </c>
      <c r="D1187" s="125" t="e">
        <f>COUNTIFS('CONTRATOS 2015'!#REF!,A1187,'CONTRATOS 2015'!$W$2:$W$64,"&gt;=1")</f>
        <v>#REF!</v>
      </c>
      <c r="E1187" s="122" t="e">
        <f>SUMIFS('CONTRATOS 2015'!$W$2:$W$64,'CONTRATOS 2015'!#REF!,A1187)</f>
        <v>#REF!</v>
      </c>
    </row>
    <row r="1188" spans="1:5" x14ac:dyDescent="0.2">
      <c r="A1188" s="127" t="s">
        <v>696</v>
      </c>
      <c r="B1188" s="44">
        <v>32876506</v>
      </c>
      <c r="C1188" s="123" t="s">
        <v>340</v>
      </c>
      <c r="D1188" s="125" t="e">
        <f>COUNTIFS('CONTRATOS 2015'!#REF!,A1188,'CONTRATOS 2015'!$W$2:$W$64,"&gt;=1")</f>
        <v>#REF!</v>
      </c>
      <c r="E1188" s="122" t="e">
        <f>SUMIFS('CONTRATOS 2015'!$W$2:$W$64,'CONTRATOS 2015'!#REF!,A1188)</f>
        <v>#REF!</v>
      </c>
    </row>
    <row r="1189" spans="1:5" x14ac:dyDescent="0.2">
      <c r="A1189" s="127" t="s">
        <v>940</v>
      </c>
      <c r="B1189" s="44">
        <v>53114816</v>
      </c>
      <c r="C1189" s="123" t="s">
        <v>417</v>
      </c>
      <c r="D1189" s="125" t="e">
        <f>COUNTIFS('CONTRATOS 2015'!#REF!,A1189,'CONTRATOS 2015'!$W$2:$W$64,"&gt;=1")</f>
        <v>#REF!</v>
      </c>
      <c r="E1189" s="122" t="e">
        <f>SUMIFS('CONTRATOS 2015'!$W$2:$W$64,'CONTRATOS 2015'!#REF!,A1189)</f>
        <v>#REF!</v>
      </c>
    </row>
    <row r="1190" spans="1:5" x14ac:dyDescent="0.2">
      <c r="A1190" s="127" t="s">
        <v>861</v>
      </c>
      <c r="B1190" s="44">
        <v>52439750</v>
      </c>
      <c r="C1190" s="123" t="s">
        <v>404</v>
      </c>
      <c r="D1190" s="125" t="e">
        <f>COUNTIFS('CONTRATOS 2015'!#REF!,A1190,'CONTRATOS 2015'!$W$2:$W$64,"&gt;=1")</f>
        <v>#REF!</v>
      </c>
      <c r="E1190" s="122" t="e">
        <f>SUMIFS('CONTRATOS 2015'!$W$2:$W$64,'CONTRATOS 2015'!#REF!,A1190)</f>
        <v>#REF!</v>
      </c>
    </row>
    <row r="1191" spans="1:5" x14ac:dyDescent="0.2">
      <c r="A1191" s="127" t="s">
        <v>674</v>
      </c>
      <c r="B1191" s="44">
        <v>27895685</v>
      </c>
      <c r="C1191" s="123" t="s">
        <v>346</v>
      </c>
      <c r="D1191" s="125" t="e">
        <f>COUNTIFS('CONTRATOS 2015'!#REF!,A1191,'CONTRATOS 2015'!$W$2:$W$64,"&gt;=1")</f>
        <v>#REF!</v>
      </c>
      <c r="E1191" s="122" t="e">
        <f>SUMIFS('CONTRATOS 2015'!$W$2:$W$64,'CONTRATOS 2015'!#REF!,A1191)</f>
        <v>#REF!</v>
      </c>
    </row>
    <row r="1192" spans="1:5" x14ac:dyDescent="0.2">
      <c r="A1192" s="127" t="s">
        <v>682</v>
      </c>
      <c r="B1192" s="44">
        <v>30938098</v>
      </c>
      <c r="C1192" s="123" t="s">
        <v>390</v>
      </c>
      <c r="D1192" s="125" t="e">
        <f>COUNTIFS('CONTRATOS 2015'!#REF!,A1192,'CONTRATOS 2015'!$W$2:$W$64,"&gt;=1")</f>
        <v>#REF!</v>
      </c>
      <c r="E1192" s="122" t="e">
        <f>SUMIFS('CONTRATOS 2015'!$W$2:$W$64,'CONTRATOS 2015'!#REF!,A1192)</f>
        <v>#REF!</v>
      </c>
    </row>
    <row r="1193" spans="1:5" x14ac:dyDescent="0.2">
      <c r="A1193" s="127" t="s">
        <v>738</v>
      </c>
      <c r="B1193" s="44">
        <v>39545769</v>
      </c>
      <c r="C1193" s="123" t="s">
        <v>302</v>
      </c>
      <c r="D1193" s="125" t="e">
        <f>COUNTIFS('CONTRATOS 2015'!#REF!,A1193,'CONTRATOS 2015'!$W$2:$W$64,"&gt;=1")</f>
        <v>#REF!</v>
      </c>
      <c r="E1193" s="122" t="e">
        <f>SUMIFS('CONTRATOS 2015'!$W$2:$W$64,'CONTRATOS 2015'!#REF!,A1193)</f>
        <v>#REF!</v>
      </c>
    </row>
    <row r="1194" spans="1:5" x14ac:dyDescent="0.2">
      <c r="A1194" s="127" t="s">
        <v>735</v>
      </c>
      <c r="B1194" s="44">
        <v>38757481</v>
      </c>
      <c r="C1194" s="123" t="s">
        <v>301</v>
      </c>
      <c r="D1194" s="125" t="e">
        <f>COUNTIFS('CONTRATOS 2015'!#REF!,A1194,'CONTRATOS 2015'!$W$2:$W$64,"&gt;=1")</f>
        <v>#REF!</v>
      </c>
      <c r="E1194" s="122" t="e">
        <f>SUMIFS('CONTRATOS 2015'!$W$2:$W$64,'CONTRATOS 2015'!#REF!,A1194)</f>
        <v>#REF!</v>
      </c>
    </row>
    <row r="1195" spans="1:5" x14ac:dyDescent="0.2">
      <c r="A1195" s="127" t="s">
        <v>915</v>
      </c>
      <c r="B1195" s="44">
        <v>52938397</v>
      </c>
      <c r="C1195" s="123" t="s">
        <v>301</v>
      </c>
      <c r="D1195" s="125" t="e">
        <f>COUNTIFS('CONTRATOS 2015'!#REF!,A1195,'CONTRATOS 2015'!$W$2:$W$64,"&gt;=1")</f>
        <v>#REF!</v>
      </c>
      <c r="E1195" s="122" t="e">
        <f>SUMIFS('CONTRATOS 2015'!$W$2:$W$64,'CONTRATOS 2015'!#REF!,A1195)</f>
        <v>#REF!</v>
      </c>
    </row>
    <row r="1196" spans="1:5" x14ac:dyDescent="0.2">
      <c r="A1196" s="127" t="s">
        <v>733</v>
      </c>
      <c r="B1196" s="44">
        <v>38641329</v>
      </c>
      <c r="C1196" s="123" t="s">
        <v>337</v>
      </c>
      <c r="D1196" s="125" t="e">
        <f>COUNTIFS('CONTRATOS 2015'!#REF!,A1196,'CONTRATOS 2015'!$W$2:$W$64,"&gt;=1")</f>
        <v>#REF!</v>
      </c>
      <c r="E1196" s="122" t="e">
        <f>SUMIFS('CONTRATOS 2015'!$W$2:$W$64,'CONTRATOS 2015'!#REF!,A1196)</f>
        <v>#REF!</v>
      </c>
    </row>
    <row r="1197" spans="1:5" x14ac:dyDescent="0.2">
      <c r="A1197" s="127" t="s">
        <v>657</v>
      </c>
      <c r="B1197" s="44">
        <v>24338168</v>
      </c>
      <c r="C1197" s="123" t="s">
        <v>384</v>
      </c>
      <c r="D1197" s="125" t="e">
        <f>COUNTIFS('CONTRATOS 2015'!#REF!,A1197,'CONTRATOS 2015'!$W$2:$W$64,"&gt;=1")</f>
        <v>#REF!</v>
      </c>
      <c r="E1197" s="122" t="e">
        <f>SUMIFS('CONTRATOS 2015'!$W$2:$W$64,'CONTRATOS 2015'!#REF!,A1197)</f>
        <v>#REF!</v>
      </c>
    </row>
    <row r="1198" spans="1:5" x14ac:dyDescent="0.2">
      <c r="A1198" s="127" t="s">
        <v>1278</v>
      </c>
      <c r="B1198" s="44">
        <v>80927913</v>
      </c>
      <c r="C1198" s="123" t="s">
        <v>301</v>
      </c>
      <c r="D1198" s="125" t="e">
        <f>COUNTIFS('CONTRATOS 2015'!#REF!,A1198,'CONTRATOS 2015'!$W$2:$W$64,"&gt;=1")</f>
        <v>#REF!</v>
      </c>
      <c r="E1198" s="122" t="e">
        <f>SUMIFS('CONTRATOS 2015'!$W$2:$W$64,'CONTRATOS 2015'!#REF!,A1198)</f>
        <v>#REF!</v>
      </c>
    </row>
    <row r="1199" spans="1:5" x14ac:dyDescent="0.2">
      <c r="A1199" s="127" t="s">
        <v>1326</v>
      </c>
      <c r="B1199" s="44">
        <v>88225851</v>
      </c>
      <c r="C1199" s="123" t="s">
        <v>350</v>
      </c>
      <c r="D1199" s="125" t="e">
        <f>COUNTIFS('CONTRATOS 2015'!#REF!,A1199,'CONTRATOS 2015'!$W$2:$W$64,"&gt;=1")</f>
        <v>#REF!</v>
      </c>
      <c r="E1199" s="122" t="e">
        <f>SUMIFS('CONTRATOS 2015'!$W$2:$W$64,'CONTRATOS 2015'!#REF!,A1199)</f>
        <v>#REF!</v>
      </c>
    </row>
    <row r="1200" spans="1:5" x14ac:dyDescent="0.2">
      <c r="A1200" s="127" t="s">
        <v>1344</v>
      </c>
      <c r="B1200" s="44">
        <v>91012305</v>
      </c>
      <c r="C1200" s="123" t="s">
        <v>388</v>
      </c>
      <c r="D1200" s="125" t="e">
        <f>COUNTIFS('CONTRATOS 2015'!#REF!,A1200,'CONTRATOS 2015'!$W$2:$W$64,"&gt;=1")</f>
        <v>#REF!</v>
      </c>
      <c r="E1200" s="122" t="e">
        <f>SUMIFS('CONTRATOS 2015'!$W$2:$W$64,'CONTRATOS 2015'!#REF!,A1200)</f>
        <v>#REF!</v>
      </c>
    </row>
    <row r="1201" spans="1:5" x14ac:dyDescent="0.2">
      <c r="A1201" s="127" t="s">
        <v>1004</v>
      </c>
      <c r="B1201" s="44">
        <v>72185455</v>
      </c>
      <c r="C1201" s="123" t="s">
        <v>359</v>
      </c>
      <c r="D1201" s="125" t="e">
        <f>COUNTIFS('CONTRATOS 2015'!#REF!,A1201,'CONTRATOS 2015'!$W$2:$W$64,"&gt;=1")</f>
        <v>#REF!</v>
      </c>
      <c r="E1201" s="122" t="e">
        <f>SUMIFS('CONTRATOS 2015'!$W$2:$W$64,'CONTRATOS 2015'!#REF!,A1201)</f>
        <v>#REF!</v>
      </c>
    </row>
    <row r="1202" spans="1:5" x14ac:dyDescent="0.2">
      <c r="A1202" s="127" t="s">
        <v>1594</v>
      </c>
      <c r="B1202" s="44">
        <v>1143228484</v>
      </c>
      <c r="C1202" s="123" t="s">
        <v>342</v>
      </c>
      <c r="D1202" s="125" t="e">
        <f>COUNTIFS('CONTRATOS 2015'!#REF!,A1202,'CONTRATOS 2015'!$W$2:$W$64,"&gt;=1")</f>
        <v>#REF!</v>
      </c>
      <c r="E1202" s="122" t="e">
        <f>SUMIFS('CONTRATOS 2015'!$W$2:$W$64,'CONTRATOS 2015'!#REF!,A1202)</f>
        <v>#REF!</v>
      </c>
    </row>
    <row r="1203" spans="1:5" x14ac:dyDescent="0.2">
      <c r="A1203" s="127" t="s">
        <v>697</v>
      </c>
      <c r="B1203" s="44">
        <v>32906446</v>
      </c>
      <c r="C1203" s="123" t="s">
        <v>394</v>
      </c>
      <c r="D1203" s="125" t="e">
        <f>COUNTIFS('CONTRATOS 2015'!#REF!,A1203,'CONTRATOS 2015'!$W$2:$W$64,"&gt;=1")</f>
        <v>#REF!</v>
      </c>
      <c r="E1203" s="122" t="e">
        <f>SUMIFS('CONTRATOS 2015'!$W$2:$W$64,'CONTRATOS 2015'!#REF!,A1203)</f>
        <v>#REF!</v>
      </c>
    </row>
    <row r="1204" spans="1:5" ht="25.5" x14ac:dyDescent="0.2">
      <c r="A1204" s="127" t="s">
        <v>1426</v>
      </c>
      <c r="B1204" s="44">
        <v>1014234274</v>
      </c>
      <c r="C1204" s="123" t="s">
        <v>391</v>
      </c>
      <c r="D1204" s="125" t="e">
        <f>COUNTIFS('CONTRATOS 2015'!#REF!,A1204,'CONTRATOS 2015'!$W$2:$W$64,"&gt;=1")</f>
        <v>#REF!</v>
      </c>
      <c r="E1204" s="122" t="e">
        <f>SUMIFS('CONTRATOS 2015'!$W$2:$W$64,'CONTRATOS 2015'!#REF!,A1204)</f>
        <v>#REF!</v>
      </c>
    </row>
    <row r="1205" spans="1:5" x14ac:dyDescent="0.2">
      <c r="A1205" s="127" t="s">
        <v>1225</v>
      </c>
      <c r="B1205" s="44">
        <v>80148863</v>
      </c>
      <c r="C1205" s="123" t="s">
        <v>410</v>
      </c>
      <c r="D1205" s="125" t="e">
        <f>COUNTIFS('CONTRATOS 2015'!#REF!,A1205,'CONTRATOS 2015'!$W$2:$W$64,"&gt;=1")</f>
        <v>#REF!</v>
      </c>
      <c r="E1205" s="122" t="e">
        <f>SUMIFS('CONTRATOS 2015'!$W$2:$W$64,'CONTRATOS 2015'!#REF!,A1205)</f>
        <v>#REF!</v>
      </c>
    </row>
    <row r="1206" spans="1:5" x14ac:dyDescent="0.2">
      <c r="A1206" s="127" t="s">
        <v>1575</v>
      </c>
      <c r="B1206" s="44">
        <v>1123084624</v>
      </c>
      <c r="C1206" s="123" t="s">
        <v>330</v>
      </c>
      <c r="D1206" s="125" t="e">
        <f>COUNTIFS('CONTRATOS 2015'!#REF!,A1206,'CONTRATOS 2015'!$W$2:$W$64,"&gt;=1")</f>
        <v>#REF!</v>
      </c>
      <c r="E1206" s="122" t="e">
        <f>SUMIFS('CONTRATOS 2015'!$W$2:$W$64,'CONTRATOS 2015'!#REF!,A1206)</f>
        <v>#REF!</v>
      </c>
    </row>
    <row r="1207" spans="1:5" x14ac:dyDescent="0.2">
      <c r="A1207" s="127" t="s">
        <v>527</v>
      </c>
      <c r="B1207" s="44">
        <v>11445508</v>
      </c>
      <c r="C1207" s="123" t="s">
        <v>301</v>
      </c>
      <c r="D1207" s="125" t="e">
        <f>COUNTIFS('CONTRATOS 2015'!#REF!,A1207,'CONTRATOS 2015'!$W$2:$W$64,"&gt;=1")</f>
        <v>#REF!</v>
      </c>
      <c r="E1207" s="122" t="e">
        <f>SUMIFS('CONTRATOS 2015'!$W$2:$W$64,'CONTRATOS 2015'!#REF!,A1207)</f>
        <v>#REF!</v>
      </c>
    </row>
    <row r="1208" spans="1:5" x14ac:dyDescent="0.2">
      <c r="A1208" s="127" t="s">
        <v>589</v>
      </c>
      <c r="B1208" s="44">
        <v>16070453</v>
      </c>
      <c r="C1208" s="123" t="s">
        <v>311</v>
      </c>
      <c r="D1208" s="125" t="e">
        <f>COUNTIFS('CONTRATOS 2015'!#REF!,A1208,'CONTRATOS 2015'!$W$2:$W$64,"&gt;=1")</f>
        <v>#REF!</v>
      </c>
      <c r="E1208" s="122" t="e">
        <f>SUMIFS('CONTRATOS 2015'!$W$2:$W$64,'CONTRATOS 2015'!#REF!,A1208)</f>
        <v>#REF!</v>
      </c>
    </row>
    <row r="1209" spans="1:5" x14ac:dyDescent="0.2">
      <c r="A1209" s="127" t="s">
        <v>1110</v>
      </c>
      <c r="B1209" s="44">
        <v>79523846</v>
      </c>
      <c r="C1209" s="123" t="s">
        <v>342</v>
      </c>
      <c r="D1209" s="125" t="e">
        <f>COUNTIFS('CONTRATOS 2015'!#REF!,A1209,'CONTRATOS 2015'!$W$2:$W$64,"&gt;=1")</f>
        <v>#REF!</v>
      </c>
      <c r="E1209" s="122" t="e">
        <f>SUMIFS('CONTRATOS 2015'!$W$2:$W$64,'CONTRATOS 2015'!#REF!,A1209)</f>
        <v>#REF!</v>
      </c>
    </row>
    <row r="1210" spans="1:5" x14ac:dyDescent="0.2">
      <c r="A1210" s="127" t="s">
        <v>1171</v>
      </c>
      <c r="B1210" s="44">
        <v>79915204</v>
      </c>
      <c r="C1210" s="123" t="s">
        <v>301</v>
      </c>
      <c r="D1210" s="125" t="e">
        <f>COUNTIFS('CONTRATOS 2015'!#REF!,A1210,'CONTRATOS 2015'!$W$2:$W$64,"&gt;=1")</f>
        <v>#REF!</v>
      </c>
      <c r="E1210" s="122" t="e">
        <f>SUMIFS('CONTRATOS 2015'!$W$2:$W$64,'CONTRATOS 2015'!#REF!,A1210)</f>
        <v>#REF!</v>
      </c>
    </row>
    <row r="1211" spans="1:5" x14ac:dyDescent="0.2">
      <c r="A1211" s="127" t="s">
        <v>1042</v>
      </c>
      <c r="B1211" s="44">
        <v>74282681</v>
      </c>
      <c r="C1211" s="123" t="s">
        <v>303</v>
      </c>
      <c r="D1211" s="125" t="e">
        <f>COUNTIFS('CONTRATOS 2015'!#REF!,A1211,'CONTRATOS 2015'!$W$2:$W$64,"&gt;=1")</f>
        <v>#REF!</v>
      </c>
      <c r="E1211" s="122" t="e">
        <f>SUMIFS('CONTRATOS 2015'!$W$2:$W$64,'CONTRATOS 2015'!#REF!,A1211)</f>
        <v>#REF!</v>
      </c>
    </row>
    <row r="1212" spans="1:5" x14ac:dyDescent="0.2">
      <c r="A1212" s="127" t="s">
        <v>1364</v>
      </c>
      <c r="B1212" s="44">
        <v>94225038</v>
      </c>
      <c r="C1212" s="123" t="s">
        <v>363</v>
      </c>
      <c r="D1212" s="125" t="e">
        <f>COUNTIFS('CONTRATOS 2015'!#REF!,A1212,'CONTRATOS 2015'!$W$2:$W$64,"&gt;=1")</f>
        <v>#REF!</v>
      </c>
      <c r="E1212" s="122" t="e">
        <f>SUMIFS('CONTRATOS 2015'!$W$2:$W$64,'CONTRATOS 2015'!#REF!,A1212)</f>
        <v>#REF!</v>
      </c>
    </row>
    <row r="1213" spans="1:5" x14ac:dyDescent="0.2">
      <c r="A1213" s="127" t="s">
        <v>1081</v>
      </c>
      <c r="B1213" s="44">
        <v>79120027</v>
      </c>
      <c r="C1213" s="123" t="s">
        <v>380</v>
      </c>
      <c r="D1213" s="125" t="e">
        <f>COUNTIFS('CONTRATOS 2015'!#REF!,A1213,'CONTRATOS 2015'!$W$2:$W$64,"&gt;=1")</f>
        <v>#REF!</v>
      </c>
      <c r="E1213" s="122" t="e">
        <f>SUMIFS('CONTRATOS 2015'!$W$2:$W$64,'CONTRATOS 2015'!#REF!,A1213)</f>
        <v>#REF!</v>
      </c>
    </row>
    <row r="1214" spans="1:5" x14ac:dyDescent="0.2">
      <c r="A1214" s="127" t="s">
        <v>434</v>
      </c>
      <c r="B1214" s="44">
        <v>3159291</v>
      </c>
      <c r="C1214" s="123" t="s">
        <v>301</v>
      </c>
      <c r="D1214" s="125" t="e">
        <f>COUNTIFS('CONTRATOS 2015'!#REF!,A1214,'CONTRATOS 2015'!$W$2:$W$64,"&gt;=1")</f>
        <v>#REF!</v>
      </c>
      <c r="E1214" s="122" t="e">
        <f>SUMIFS('CONTRATOS 2015'!$W$2:$W$64,'CONTRATOS 2015'!#REF!,A1214)</f>
        <v>#REF!</v>
      </c>
    </row>
    <row r="1215" spans="1:5" x14ac:dyDescent="0.2">
      <c r="A1215" s="127" t="s">
        <v>1192</v>
      </c>
      <c r="B1215" s="44">
        <v>80024016</v>
      </c>
      <c r="C1215" s="123" t="s">
        <v>301</v>
      </c>
      <c r="D1215" s="125" t="e">
        <f>COUNTIFS('CONTRATOS 2015'!#REF!,A1215,'CONTRATOS 2015'!$W$2:$W$64,"&gt;=1")</f>
        <v>#REF!</v>
      </c>
      <c r="E1215" s="122" t="e">
        <f>SUMIFS('CONTRATOS 2015'!$W$2:$W$64,'CONTRATOS 2015'!#REF!,A1215)</f>
        <v>#REF!</v>
      </c>
    </row>
    <row r="1216" spans="1:5" x14ac:dyDescent="0.2">
      <c r="A1216" s="127" t="s">
        <v>500</v>
      </c>
      <c r="B1216" s="44">
        <v>9871731</v>
      </c>
      <c r="C1216" s="123" t="s">
        <v>301</v>
      </c>
      <c r="D1216" s="125" t="e">
        <f>COUNTIFS('CONTRATOS 2015'!#REF!,A1216,'CONTRATOS 2015'!$W$2:$W$64,"&gt;=1")</f>
        <v>#REF!</v>
      </c>
      <c r="E1216" s="122" t="e">
        <f>SUMIFS('CONTRATOS 2015'!$W$2:$W$64,'CONTRATOS 2015'!#REF!,A1216)</f>
        <v>#REF!</v>
      </c>
    </row>
    <row r="1217" spans="1:5" x14ac:dyDescent="0.2">
      <c r="A1217" s="127" t="s">
        <v>547</v>
      </c>
      <c r="B1217" s="44">
        <v>12746980</v>
      </c>
      <c r="C1217" s="123" t="s">
        <v>316</v>
      </c>
      <c r="D1217" s="125" t="e">
        <f>COUNTIFS('CONTRATOS 2015'!#REF!,A1217,'CONTRATOS 2015'!$W$2:$W$64,"&gt;=1")</f>
        <v>#REF!</v>
      </c>
      <c r="E1217" s="122" t="e">
        <f>SUMIFS('CONTRATOS 2015'!$W$2:$W$64,'CONTRATOS 2015'!#REF!,A1217)</f>
        <v>#REF!</v>
      </c>
    </row>
    <row r="1218" spans="1:5" x14ac:dyDescent="0.2">
      <c r="A1218" s="127" t="s">
        <v>1133</v>
      </c>
      <c r="B1218" s="44">
        <v>79687979</v>
      </c>
      <c r="C1218" s="123" t="s">
        <v>301</v>
      </c>
      <c r="D1218" s="125" t="e">
        <f>COUNTIFS('CONTRATOS 2015'!#REF!,A1218,'CONTRATOS 2015'!$W$2:$W$64,"&gt;=1")</f>
        <v>#REF!</v>
      </c>
      <c r="E1218" s="122" t="e">
        <f>SUMIFS('CONTRATOS 2015'!$W$2:$W$64,'CONTRATOS 2015'!#REF!,A1218)</f>
        <v>#REF!</v>
      </c>
    </row>
    <row r="1219" spans="1:5" x14ac:dyDescent="0.2">
      <c r="A1219" s="127" t="s">
        <v>1417</v>
      </c>
      <c r="B1219" s="44">
        <v>1013600771</v>
      </c>
      <c r="C1219" s="123" t="s">
        <v>301</v>
      </c>
      <c r="D1219" s="125" t="e">
        <f>COUNTIFS('CONTRATOS 2015'!#REF!,A1219,'CONTRATOS 2015'!$W$2:$W$64,"&gt;=1")</f>
        <v>#REF!</v>
      </c>
      <c r="E1219" s="122" t="e">
        <f>SUMIFS('CONTRATOS 2015'!$W$2:$W$64,'CONTRATOS 2015'!#REF!,A1219)</f>
        <v>#REF!</v>
      </c>
    </row>
    <row r="1220" spans="1:5" x14ac:dyDescent="0.2">
      <c r="A1220" s="127" t="s">
        <v>1329</v>
      </c>
      <c r="B1220" s="44">
        <v>88232843</v>
      </c>
      <c r="C1220" s="123" t="s">
        <v>306</v>
      </c>
      <c r="D1220" s="125" t="e">
        <f>COUNTIFS('CONTRATOS 2015'!#REF!,A1220,'CONTRATOS 2015'!$W$2:$W$64,"&gt;=1")</f>
        <v>#REF!</v>
      </c>
      <c r="E1220" s="122" t="e">
        <f>SUMIFS('CONTRATOS 2015'!$W$2:$W$64,'CONTRATOS 2015'!#REF!,A1220)</f>
        <v>#REF!</v>
      </c>
    </row>
    <row r="1221" spans="1:5" x14ac:dyDescent="0.2">
      <c r="A1221" s="127" t="s">
        <v>502</v>
      </c>
      <c r="B1221" s="44">
        <v>10004299</v>
      </c>
      <c r="C1221" s="123" t="s">
        <v>307</v>
      </c>
      <c r="D1221" s="125" t="e">
        <f>COUNTIFS('CONTRATOS 2015'!#REF!,A1221,'CONTRATOS 2015'!$W$2:$W$64,"&gt;=1")</f>
        <v>#REF!</v>
      </c>
      <c r="E1221" s="122" t="e">
        <f>SUMIFS('CONTRATOS 2015'!$W$2:$W$64,'CONTRATOS 2015'!#REF!,A1221)</f>
        <v>#REF!</v>
      </c>
    </row>
    <row r="1222" spans="1:5" x14ac:dyDescent="0.2">
      <c r="A1222" s="127" t="s">
        <v>1297</v>
      </c>
      <c r="B1222" s="44">
        <v>86044180</v>
      </c>
      <c r="C1222" s="123" t="s">
        <v>388</v>
      </c>
      <c r="D1222" s="125" t="e">
        <f>COUNTIFS('CONTRATOS 2015'!#REF!,A1222,'CONTRATOS 2015'!$W$2:$W$64,"&gt;=1")</f>
        <v>#REF!</v>
      </c>
      <c r="E1222" s="122" t="e">
        <f>SUMIFS('CONTRATOS 2015'!$W$2:$W$64,'CONTRATOS 2015'!#REF!,A1222)</f>
        <v>#REF!</v>
      </c>
    </row>
    <row r="1223" spans="1:5" x14ac:dyDescent="0.2">
      <c r="A1223" s="127" t="s">
        <v>1248</v>
      </c>
      <c r="B1223" s="44">
        <v>80281746</v>
      </c>
      <c r="C1223" s="123" t="s">
        <v>345</v>
      </c>
      <c r="D1223" s="125" t="e">
        <f>COUNTIFS('CONTRATOS 2015'!#REF!,A1223,'CONTRATOS 2015'!$W$2:$W$64,"&gt;=1")</f>
        <v>#REF!</v>
      </c>
      <c r="E1223" s="122" t="e">
        <f>SUMIFS('CONTRATOS 2015'!$W$2:$W$64,'CONTRATOS 2015'!#REF!,A1223)</f>
        <v>#REF!</v>
      </c>
    </row>
    <row r="1224" spans="1:5" x14ac:dyDescent="0.2">
      <c r="A1224" s="127" t="s">
        <v>1359</v>
      </c>
      <c r="B1224" s="44">
        <v>93398584</v>
      </c>
      <c r="C1224" s="123" t="s">
        <v>301</v>
      </c>
      <c r="D1224" s="125" t="e">
        <f>COUNTIFS('CONTRATOS 2015'!#REF!,A1224,'CONTRATOS 2015'!$W$2:$W$64,"&gt;=1")</f>
        <v>#REF!</v>
      </c>
      <c r="E1224" s="122" t="e">
        <f>SUMIFS('CONTRATOS 2015'!$W$2:$W$64,'CONTRATOS 2015'!#REF!,A1224)</f>
        <v>#REF!</v>
      </c>
    </row>
    <row r="1225" spans="1:5" x14ac:dyDescent="0.2">
      <c r="A1225" s="127" t="s">
        <v>1155</v>
      </c>
      <c r="B1225" s="44">
        <v>79832662</v>
      </c>
      <c r="C1225" s="123" t="s">
        <v>354</v>
      </c>
      <c r="D1225" s="125" t="e">
        <f>COUNTIFS('CONTRATOS 2015'!#REF!,A1225,'CONTRATOS 2015'!$W$2:$W$64,"&gt;=1")</f>
        <v>#REF!</v>
      </c>
      <c r="E1225" s="122" t="e">
        <f>SUMIFS('CONTRATOS 2015'!$W$2:$W$64,'CONTRATOS 2015'!#REF!,A1225)</f>
        <v>#REF!</v>
      </c>
    </row>
    <row r="1226" spans="1:5" x14ac:dyDescent="0.2">
      <c r="A1226" s="127" t="s">
        <v>1181</v>
      </c>
      <c r="B1226" s="44">
        <v>79974680</v>
      </c>
      <c r="C1226" s="123" t="s">
        <v>378</v>
      </c>
      <c r="D1226" s="125" t="e">
        <f>COUNTIFS('CONTRATOS 2015'!#REF!,A1226,'CONTRATOS 2015'!$W$2:$W$64,"&gt;=1")</f>
        <v>#REF!</v>
      </c>
      <c r="E1226" s="122" t="e">
        <f>SUMIFS('CONTRATOS 2015'!$W$2:$W$64,'CONTRATOS 2015'!#REF!,A1226)</f>
        <v>#REF!</v>
      </c>
    </row>
    <row r="1227" spans="1:5" x14ac:dyDescent="0.2">
      <c r="A1227" s="127" t="s">
        <v>52</v>
      </c>
      <c r="B1227" s="44">
        <v>79388742</v>
      </c>
      <c r="C1227" s="123" t="s">
        <v>407</v>
      </c>
      <c r="D1227" s="125" t="e">
        <f>COUNTIFS('CONTRATOS 2015'!#REF!,A1227,'CONTRATOS 2015'!$W$2:$W$64,"&gt;=1")</f>
        <v>#REF!</v>
      </c>
      <c r="E1227" s="122" t="e">
        <f>SUMIFS('CONTRATOS 2015'!$W$2:$W$64,'CONTRATOS 2015'!#REF!,A1227)</f>
        <v>#REF!</v>
      </c>
    </row>
    <row r="1228" spans="1:5" x14ac:dyDescent="0.2">
      <c r="A1228" s="127" t="s">
        <v>250</v>
      </c>
      <c r="B1228" s="44">
        <v>86086127</v>
      </c>
      <c r="C1228" s="123" t="s">
        <v>410</v>
      </c>
      <c r="D1228" s="125" t="e">
        <f>COUNTIFS('CONTRATOS 2015'!#REF!,A1228,'CONTRATOS 2015'!$W$2:$W$64,"&gt;=1")</f>
        <v>#REF!</v>
      </c>
      <c r="E1228" s="122" t="e">
        <f>SUMIFS('CONTRATOS 2015'!$W$2:$W$64,'CONTRATOS 2015'!#REF!,A1228)</f>
        <v>#REF!</v>
      </c>
    </row>
    <row r="1229" spans="1:5" x14ac:dyDescent="0.2">
      <c r="A1229" s="127" t="s">
        <v>1220</v>
      </c>
      <c r="B1229" s="44">
        <v>80129671</v>
      </c>
      <c r="C1229" s="123" t="s">
        <v>301</v>
      </c>
      <c r="D1229" s="125" t="e">
        <f>COUNTIFS('CONTRATOS 2015'!#REF!,A1229,'CONTRATOS 2015'!$W$2:$W$64,"&gt;=1")</f>
        <v>#REF!</v>
      </c>
      <c r="E1229" s="122" t="e">
        <f>SUMIFS('CONTRATOS 2015'!$W$2:$W$64,'CONTRATOS 2015'!#REF!,A1229)</f>
        <v>#REF!</v>
      </c>
    </row>
    <row r="1230" spans="1:5" x14ac:dyDescent="0.2">
      <c r="A1230" s="127" t="s">
        <v>1180</v>
      </c>
      <c r="B1230" s="44">
        <v>79970150</v>
      </c>
      <c r="C1230" s="123" t="s">
        <v>301</v>
      </c>
      <c r="D1230" s="125" t="e">
        <f>COUNTIFS('CONTRATOS 2015'!#REF!,A1230,'CONTRATOS 2015'!$W$2:$W$64,"&gt;=1")</f>
        <v>#REF!</v>
      </c>
      <c r="E1230" s="122" t="e">
        <f>SUMIFS('CONTRATOS 2015'!$W$2:$W$64,'CONTRATOS 2015'!#REF!,A1230)</f>
        <v>#REF!</v>
      </c>
    </row>
    <row r="1231" spans="1:5" x14ac:dyDescent="0.2">
      <c r="A1231" s="127" t="s">
        <v>1285</v>
      </c>
      <c r="B1231" s="44">
        <v>85150478</v>
      </c>
      <c r="C1231" s="123" t="s">
        <v>340</v>
      </c>
      <c r="D1231" s="125" t="e">
        <f>COUNTIFS('CONTRATOS 2015'!#REF!,A1231,'CONTRATOS 2015'!$W$2:$W$64,"&gt;=1")</f>
        <v>#REF!</v>
      </c>
      <c r="E1231" s="122" t="e">
        <f>SUMIFS('CONTRATOS 2015'!$W$2:$W$64,'CONTRATOS 2015'!#REF!,A1231)</f>
        <v>#REF!</v>
      </c>
    </row>
    <row r="1232" spans="1:5" x14ac:dyDescent="0.2">
      <c r="A1232" s="127" t="s">
        <v>85</v>
      </c>
      <c r="B1232" s="44">
        <v>79572017</v>
      </c>
      <c r="C1232" s="123" t="s">
        <v>401</v>
      </c>
      <c r="D1232" s="125" t="e">
        <f>COUNTIFS('CONTRATOS 2015'!#REF!,A1232,'CONTRATOS 2015'!$W$2:$W$64,"&gt;=1")</f>
        <v>#REF!</v>
      </c>
      <c r="E1232" s="122" t="e">
        <f>SUMIFS('CONTRATOS 2015'!$W$2:$W$64,'CONTRATOS 2015'!#REF!,A1232)</f>
        <v>#REF!</v>
      </c>
    </row>
    <row r="1233" spans="1:5" x14ac:dyDescent="0.2">
      <c r="A1233" s="127" t="s">
        <v>1026</v>
      </c>
      <c r="B1233" s="44">
        <v>73123585</v>
      </c>
      <c r="C1233" s="123" t="s">
        <v>327</v>
      </c>
      <c r="D1233" s="125" t="e">
        <f>COUNTIFS('CONTRATOS 2015'!#REF!,A1233,'CONTRATOS 2015'!$W$2:$W$64,"&gt;=1")</f>
        <v>#REF!</v>
      </c>
      <c r="E1233" s="122" t="e">
        <f>SUMIFS('CONTRATOS 2015'!$W$2:$W$64,'CONTRATOS 2015'!#REF!,A1233)</f>
        <v>#REF!</v>
      </c>
    </row>
    <row r="1234" spans="1:5" x14ac:dyDescent="0.2">
      <c r="A1234" s="127" t="s">
        <v>1471</v>
      </c>
      <c r="B1234" s="44">
        <v>1026555510</v>
      </c>
      <c r="C1234" s="123" t="s">
        <v>314</v>
      </c>
      <c r="D1234" s="125" t="e">
        <f>COUNTIFS('CONTRATOS 2015'!#REF!,A1234,'CONTRATOS 2015'!$W$2:$W$64,"&gt;=1")</f>
        <v>#REF!</v>
      </c>
      <c r="E1234" s="122" t="e">
        <f>SUMIFS('CONTRATOS 2015'!$W$2:$W$64,'CONTRATOS 2015'!#REF!,A1234)</f>
        <v>#REF!</v>
      </c>
    </row>
    <row r="1235" spans="1:5" x14ac:dyDescent="0.2">
      <c r="A1235" s="127" t="s">
        <v>960</v>
      </c>
      <c r="B1235" s="44">
        <v>60349875</v>
      </c>
      <c r="C1235" s="123" t="s">
        <v>350</v>
      </c>
      <c r="D1235" s="125" t="e">
        <f>COUNTIFS('CONTRATOS 2015'!#REF!,A1235,'CONTRATOS 2015'!$W$2:$W$64,"&gt;=1")</f>
        <v>#REF!</v>
      </c>
      <c r="E1235" s="122" t="e">
        <f>SUMIFS('CONTRATOS 2015'!$W$2:$W$64,'CONTRATOS 2015'!#REF!,A1235)</f>
        <v>#REF!</v>
      </c>
    </row>
    <row r="1236" spans="1:5" x14ac:dyDescent="0.2">
      <c r="A1236" s="127" t="s">
        <v>84</v>
      </c>
      <c r="B1236" s="44">
        <v>1077438612</v>
      </c>
      <c r="C1236" s="123" t="s">
        <v>408</v>
      </c>
      <c r="D1236" s="125" t="e">
        <f>COUNTIFS('CONTRATOS 2015'!#REF!,A1236,'CONTRATOS 2015'!$W$2:$W$64,"&gt;=1")</f>
        <v>#REF!</v>
      </c>
      <c r="E1236" s="122" t="e">
        <f>SUMIFS('CONTRATOS 2015'!$W$2:$W$64,'CONTRATOS 2015'!#REF!,A1236)</f>
        <v>#REF!</v>
      </c>
    </row>
    <row r="1237" spans="1:5" x14ac:dyDescent="0.2">
      <c r="A1237" s="127" t="s">
        <v>522</v>
      </c>
      <c r="B1237" s="44">
        <v>11275391</v>
      </c>
      <c r="C1237" s="123" t="s">
        <v>353</v>
      </c>
      <c r="D1237" s="125" t="e">
        <f>COUNTIFS('CONTRATOS 2015'!#REF!,A1237,'CONTRATOS 2015'!$W$2:$W$64,"&gt;=1")</f>
        <v>#REF!</v>
      </c>
      <c r="E1237" s="122" t="e">
        <f>SUMIFS('CONTRATOS 2015'!$W$2:$W$64,'CONTRATOS 2015'!#REF!,A1237)</f>
        <v>#REF!</v>
      </c>
    </row>
    <row r="1238" spans="1:5" x14ac:dyDescent="0.2">
      <c r="A1238" s="127" t="s">
        <v>1018</v>
      </c>
      <c r="B1238" s="44">
        <v>72244410</v>
      </c>
      <c r="C1238" s="123" t="s">
        <v>422</v>
      </c>
      <c r="D1238" s="125" t="e">
        <f>COUNTIFS('CONTRATOS 2015'!#REF!,A1238,'CONTRATOS 2015'!$W$2:$W$64,"&gt;=1")</f>
        <v>#REF!</v>
      </c>
      <c r="E1238" s="122" t="e">
        <f>SUMIFS('CONTRATOS 2015'!$W$2:$W$64,'CONTRATOS 2015'!#REF!,A1238)</f>
        <v>#REF!</v>
      </c>
    </row>
    <row r="1239" spans="1:5" x14ac:dyDescent="0.2">
      <c r="A1239" s="127" t="s">
        <v>673</v>
      </c>
      <c r="B1239" s="44">
        <v>27603432</v>
      </c>
      <c r="C1239" s="123" t="s">
        <v>388</v>
      </c>
      <c r="D1239" s="125" t="e">
        <f>COUNTIFS('CONTRATOS 2015'!#REF!,A1239,'CONTRATOS 2015'!$W$2:$W$64,"&gt;=1")</f>
        <v>#REF!</v>
      </c>
      <c r="E1239" s="122" t="e">
        <f>SUMIFS('CONTRATOS 2015'!$W$2:$W$64,'CONTRATOS 2015'!#REF!,A1239)</f>
        <v>#REF!</v>
      </c>
    </row>
    <row r="1240" spans="1:5" x14ac:dyDescent="0.2">
      <c r="A1240" s="127" t="s">
        <v>217</v>
      </c>
      <c r="B1240" s="44">
        <v>52228024</v>
      </c>
      <c r="C1240" s="123" t="s">
        <v>383</v>
      </c>
      <c r="D1240" s="125" t="e">
        <f>COUNTIFS('CONTRATOS 2015'!#REF!,A1240,'CONTRATOS 2015'!$W$2:$W$64,"&gt;=1")</f>
        <v>#REF!</v>
      </c>
      <c r="E1240" s="122" t="e">
        <f>SUMIFS('CONTRATOS 2015'!$W$2:$W$64,'CONTRATOS 2015'!#REF!,A1240)</f>
        <v>#REF!</v>
      </c>
    </row>
    <row r="1241" spans="1:5" x14ac:dyDescent="0.2">
      <c r="A1241" s="127" t="s">
        <v>976</v>
      </c>
      <c r="B1241" s="44">
        <v>65767693</v>
      </c>
      <c r="C1241" s="123" t="s">
        <v>328</v>
      </c>
      <c r="D1241" s="125" t="e">
        <f>COUNTIFS('CONTRATOS 2015'!#REF!,A1241,'CONTRATOS 2015'!$W$2:$W$64,"&gt;=1")</f>
        <v>#REF!</v>
      </c>
      <c r="E1241" s="122" t="e">
        <f>SUMIFS('CONTRATOS 2015'!$W$2:$W$64,'CONTRATOS 2015'!#REF!,A1241)</f>
        <v>#REF!</v>
      </c>
    </row>
    <row r="1242" spans="1:5" x14ac:dyDescent="0.2">
      <c r="A1242" s="127" t="s">
        <v>786</v>
      </c>
      <c r="B1242" s="44">
        <v>46668764</v>
      </c>
      <c r="C1242" s="123" t="s">
        <v>393</v>
      </c>
      <c r="D1242" s="125" t="e">
        <f>COUNTIFS('CONTRATOS 2015'!#REF!,A1242,'CONTRATOS 2015'!$W$2:$W$64,"&gt;=1")</f>
        <v>#REF!</v>
      </c>
      <c r="E1242" s="122" t="e">
        <f>SUMIFS('CONTRATOS 2015'!$W$2:$W$64,'CONTRATOS 2015'!#REF!,A1242)</f>
        <v>#REF!</v>
      </c>
    </row>
    <row r="1243" spans="1:5" x14ac:dyDescent="0.2">
      <c r="A1243" s="127" t="s">
        <v>1521</v>
      </c>
      <c r="B1243" s="44">
        <v>1052956691</v>
      </c>
      <c r="C1243" s="123" t="s">
        <v>342</v>
      </c>
      <c r="D1243" s="125" t="e">
        <f>COUNTIFS('CONTRATOS 2015'!#REF!,A1243,'CONTRATOS 2015'!$W$2:$W$64,"&gt;=1")</f>
        <v>#REF!</v>
      </c>
      <c r="E1243" s="122" t="e">
        <f>SUMIFS('CONTRATOS 2015'!$W$2:$W$64,'CONTRATOS 2015'!#REF!,A1243)</f>
        <v>#REF!</v>
      </c>
    </row>
    <row r="1244" spans="1:5" x14ac:dyDescent="0.2">
      <c r="A1244" s="127" t="s">
        <v>48</v>
      </c>
      <c r="B1244" s="44">
        <v>91157342</v>
      </c>
      <c r="C1244" s="123" t="s">
        <v>334</v>
      </c>
      <c r="D1244" s="125" t="e">
        <f>COUNTIFS('CONTRATOS 2015'!#REF!,A1244,'CONTRATOS 2015'!$W$2:$W$64,"&gt;=1")</f>
        <v>#REF!</v>
      </c>
      <c r="E1244" s="122" t="e">
        <f>SUMIFS('CONTRATOS 2015'!$W$2:$W$64,'CONTRATOS 2015'!#REF!,A1244)</f>
        <v>#REF!</v>
      </c>
    </row>
    <row r="1245" spans="1:5" x14ac:dyDescent="0.2">
      <c r="A1245" s="127" t="s">
        <v>1199</v>
      </c>
      <c r="B1245" s="44">
        <v>80031617</v>
      </c>
      <c r="C1245" s="123" t="s">
        <v>301</v>
      </c>
      <c r="D1245" s="125" t="e">
        <f>COUNTIFS('CONTRATOS 2015'!#REF!,A1245,'CONTRATOS 2015'!$W$2:$W$64,"&gt;=1")</f>
        <v>#REF!</v>
      </c>
      <c r="E1245" s="122" t="e">
        <f>SUMIFS('CONTRATOS 2015'!$W$2:$W$64,'CONTRATOS 2015'!#REF!,A1245)</f>
        <v>#REF!</v>
      </c>
    </row>
    <row r="1246" spans="1:5" x14ac:dyDescent="0.2">
      <c r="A1246" s="127" t="s">
        <v>712</v>
      </c>
      <c r="B1246" s="44">
        <v>36067049</v>
      </c>
      <c r="C1246" s="123" t="s">
        <v>303</v>
      </c>
      <c r="D1246" s="125" t="e">
        <f>COUNTIFS('CONTRATOS 2015'!#REF!,A1246,'CONTRATOS 2015'!$W$2:$W$64,"&gt;=1")</f>
        <v>#REF!</v>
      </c>
      <c r="E1246" s="122" t="e">
        <f>SUMIFS('CONTRATOS 2015'!$W$2:$W$64,'CONTRATOS 2015'!#REF!,A1246)</f>
        <v>#REF!</v>
      </c>
    </row>
    <row r="1247" spans="1:5" x14ac:dyDescent="0.2">
      <c r="A1247" s="127" t="s">
        <v>1498</v>
      </c>
      <c r="B1247" s="44">
        <v>1032413049</v>
      </c>
      <c r="C1247" s="123" t="s">
        <v>301</v>
      </c>
      <c r="D1247" s="125" t="e">
        <f>COUNTIFS('CONTRATOS 2015'!#REF!,A1247,'CONTRATOS 2015'!$W$2:$W$64,"&gt;=1")</f>
        <v>#REF!</v>
      </c>
      <c r="E1247" s="122" t="e">
        <f>SUMIFS('CONTRATOS 2015'!$W$2:$W$64,'CONTRATOS 2015'!#REF!,A1247)</f>
        <v>#REF!</v>
      </c>
    </row>
    <row r="1248" spans="1:5" x14ac:dyDescent="0.2">
      <c r="A1248" s="127" t="s">
        <v>1518</v>
      </c>
      <c r="B1248" s="44">
        <v>1047427015</v>
      </c>
      <c r="C1248" s="123" t="s">
        <v>307</v>
      </c>
      <c r="D1248" s="125" t="e">
        <f>COUNTIFS('CONTRATOS 2015'!#REF!,A1248,'CONTRATOS 2015'!$W$2:$W$64,"&gt;=1")</f>
        <v>#REF!</v>
      </c>
      <c r="E1248" s="122" t="e">
        <f>SUMIFS('CONTRATOS 2015'!$W$2:$W$64,'CONTRATOS 2015'!#REF!,A1248)</f>
        <v>#REF!</v>
      </c>
    </row>
    <row r="1249" spans="1:5" x14ac:dyDescent="0.2">
      <c r="A1249" s="127" t="s">
        <v>974</v>
      </c>
      <c r="B1249" s="44">
        <v>64701923</v>
      </c>
      <c r="C1249" s="123" t="s">
        <v>301</v>
      </c>
      <c r="D1249" s="125" t="e">
        <f>COUNTIFS('CONTRATOS 2015'!#REF!,A1249,'CONTRATOS 2015'!$W$2:$W$64,"&gt;=1")</f>
        <v>#REF!</v>
      </c>
      <c r="E1249" s="122" t="e">
        <f>SUMIFS('CONTRATOS 2015'!$W$2:$W$64,'CONTRATOS 2015'!#REF!,A1249)</f>
        <v>#REF!</v>
      </c>
    </row>
    <row r="1250" spans="1:5" x14ac:dyDescent="0.2">
      <c r="A1250" s="127" t="s">
        <v>1120</v>
      </c>
      <c r="B1250" s="44">
        <v>79590411</v>
      </c>
      <c r="C1250" s="123" t="s">
        <v>301</v>
      </c>
      <c r="D1250" s="125" t="e">
        <f>COUNTIFS('CONTRATOS 2015'!#REF!,A1250,'CONTRATOS 2015'!$W$2:$W$64,"&gt;=1")</f>
        <v>#REF!</v>
      </c>
      <c r="E1250" s="122" t="e">
        <f>SUMIFS('CONTRATOS 2015'!$W$2:$W$64,'CONTRATOS 2015'!#REF!,A1250)</f>
        <v>#REF!</v>
      </c>
    </row>
    <row r="1251" spans="1:5" x14ac:dyDescent="0.2">
      <c r="A1251" s="127" t="s">
        <v>1406</v>
      </c>
      <c r="B1251" s="44">
        <v>1010181117</v>
      </c>
      <c r="C1251" s="123" t="s">
        <v>301</v>
      </c>
      <c r="D1251" s="125" t="e">
        <f>COUNTIFS('CONTRATOS 2015'!#REF!,A1251,'CONTRATOS 2015'!$W$2:$W$64,"&gt;=1")</f>
        <v>#REF!</v>
      </c>
      <c r="E1251" s="122" t="e">
        <f>SUMIFS('CONTRATOS 2015'!$W$2:$W$64,'CONTRATOS 2015'!#REF!,A1251)</f>
        <v>#REF!</v>
      </c>
    </row>
    <row r="1252" spans="1:5" x14ac:dyDescent="0.2">
      <c r="A1252" s="127" t="s">
        <v>718</v>
      </c>
      <c r="B1252" s="44">
        <v>36718392</v>
      </c>
      <c r="C1252" s="123" t="s">
        <v>331</v>
      </c>
      <c r="D1252" s="125" t="e">
        <f>COUNTIFS('CONTRATOS 2015'!#REF!,A1252,'CONTRATOS 2015'!$W$2:$W$64,"&gt;=1")</f>
        <v>#REF!</v>
      </c>
      <c r="E1252" s="122" t="e">
        <f>SUMIFS('CONTRATOS 2015'!$W$2:$W$64,'CONTRATOS 2015'!#REF!,A1252)</f>
        <v>#REF!</v>
      </c>
    </row>
    <row r="1253" spans="1:5" x14ac:dyDescent="0.2">
      <c r="A1253" s="127" t="s">
        <v>1443</v>
      </c>
      <c r="B1253" s="44">
        <v>1018439036</v>
      </c>
      <c r="C1253" s="123" t="s">
        <v>301</v>
      </c>
      <c r="D1253" s="125" t="e">
        <f>COUNTIFS('CONTRATOS 2015'!#REF!,A1253,'CONTRATOS 2015'!$W$2:$W$64,"&gt;=1")</f>
        <v>#REF!</v>
      </c>
      <c r="E1253" s="122" t="e">
        <f>SUMIFS('CONTRATOS 2015'!$W$2:$W$64,'CONTRATOS 2015'!#REF!,A1253)</f>
        <v>#REF!</v>
      </c>
    </row>
    <row r="1254" spans="1:5" x14ac:dyDescent="0.2">
      <c r="A1254" s="127" t="s">
        <v>984</v>
      </c>
      <c r="B1254" s="44">
        <v>66967459</v>
      </c>
      <c r="C1254" s="123" t="s">
        <v>305</v>
      </c>
      <c r="D1254" s="125" t="e">
        <f>COUNTIFS('CONTRATOS 2015'!#REF!,A1254,'CONTRATOS 2015'!$W$2:$W$64,"&gt;=1")</f>
        <v>#REF!</v>
      </c>
      <c r="E1254" s="122" t="e">
        <f>SUMIFS('CONTRATOS 2015'!$W$2:$W$64,'CONTRATOS 2015'!#REF!,A1254)</f>
        <v>#REF!</v>
      </c>
    </row>
    <row r="1255" spans="1:5" x14ac:dyDescent="0.2">
      <c r="A1255" s="127" t="s">
        <v>646</v>
      </c>
      <c r="B1255" s="44">
        <v>21183334</v>
      </c>
      <c r="C1255" s="123" t="s">
        <v>337</v>
      </c>
      <c r="D1255" s="125" t="e">
        <f>COUNTIFS('CONTRATOS 2015'!#REF!,A1255,'CONTRATOS 2015'!$W$2:$W$64,"&gt;=1")</f>
        <v>#REF!</v>
      </c>
      <c r="E1255" s="122" t="e">
        <f>SUMIFS('CONTRATOS 2015'!$W$2:$W$64,'CONTRATOS 2015'!#REF!,A1255)</f>
        <v>#REF!</v>
      </c>
    </row>
    <row r="1256" spans="1:5" x14ac:dyDescent="0.2">
      <c r="A1256" s="127" t="s">
        <v>820</v>
      </c>
      <c r="B1256" s="44">
        <v>51989462</v>
      </c>
      <c r="C1256" s="123" t="s">
        <v>301</v>
      </c>
      <c r="D1256" s="125" t="e">
        <f>COUNTIFS('CONTRATOS 2015'!#REF!,A1256,'CONTRATOS 2015'!$W$2:$W$64,"&gt;=1")</f>
        <v>#REF!</v>
      </c>
      <c r="E1256" s="122" t="e">
        <f>SUMIFS('CONTRATOS 2015'!$W$2:$W$64,'CONTRATOS 2015'!#REF!,A1256)</f>
        <v>#REF!</v>
      </c>
    </row>
    <row r="1257" spans="1:5" x14ac:dyDescent="0.2">
      <c r="A1257" s="127" t="s">
        <v>949</v>
      </c>
      <c r="B1257" s="44">
        <v>56054902</v>
      </c>
      <c r="C1257" s="123" t="s">
        <v>357</v>
      </c>
      <c r="D1257" s="125" t="e">
        <f>COUNTIFS('CONTRATOS 2015'!#REF!,A1257,'CONTRATOS 2015'!$W$2:$W$64,"&gt;=1")</f>
        <v>#REF!</v>
      </c>
      <c r="E1257" s="122" t="e">
        <f>SUMIFS('CONTRATOS 2015'!$W$2:$W$64,'CONTRATOS 2015'!#REF!,A1257)</f>
        <v>#REF!</v>
      </c>
    </row>
    <row r="1258" spans="1:5" x14ac:dyDescent="0.2">
      <c r="A1258" s="127" t="s">
        <v>1238</v>
      </c>
      <c r="B1258" s="44">
        <v>80221863</v>
      </c>
      <c r="C1258" s="123" t="s">
        <v>311</v>
      </c>
      <c r="D1258" s="125" t="e">
        <f>COUNTIFS('CONTRATOS 2015'!#REF!,A1258,'CONTRATOS 2015'!$W$2:$W$64,"&gt;=1")</f>
        <v>#REF!</v>
      </c>
      <c r="E1258" s="122" t="e">
        <f>SUMIFS('CONTRATOS 2015'!$W$2:$W$64,'CONTRATOS 2015'!#REF!,A1258)</f>
        <v>#REF!</v>
      </c>
    </row>
    <row r="1259" spans="1:5" x14ac:dyDescent="0.2">
      <c r="A1259" s="127" t="s">
        <v>1350</v>
      </c>
      <c r="B1259" s="44">
        <v>91531562</v>
      </c>
      <c r="C1259" s="123" t="s">
        <v>301</v>
      </c>
      <c r="D1259" s="125" t="e">
        <f>COUNTIFS('CONTRATOS 2015'!#REF!,A1259,'CONTRATOS 2015'!$W$2:$W$64,"&gt;=1")</f>
        <v>#REF!</v>
      </c>
      <c r="E1259" s="122" t="e">
        <f>SUMIFS('CONTRATOS 2015'!$W$2:$W$64,'CONTRATOS 2015'!#REF!,A1259)</f>
        <v>#REF!</v>
      </c>
    </row>
    <row r="1260" spans="1:5" x14ac:dyDescent="0.2">
      <c r="A1260" s="127" t="s">
        <v>965</v>
      </c>
      <c r="B1260" s="44">
        <v>63312971</v>
      </c>
      <c r="C1260" s="123" t="s">
        <v>324</v>
      </c>
      <c r="D1260" s="125" t="e">
        <f>COUNTIFS('CONTRATOS 2015'!#REF!,A1260,'CONTRATOS 2015'!$W$2:$W$64,"&gt;=1")</f>
        <v>#REF!</v>
      </c>
      <c r="E1260" s="122" t="e">
        <f>SUMIFS('CONTRATOS 2015'!$W$2:$W$64,'CONTRATOS 2015'!#REF!,A1260)</f>
        <v>#REF!</v>
      </c>
    </row>
    <row r="1261" spans="1:5" x14ac:dyDescent="0.2">
      <c r="A1261" s="127" t="s">
        <v>952</v>
      </c>
      <c r="B1261" s="44">
        <v>59586370</v>
      </c>
      <c r="C1261" s="123" t="s">
        <v>362</v>
      </c>
      <c r="D1261" s="125" t="e">
        <f>COUNTIFS('CONTRATOS 2015'!#REF!,A1261,'CONTRATOS 2015'!$W$2:$W$64,"&gt;=1")</f>
        <v>#REF!</v>
      </c>
      <c r="E1261" s="122" t="e">
        <f>SUMIFS('CONTRATOS 2015'!$W$2:$W$64,'CONTRATOS 2015'!#REF!,A1261)</f>
        <v>#REF!</v>
      </c>
    </row>
    <row r="1262" spans="1:5" x14ac:dyDescent="0.2">
      <c r="A1262" s="127" t="s">
        <v>698</v>
      </c>
      <c r="B1262" s="44">
        <v>32907154</v>
      </c>
      <c r="C1262" s="123" t="s">
        <v>389</v>
      </c>
      <c r="D1262" s="125" t="e">
        <f>COUNTIFS('CONTRATOS 2015'!#REF!,A1262,'CONTRATOS 2015'!$W$2:$W$64,"&gt;=1")</f>
        <v>#REF!</v>
      </c>
      <c r="E1262" s="122" t="e">
        <f>SUMIFS('CONTRATOS 2015'!$W$2:$W$64,'CONTRATOS 2015'!#REF!,A1262)</f>
        <v>#REF!</v>
      </c>
    </row>
    <row r="1263" spans="1:5" x14ac:dyDescent="0.2">
      <c r="A1263" s="127" t="s">
        <v>1483</v>
      </c>
      <c r="B1263" s="44">
        <v>1031134061</v>
      </c>
      <c r="C1263" s="123" t="s">
        <v>301</v>
      </c>
      <c r="D1263" s="125" t="e">
        <f>COUNTIFS('CONTRATOS 2015'!#REF!,A1263,'CONTRATOS 2015'!$W$2:$W$64,"&gt;=1")</f>
        <v>#REF!</v>
      </c>
      <c r="E1263" s="122" t="e">
        <f>SUMIFS('CONTRATOS 2015'!$W$2:$W$64,'CONTRATOS 2015'!#REF!,A1263)</f>
        <v>#REF!</v>
      </c>
    </row>
    <row r="1264" spans="1:5" x14ac:dyDescent="0.2">
      <c r="A1264" s="127" t="s">
        <v>1465</v>
      </c>
      <c r="B1264" s="44">
        <v>1023904441</v>
      </c>
      <c r="C1264" s="123" t="s">
        <v>301</v>
      </c>
      <c r="D1264" s="125" t="e">
        <f>COUNTIFS('CONTRATOS 2015'!#REF!,A1264,'CONTRATOS 2015'!$W$2:$W$64,"&gt;=1")</f>
        <v>#REF!</v>
      </c>
      <c r="E1264" s="122" t="e">
        <f>SUMIFS('CONTRATOS 2015'!$W$2:$W$64,'CONTRATOS 2015'!#REF!,A1264)</f>
        <v>#REF!</v>
      </c>
    </row>
    <row r="1265" spans="1:5" x14ac:dyDescent="0.2">
      <c r="A1265" s="127" t="s">
        <v>817</v>
      </c>
      <c r="B1265" s="44">
        <v>51939788</v>
      </c>
      <c r="C1265" s="123" t="s">
        <v>403</v>
      </c>
      <c r="D1265" s="125" t="e">
        <f>COUNTIFS('CONTRATOS 2015'!#REF!,A1265,'CONTRATOS 2015'!$W$2:$W$64,"&gt;=1")</f>
        <v>#REF!</v>
      </c>
      <c r="E1265" s="122" t="e">
        <f>SUMIFS('CONTRATOS 2015'!$W$2:$W$64,'CONTRATOS 2015'!#REF!,A1265)</f>
        <v>#REF!</v>
      </c>
    </row>
    <row r="1266" spans="1:5" x14ac:dyDescent="0.2">
      <c r="A1266" s="127" t="s">
        <v>1420</v>
      </c>
      <c r="B1266" s="44">
        <v>1014186141</v>
      </c>
      <c r="C1266" s="123" t="s">
        <v>330</v>
      </c>
      <c r="D1266" s="125" t="e">
        <f>COUNTIFS('CONTRATOS 2015'!#REF!,A1266,'CONTRATOS 2015'!$W$2:$W$64,"&gt;=1")</f>
        <v>#REF!</v>
      </c>
      <c r="E1266" s="122" t="e">
        <f>SUMIFS('CONTRATOS 2015'!$W$2:$W$64,'CONTRATOS 2015'!#REF!,A1266)</f>
        <v>#REF!</v>
      </c>
    </row>
  </sheetData>
  <autoFilter ref="A2:E1266"/>
  <sortState ref="A3:E1265">
    <sortCondition ref="A3:A1265"/>
  </sortState>
  <dataValidations count="1">
    <dataValidation type="list" allowBlank="1" showInputMessage="1" showErrorMessage="1" sqref="C3:C1266">
      <formula1>$AS$1583:$AS$1739</formula1>
    </dataValidation>
  </dataValidations>
  <printOptions horizontalCentered="1" verticalCentered="1"/>
  <pageMargins left="0.70866141732283472" right="0.70866141732283472" top="0.39370078740157483" bottom="0.59055118110236227" header="0.31496062992125984" footer="0.31496062992125984"/>
  <pageSetup paperSize="14" scale="86" orientation="landscape" r:id="rId1"/>
  <headerFooter>
    <oddFooter>&amp;RMYPP
&amp;N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CONTRATOS 2015</vt:lpstr>
      <vt:lpstr>Informe 2015</vt:lpstr>
      <vt:lpstr>SUPERVISIONES 2015</vt:lpstr>
      <vt:lpstr>'CONTRATOS 2015'!Área_de_impresión</vt:lpstr>
      <vt:lpstr>'SUPERVISIONES 2015'!Área_de_impresión</vt:lpstr>
      <vt:lpstr>millon</vt:lpstr>
      <vt:lpstr>'CONTRATOS 2015'!Títulos_a_imprimir</vt:lpstr>
      <vt:lpstr>'SUPERVISIONES 2015'!Títulos_a_imprimir</vt:lpstr>
    </vt:vector>
  </TitlesOfParts>
  <Company>UAEMC</Company>
  <LinksUpToDate>false</LinksUpToDate>
  <SharedDoc>false</SharedDoc>
  <HyperlinkBase>www.contratos.gov.co</HyperlinkBase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Bienes y Servicios Adquiridos</dc:title>
  <dc:creator>Maria Yenifer Prada Peña</dc:creator>
  <cp:lastModifiedBy>Luz Miriam Botero Serna</cp:lastModifiedBy>
  <cp:lastPrinted>2014-07-15T17:13:32Z</cp:lastPrinted>
  <dcterms:created xsi:type="dcterms:W3CDTF">2012-08-29T21:02:55Z</dcterms:created>
  <dcterms:modified xsi:type="dcterms:W3CDTF">2015-04-16T22:46:11Z</dcterms:modified>
  <cp:category>Contratos 2014</cp:category>
</cp:coreProperties>
</file>