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585" windowWidth="19320" windowHeight="6495" tabRatio="615"/>
  </bookViews>
  <sheets>
    <sheet name="CONTRATOS 2015" sheetId="22" r:id="rId1"/>
  </sheets>
  <definedNames>
    <definedName name="_xlnm._FilterDatabase" localSheetId="0" hidden="1">'CONTRATOS 2015'!$A$1:$Z$38</definedName>
    <definedName name="_xlnm.Print_Area" localSheetId="0">'CONTRATOS 2015'!$A$1:$Z$1</definedName>
    <definedName name="millon">#REF!</definedName>
    <definedName name="_xlnm.Print_Titles" localSheetId="0">'CONTRATOS 2015'!$1:$1</definedName>
  </definedNames>
  <calcPr calcId="145621"/>
</workbook>
</file>

<file path=xl/calcChain.xml><?xml version="1.0" encoding="utf-8"?>
<calcChain xmlns="http://schemas.openxmlformats.org/spreadsheetml/2006/main">
  <c r="X35" i="22" l="1"/>
  <c r="X34" i="22" l="1"/>
  <c r="X36" i="22"/>
  <c r="X3" i="22"/>
  <c r="X31" i="22" l="1"/>
  <c r="X27" i="22" l="1"/>
  <c r="X25" i="22"/>
  <c r="X26" i="22"/>
  <c r="X21" i="22"/>
  <c r="X18" i="22" l="1"/>
  <c r="Y14" i="22" l="1"/>
  <c r="X13" i="22"/>
  <c r="Y13" i="22" s="1"/>
  <c r="Y34" i="22" l="1"/>
  <c r="Y37" i="22"/>
  <c r="Y36" i="22"/>
  <c r="Y38" i="22"/>
  <c r="Y35" i="22"/>
  <c r="Y29" i="22"/>
  <c r="Y28" i="22"/>
  <c r="Y32" i="22"/>
  <c r="Y31" i="22"/>
  <c r="Y27" i="22"/>
  <c r="Y25" i="22"/>
  <c r="Y24" i="22"/>
  <c r="Y30" i="22"/>
  <c r="Y7" i="22"/>
  <c r="Y15" i="22"/>
  <c r="Y9" i="22"/>
  <c r="Y22" i="22"/>
  <c r="Y23" i="22"/>
  <c r="Y33" i="22"/>
  <c r="Y26" i="22"/>
  <c r="Y21" i="22"/>
  <c r="Y19" i="22"/>
  <c r="Y18" i="22"/>
  <c r="Y20" i="22"/>
  <c r="Y16" i="22"/>
  <c r="Y17" i="22"/>
  <c r="Y12" i="22"/>
  <c r="Y11" i="22"/>
  <c r="Y8" i="22"/>
  <c r="Y4" i="22"/>
  <c r="Y3" i="22"/>
  <c r="X10" i="22" l="1"/>
  <c r="Y10" i="22" s="1"/>
  <c r="X6" i="22"/>
  <c r="Y6" i="22" s="1"/>
  <c r="X5" i="22"/>
  <c r="Y5" i="22" s="1"/>
  <c r="Y2" i="22" l="1"/>
</calcChain>
</file>

<file path=xl/sharedStrings.xml><?xml version="1.0" encoding="utf-8"?>
<sst xmlns="http://schemas.openxmlformats.org/spreadsheetml/2006/main" count="546" uniqueCount="300">
  <si>
    <t>No PROCESO</t>
  </si>
  <si>
    <t>MODALIDAD</t>
  </si>
  <si>
    <t>No. CONTRATO</t>
  </si>
  <si>
    <t>ESTADO</t>
  </si>
  <si>
    <t>TIPO DE CONTRATO</t>
  </si>
  <si>
    <t>CONTRATISTA</t>
  </si>
  <si>
    <t>OBJETO</t>
  </si>
  <si>
    <t>001</t>
  </si>
  <si>
    <t>005</t>
  </si>
  <si>
    <t>FECHA DE FIRMA</t>
  </si>
  <si>
    <t>EJECUCION</t>
  </si>
  <si>
    <t>CELEBRADO</t>
  </si>
  <si>
    <t>COMPRAVENTA</t>
  </si>
  <si>
    <t>MANTENIMIENTO</t>
  </si>
  <si>
    <t>SUMINISTRO</t>
  </si>
  <si>
    <t>PROCESO</t>
  </si>
  <si>
    <t>1</t>
  </si>
  <si>
    <t>FECHA DE TERMINACION</t>
  </si>
  <si>
    <t>DIAS</t>
  </si>
  <si>
    <t>MARCELA MANRIQUE CASTRO</t>
  </si>
  <si>
    <t>FRANK DANIEL RAMOS CHAPARRO</t>
  </si>
  <si>
    <t>JUDY MELINDA FERNANDEZ BAQUERO</t>
  </si>
  <si>
    <t>MARIA DEISSY CASTIBLANCO RUIZ</t>
  </si>
  <si>
    <t>ELVIS LEONARDO SIERRA JIMENEZ</t>
  </si>
  <si>
    <t>FECHA INICIO</t>
  </si>
  <si>
    <t>MINIMA CUANTIA</t>
  </si>
  <si>
    <t>LILIANA ASTRID CASTELLANOS TORRES</t>
  </si>
  <si>
    <t>2</t>
  </si>
  <si>
    <t>DV</t>
  </si>
  <si>
    <t>4</t>
  </si>
  <si>
    <t>9</t>
  </si>
  <si>
    <t>3</t>
  </si>
  <si>
    <t>6</t>
  </si>
  <si>
    <t>5</t>
  </si>
  <si>
    <t>7</t>
  </si>
  <si>
    <t>8</t>
  </si>
  <si>
    <t>BOGOTA</t>
  </si>
  <si>
    <t>LUGAR EJECUCION
DEPARTAMENTO</t>
  </si>
  <si>
    <t>NACIONAL</t>
  </si>
  <si>
    <t>LUGAR EJECUCION
MUNICIPIO</t>
  </si>
  <si>
    <t>NORTE DE SANTANDER</t>
  </si>
  <si>
    <t>CUCUTA</t>
  </si>
  <si>
    <t>GUAJIRA</t>
  </si>
  <si>
    <t>AMAZONAS</t>
  </si>
  <si>
    <t>LETICIA</t>
  </si>
  <si>
    <t>CARLOS JULIO PERILLA JIMENO</t>
  </si>
  <si>
    <t>JUAN CARLOS RANGEL GIL</t>
  </si>
  <si>
    <t>MAURICIO FERNEY CAICEDO CHAPARRO</t>
  </si>
  <si>
    <t>DIRECTA</t>
  </si>
  <si>
    <t>LICITACION PUBLICA</t>
  </si>
  <si>
    <t>SUBASTA</t>
  </si>
  <si>
    <t>CARLOS FREDDY CRUZ VELASQUEZ</t>
  </si>
  <si>
    <t>REGIONAL</t>
  </si>
  <si>
    <t>OLGA ROSARIO MORANTES GALLARDO</t>
  </si>
  <si>
    <t>ADMINISTRATIVA</t>
  </si>
  <si>
    <t>TECNOLOGIA</t>
  </si>
  <si>
    <t>TALENTO HUMANO</t>
  </si>
  <si>
    <t>PLANEACION</t>
  </si>
  <si>
    <t>SUSCRIPCION</t>
  </si>
  <si>
    <t>TOTAL CONTRATO</t>
  </si>
  <si>
    <t>NOMBRE SUPERVISOR</t>
  </si>
  <si>
    <t>COMUNICACIONES</t>
  </si>
  <si>
    <t>JUAN MANUEL CAICEDO CARDONA</t>
  </si>
  <si>
    <t>MARIA TERESA JIMENEZ FERNANDEZ</t>
  </si>
  <si>
    <t>ROLANDO GARNICA ARIAS</t>
  </si>
  <si>
    <t>HANNE MEDINA DOSANTOS</t>
  </si>
  <si>
    <t>PROFESIONAL</t>
  </si>
  <si>
    <t>FECHA PUBLICACION PROCESO</t>
  </si>
  <si>
    <t>CAPACITACION</t>
  </si>
  <si>
    <t>NIVEL CENTRAL</t>
  </si>
  <si>
    <t>A-1-0-2-14</t>
  </si>
  <si>
    <t>A-2-0-4-5-1</t>
  </si>
  <si>
    <t>C-510-1002-1</t>
  </si>
  <si>
    <t>A-2-0-4-5-6</t>
  </si>
  <si>
    <t>A-2-0-4-7-6</t>
  </si>
  <si>
    <t>C-223-1002-1</t>
  </si>
  <si>
    <t>A-2-0-4-7-5</t>
  </si>
  <si>
    <t>CDP</t>
  </si>
  <si>
    <t>RUBRO</t>
  </si>
  <si>
    <t>A-2-0-4-2-2</t>
  </si>
  <si>
    <t>CORREO</t>
  </si>
  <si>
    <t>A-2-0-4-4-6</t>
  </si>
  <si>
    <t>A-2-0-4-4-15</t>
  </si>
  <si>
    <t>TRANSPORTE</t>
  </si>
  <si>
    <t>ARCHIVO</t>
  </si>
  <si>
    <t>ORDEN DE COMPRA</t>
  </si>
  <si>
    <t>ETAPA
LINK CARPETA PUBLICA</t>
  </si>
  <si>
    <t>NUMERO RP</t>
  </si>
  <si>
    <t>FECHA RP</t>
  </si>
  <si>
    <t>IDENTIFICACION</t>
  </si>
  <si>
    <t>ORLANDO TOCANCIPA PARDO</t>
  </si>
  <si>
    <t>REGIONAL AMAZONAS</t>
  </si>
  <si>
    <t>REGIONAL ORIENTE</t>
  </si>
  <si>
    <t>REGIONAL GUAJIRA</t>
  </si>
  <si>
    <t>REGIONAL ANDINA</t>
  </si>
  <si>
    <t>REGIONAL ORINOQUIA</t>
  </si>
  <si>
    <t>3M COLOMBIA S.A</t>
  </si>
  <si>
    <t>INSTALACION</t>
  </si>
  <si>
    <t>EXPEDIENTE</t>
  </si>
  <si>
    <t>002</t>
  </si>
  <si>
    <t>20415</t>
  </si>
  <si>
    <t>JOHN AUDELO GUSTIN VILLAREAL</t>
  </si>
  <si>
    <t xml:space="preserve">OLGA LUCIA PEREZ </t>
  </si>
  <si>
    <t>CESAR ANDRES RUSSI PAEZ</t>
  </si>
  <si>
    <t>ANDRES FELIPE ALVAREZ OSORIO</t>
  </si>
  <si>
    <t>COLOMBIANA DE COMERCIO S. A Y/O CORBETA S.A. Y/O ALKOSTO S.A.</t>
  </si>
  <si>
    <t>MAKRO SUPERMAYORISTA S.A.S</t>
  </si>
  <si>
    <t>11415</t>
  </si>
  <si>
    <t>contratar las actividades culturales, ludicas deportivas y recreativas en a nivel nacional para las diferentes regionales y el nivel central de migración colombia.</t>
  </si>
  <si>
    <t>SOLUCIONES INTEGRALES DE OFICINA S.A.S.</t>
  </si>
  <si>
    <t xml:space="preserve">C-223-1002-1 </t>
  </si>
  <si>
    <t>Contratar el servicio de mantenimiento preventivo y correctivo con suministro de repuestos nuevos originales u homologados, para los vehículos multimarcas asignados a la Regional Guajira, incluido el servicio de lavado y despinche</t>
  </si>
  <si>
    <t>13615</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</si>
  <si>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 los CFSM de Cúcuta y Bucaramanga, pertenecientes a la regional Oriente de la Unidad Administrativa Especial Migración Colombia.</t>
  </si>
  <si>
    <t>14115</t>
  </si>
  <si>
    <t>008</t>
  </si>
  <si>
    <t>contratar la adquisición, configuración, integración y puesta en funcionamiento de las unidades de enrolamiento biométrico, de acuerdo con el cuadro de cantidades y de conformidad con las especificaciones técnicas de la Unidad Administrativa Especial Migración Colombia</t>
  </si>
  <si>
    <t>30015</t>
  </si>
  <si>
    <t>Contratar el suministro de llantas a nivel nacional para el parque automotor de MIGRACION COLOMBIA</t>
  </si>
  <si>
    <t>14315</t>
  </si>
  <si>
    <t>EXTRAJERIA</t>
  </si>
  <si>
    <t>A-2-0-4-4-2</t>
  </si>
  <si>
    <t>13115</t>
  </si>
  <si>
    <t>12915</t>
  </si>
  <si>
    <t>C-112-1002-1</t>
  </si>
  <si>
    <t>C-450-1002-1</t>
  </si>
  <si>
    <t>31215</t>
  </si>
  <si>
    <t>38515</t>
  </si>
  <si>
    <t>15715</t>
  </si>
  <si>
    <t>A-2-0-4-6-2</t>
  </si>
  <si>
    <t>22015</t>
  </si>
  <si>
    <t>15515</t>
  </si>
  <si>
    <t>23815</t>
  </si>
  <si>
    <t>27015</t>
  </si>
  <si>
    <t>31415</t>
  </si>
  <si>
    <t>30815</t>
  </si>
  <si>
    <t>32215</t>
  </si>
  <si>
    <t>32415</t>
  </si>
  <si>
    <t>32515</t>
  </si>
  <si>
    <t>32615</t>
  </si>
  <si>
    <t>34915</t>
  </si>
  <si>
    <t>33515</t>
  </si>
  <si>
    <t>33615</t>
  </si>
  <si>
    <t>34215</t>
  </si>
  <si>
    <t>34515</t>
  </si>
  <si>
    <t>36015</t>
  </si>
  <si>
    <t>36615</t>
  </si>
  <si>
    <t>A-2-0-4-1-25</t>
  </si>
  <si>
    <t>36715</t>
  </si>
  <si>
    <t>37115</t>
  </si>
  <si>
    <t>37715</t>
  </si>
  <si>
    <t>38015</t>
  </si>
  <si>
    <t>37915</t>
  </si>
  <si>
    <t>38415</t>
  </si>
  <si>
    <t>36515</t>
  </si>
  <si>
    <t>A-2-0-4-21-4</t>
  </si>
  <si>
    <t>CASANARE</t>
  </si>
  <si>
    <t>YOPAL</t>
  </si>
  <si>
    <t>JOSE ALFREDO GUERRERO MUÑOZ</t>
  </si>
  <si>
    <t xml:space="preserve">MAURICIO FERNEY CAICEDO CHAPARRO </t>
  </si>
  <si>
    <t>041</t>
  </si>
  <si>
    <t>042</t>
  </si>
  <si>
    <t>043</t>
  </si>
  <si>
    <t>2015623180100026E</t>
  </si>
  <si>
    <t>2015623140300001E</t>
  </si>
  <si>
    <t>2015623140700024E</t>
  </si>
  <si>
    <t>2015623140700025E</t>
  </si>
  <si>
    <t>2015623140700026E</t>
  </si>
  <si>
    <t>Contratar la adquisición de repuestos para equipos  de cómputo, discos duros para unidad de almacenamiento DELL Power Vault MD3000, en las condiciones técnicas definidas por la Unidad Administrativa Especial Migración Colombia en los estudios técnicos.</t>
  </si>
  <si>
    <t>ACTA DE INICIO</t>
  </si>
  <si>
    <t xml:space="preserve">Contratar la adquisición de identificadores personales para los funcionarios de la Unidad Administrativa Especial Migración Colombia, que llevan a cabo labores misionales en los diferentes Puestos de Control Migratorio, Centros Facilitadores de Servicios Migratorios, Servicio al Ciudadano y Verificaciones a nivel Nacional. </t>
  </si>
  <si>
    <t>011</t>
  </si>
  <si>
    <t>Contratar la adquisición e instalación de divisiones y puertas de vidrio para la implementación del cecam en las instalaciones del puesto de control migratorio aéreo del aeropuerto Eldorado</t>
  </si>
  <si>
    <t>072</t>
  </si>
  <si>
    <t>073</t>
  </si>
  <si>
    <t>074</t>
  </si>
  <si>
    <t>Contratar la prestación del servicio de traducción oficial y no oficial (para aquellos idiomas en los cuales no existen traductores oficiales en Colombia) de los textos, con su respectiva grabación de audio-lectura, contenidos en los diferentes formatos que se emplean en el proceso sancionatorio administrativo y demás actuaciones que adelanta la entidad en ejercicio de sus funciones a los idiomas de los migrantes que no tienen dominio del idioma castellano y están incursos en algún proceso.</t>
  </si>
  <si>
    <t>TRADUCCION</t>
  </si>
  <si>
    <t>Contratar los servicios profesionales de capacitación para la realización de actividades del plan anual de capacitación 2015 en temas misionales y transversales.</t>
  </si>
  <si>
    <t>UNIVERSIDAD SERGIO ARBOLEDA</t>
  </si>
  <si>
    <t>075</t>
  </si>
  <si>
    <t>Contratar los servicios profesionales de capacitación para la ACTUALIZACION, MANTENIMIENTO Y MEJORA DE LOS SISTEMAS INTEGRADOS DE GESTION DE CALIDAD ¿ Actualización de Auditores de funcionarios delegados y suplentes de los procesos del sistema Integrado de gestión.</t>
  </si>
  <si>
    <t>ICONTEC – INSTITUTO COLOMBIANO DE NORMAS TECNICAS Y CERTIFICACION</t>
  </si>
  <si>
    <t>META</t>
  </si>
  <si>
    <t>VILLAVICENCIO</t>
  </si>
  <si>
    <t>BERLITZ COLOMBIA S.A.</t>
  </si>
  <si>
    <t>CLAUDIA NATALIA OSPINA BARREIRO</t>
  </si>
  <si>
    <t>2015623180100013E</t>
  </si>
  <si>
    <t>076</t>
  </si>
  <si>
    <t>Contratar los servicios profesionales de capacitación para la ACTUALIZACION, MANTENIMIENTO Y MEJORA DE LOS SISTEMAS INTEGRADOS DE GESTION DE CALIDAD, de funcionarios delegados y suplentes de los procesos del Sistema Integrado de Gestión de Calidad a nivel nacional, en el Diplomado de Calidad ISO 9001:2008 modalidad virtual</t>
  </si>
  <si>
    <t>AVALUO</t>
  </si>
  <si>
    <t xml:space="preserve">LEONIDAS ALBERTO PONCE CALVO </t>
  </si>
  <si>
    <t>078</t>
  </si>
  <si>
    <t>2015623140500042E</t>
  </si>
  <si>
    <t>044</t>
  </si>
  <si>
    <t>081</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</si>
  <si>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</si>
  <si>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CENTRO SOCIAL DE AGENTES Y PATRULLEROS DE LA POLICÍA NACIONAL</t>
  </si>
  <si>
    <t>A-2-0-4-21-11</t>
  </si>
  <si>
    <t>Adquirir servicios de Actualización y Soporte a
Licenciamiento Oracle</t>
  </si>
  <si>
    <t>ORACLE COLOMBIA LTDA</t>
  </si>
  <si>
    <t>045</t>
  </si>
  <si>
    <t>046</t>
  </si>
  <si>
    <t>Contratar la compra e instalación de un (1)  mueble para el almacenamiento de cédulas de extranjería y diez (10) archivadores organizadores para trámites de extranjería adelantados en el CFSM de Bogotá, perteneciente a la Regional Andina.</t>
  </si>
  <si>
    <t>Contratar la adquisición de papelería, carpetas de archivo, tintas y tóner a nivel nacional para la Unidad Administrativa Especial Migración Colombia, bajo la modalidad de proveeduría</t>
  </si>
  <si>
    <t>2015623140700031E</t>
  </si>
  <si>
    <t>2015623180100029E</t>
  </si>
  <si>
    <t>2015623180100010E</t>
  </si>
  <si>
    <t>Contratar el servicio especializado de transporte de carga vía aérea y terrestre, para el envío de manera segura y oportuna de los bienes, mobiliario y útiles de papelería y escritorio a cargo de la entidad, desde y con destino al nivel central y las Sedes Regionales, Centros Facilitadores de Servicios Migratorios y Puestos de Control Migratorio Aéreo y Terrestre, a nivel nacional</t>
  </si>
  <si>
    <t>SERVICIOS POSTALES NACIONALES S.A.</t>
  </si>
  <si>
    <t xml:space="preserve">A-2-0-4-6-3 </t>
  </si>
  <si>
    <t xml:space="preserve">ANGELA PATRICIA PARRA CHIGUASUQUE </t>
  </si>
  <si>
    <t>077</t>
  </si>
  <si>
    <t>2015623140500049E</t>
  </si>
  <si>
    <t>Apoyar a Migración Colombia en el desarrollo, optimización y mantenimiento de funcionalidades del Sistema de Gestión Documental ORFEO.</t>
  </si>
  <si>
    <t>LILIANA GOMEZ VELAZQUEZ</t>
  </si>
  <si>
    <t xml:space="preserve">DUBERLY EDUARDO MURILLO BARONA </t>
  </si>
  <si>
    <t>ORBIS TRADUCCIONES S.A.S</t>
  </si>
  <si>
    <t>2015623140500040E</t>
  </si>
  <si>
    <t>J.A ZABALA &amp; CONSULTORES ASOCIADOS S.A.S</t>
  </si>
  <si>
    <t xml:space="preserve">Dictar un curso de inglés virtual para los funcionarios de Migración Colombia en la Regional Orinoquia
</t>
  </si>
  <si>
    <t>2015623140300004E</t>
  </si>
  <si>
    <t>2015623140700033E</t>
  </si>
  <si>
    <t xml:space="preserve">2015623140700032E </t>
  </si>
  <si>
    <t>MICRODYNE S.A.S</t>
  </si>
  <si>
    <t>JASON ALEXANDER ROJAS ROJAS</t>
  </si>
  <si>
    <t>SUMIT LTDA</t>
  </si>
  <si>
    <t>047</t>
  </si>
  <si>
    <t>048</t>
  </si>
  <si>
    <t>049</t>
  </si>
  <si>
    <t>Adquisición equipo de aire acondicionado para el CFSM de la ciudad de Yopal dependiente de la Regional Orinoquia</t>
  </si>
  <si>
    <t xml:space="preserve">CARLOS IGNACIO CABRERA GOMEZ </t>
  </si>
  <si>
    <t>Contratar el servicio de mantenimiento preventivo y correctivo con suministro de repuestos originales, incluido servicio de lavado y despinche, para los vehículos CHEVROLET, HONDA y YAMAHA que conforman el parque automotor de la Unidad Administrativa Especial Migración Colombia, asignados a la Regional Amazonas en la ciudad de Leticia</t>
  </si>
  <si>
    <t>Dictar un curso de inglés presencial para los funcionarios de Migración Colombia en la Regional Guajira, en la ciudad de Maicao</t>
  </si>
  <si>
    <t>MAICAO</t>
  </si>
  <si>
    <t>FUNDACION UNIVERSIDAD DEL NORTE</t>
  </si>
  <si>
    <t>INTITUTO COLOMBIANO DE NORMAS TECNICAS Y CERTIFICACION ICONTEC</t>
  </si>
  <si>
    <t>C-510-10002-1</t>
  </si>
  <si>
    <t>Dictar Dos Seminarios sobre Negociación Colectiva para los funcionarios de Migración Colombia</t>
  </si>
  <si>
    <t>COLEGIO MAYOR DE NUESTRA SEÑORA DEL ROSARIO</t>
  </si>
  <si>
    <t>servicio de transporte aéreo de pasajeros en rutas operadas por Satena y la venta de tiquetes aéreos en las rutas nacionales e internacionales de otros operadores, para funcionarios y contratistas, así como para la atención de desplazamientos de deportados y/o expulsados</t>
  </si>
  <si>
    <t>SERVICIO AÉREO A TERRITORIOS NACIONALES S.A. -SATENA</t>
  </si>
  <si>
    <t>3215 
32015</t>
  </si>
  <si>
    <t>A-2-0-4-11-1
A-2-0-4-11-1</t>
  </si>
  <si>
    <t>LLANTAS E IMPORTACIONES SAGU S.A.S.</t>
  </si>
  <si>
    <t>800.089.111 </t>
  </si>
  <si>
    <t>Contratar la Extensión de Garantía para los equipos marca APC (UPSs, Aires,  Monitoreo  Ambiental) y el mantenimiento preventivo y correctivo con suministro de repuestos para los sistemas de  control de acceso, contra incendio y CCTV, del Centro de Computo Principal de la Entidad</t>
  </si>
  <si>
    <t>15/15</t>
  </si>
  <si>
    <t>2015623140500056E</t>
  </si>
  <si>
    <t>2015623140700034E</t>
  </si>
  <si>
    <t>2015623140700035E</t>
  </si>
  <si>
    <t>2015623140700036E</t>
  </si>
  <si>
    <t>2015623140500052E</t>
  </si>
  <si>
    <t>2015623140500050E</t>
  </si>
  <si>
    <t>2015623140600028E</t>
  </si>
  <si>
    <t>2015623140500054E</t>
  </si>
  <si>
    <t>2015623180100028E</t>
  </si>
  <si>
    <t>080</t>
  </si>
  <si>
    <t>082</t>
  </si>
  <si>
    <t>083</t>
  </si>
  <si>
    <t>084</t>
  </si>
  <si>
    <t>Suscripción a  la REVISTA SEMANA con destino a la Unidad Administrativa Especial Migración Colombia</t>
  </si>
  <si>
    <t>PUBLICACIONES SEMANA S.A</t>
  </si>
  <si>
    <t>2015623140500051E</t>
  </si>
  <si>
    <t>Contratar la extensión de garantía con su debido soporte, incluyendo el mantenimiento preventivo y correctivo con repuesto que se requiera, para los equipos que conforman la solución de  Migración Automática de la Unidad Administrativa Especial Migración Colombia, en las áreas de Inmigración y Emigración del Aeropuerto Internacional El Dorado de la ciudad de Bogotá.</t>
  </si>
  <si>
    <t>INFORMATICA EL CORTE INGLES S.A.</t>
  </si>
  <si>
    <t>Contratar la renovación y actualización de información de la Unidad Administrativa Especial Migración Colombia, en el Directorio de Despachos Públicos de Colombia versión 2015- 2016, con entrega de 14 ejemplares de consulta del DPC, para las diferentes áreas de la entidad.</t>
  </si>
  <si>
    <t>RENOVACION Y ACTUALIZACION</t>
  </si>
  <si>
    <t xml:space="preserve">PUBLICACIONES DESPACHOS PUBLICOS DE COLOMBIA </t>
  </si>
  <si>
    <t>prestación de servicio de  recolección, curso y entrega de correo en sus diferentes modalidades a nivel nacional e internacional y el suministro de personal para la gestión documental.</t>
  </si>
  <si>
    <t>SERVICIOS POSTALES NACIONALES  S.A.</t>
  </si>
  <si>
    <t>Prestar el servicio de mantenimiento preventivo y correctivo a través de la red de concesionarios autorizados, con suministro de repuestos originales u homologados, para las motos marca SUZUKI a nivel Nacional, de la Unidad Administrativa Especial Migración Colombia a nivel nacional.</t>
  </si>
  <si>
    <t>SUZUKI MOTOR DE COLOMBIA S.A</t>
  </si>
  <si>
    <t>Actualmente el Centro Conjunto de Análisis Migratorio
(CECAM) se encuentra ubicado de manera estratégica en el Aeropuerto Internacional Eldorado de la ciudad de Bogotá. Dicha área requiere de la instalación de un Monitor tipo led de 60”, que estará ubicado en la sala de reuniones, donde los asistentes podrán compartir información que tengan competencias con la migración anticipada de viajeros</t>
  </si>
  <si>
    <t>VIDEOPROYECTORES</t>
  </si>
  <si>
    <t>2015623140300005E</t>
  </si>
  <si>
    <t>2015623140500053E</t>
  </si>
  <si>
    <t>2015623140500059E</t>
  </si>
  <si>
    <t>2015623140600029E</t>
  </si>
  <si>
    <t>BOLSA DE PRODUCTOS</t>
  </si>
  <si>
    <t>2015623140300007E</t>
  </si>
  <si>
    <t xml:space="preserve"> adquisicion de uniformes para personal misional</t>
  </si>
  <si>
    <t xml:space="preserve">2015623301000009E </t>
  </si>
  <si>
    <t xml:space="preserve">2015623301000008E </t>
  </si>
  <si>
    <t xml:space="preserve">2015623301000010E </t>
  </si>
  <si>
    <t>050</t>
  </si>
  <si>
    <t>051</t>
  </si>
  <si>
    <t>Contratar la señalización interna del Centro Facilitador de Servicios Migratorios de Bogotá.</t>
  </si>
  <si>
    <t>SEÑALIZACION</t>
  </si>
  <si>
    <t>Contratar el mantenimiento para la solución de Carteleras Virtuales a nivel nacional con bolsa de repuestos, de conformidad con las especificaciones técnicas de la Unidad Administrativa Especial Migración Colombia.</t>
  </si>
  <si>
    <t>EDGAR CAMPOS BAQUERO / DECORACIONES DE OFICINA</t>
  </si>
  <si>
    <t>OFIBEST S.A.S</t>
  </si>
  <si>
    <t>085</t>
  </si>
  <si>
    <t>Prestar los servicios profesionales  consistentes en la realización de un avalúo comercial del inmueble localizado en la Calle 2 # 1- 52 Barrio El Centro del municipio de Puerto Leguízamo ¿ Putumayo, todo de conformidad con las condiciones señaladas en los estudios previos y propuesta del contratista</t>
  </si>
  <si>
    <t>REGINAL NARIÑO</t>
  </si>
  <si>
    <t>PUTUMAYO</t>
  </si>
  <si>
    <t>PUERTO LEGUIZAMO</t>
  </si>
  <si>
    <t>ALBERTO GONZALEZ SEPULVEDA</t>
  </si>
  <si>
    <t>LUDICAS</t>
  </si>
  <si>
    <t>adquisicion de aires acondicionados tecnologia inverter, para los pcm de tumaco, turbo, maicao y el cfsm de san andres, acorde con los imprevistos presentados en estas zonas del pais que por sus condiciones climaticas requieren la reposicion inmediata de los aires fuera de servicio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</si>
</sst>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4"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b/>
      <sz val="10"/>
      <color rgb="FFFF0000"/>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u/>
      <sz val="10"/>
      <color theme="10"/>
      <name val="Arial Narrow"/>
      <family val="2"/>
    </font>
    <font>
      <sz val="10"/>
      <color theme="10"/>
      <name val="Arial Narrow"/>
      <family val="2"/>
    </font>
    <font>
      <b/>
      <sz val="10"/>
      <color rgb="FF000000"/>
      <name val="Arial Narrow"/>
      <family val="2"/>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7C8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applyNumberFormat="0" applyFill="0" applyBorder="0" applyAlignment="0" applyProtection="0"/>
  </cellStyleXfs>
  <cellXfs count="56">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164" fontId="4" fillId="0" borderId="0" xfId="1" applyNumberFormat="1" applyFont="1" applyAlignment="1">
      <alignment horizontal="center" vertical="center"/>
    </xf>
    <xf numFmtId="14" fontId="6" fillId="0" borderId="0" xfId="0" applyNumberFormat="1" applyFont="1" applyAlignment="1">
      <alignment horizontal="center" vertical="center"/>
    </xf>
    <xf numFmtId="43" fontId="6" fillId="0" borderId="0" xfId="1" applyFont="1" applyAlignment="1">
      <alignment horizontal="center" vertical="center"/>
    </xf>
    <xf numFmtId="43" fontId="4" fillId="0" borderId="0" xfId="1" applyFont="1" applyAlignment="1">
      <alignment horizontal="center" vertical="center"/>
    </xf>
    <xf numFmtId="49"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64" fontId="7" fillId="0" borderId="1" xfId="1"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49" fontId="9" fillId="2" borderId="2" xfId="2" applyNumberFormat="1" applyFont="1" applyFill="1" applyBorder="1" applyAlignment="1">
      <alignment horizontal="center" vertical="center" wrapText="1"/>
    </xf>
    <xf numFmtId="0" fontId="8" fillId="0" borderId="0" xfId="0" applyFont="1" applyAlignment="1">
      <alignment horizontal="center" vertical="center" wrapText="1"/>
    </xf>
    <xf numFmtId="43" fontId="7" fillId="0" borderId="4" xfId="1" applyFont="1" applyFill="1" applyBorder="1" applyAlignment="1">
      <alignment horizontal="center" vertical="center"/>
    </xf>
    <xf numFmtId="14" fontId="8" fillId="0" borderId="0" xfId="0" applyNumberFormat="1" applyFont="1" applyAlignment="1">
      <alignment horizontal="center" vertical="center"/>
    </xf>
    <xf numFmtId="14" fontId="11" fillId="0" borderId="1" xfId="8" applyNumberFormat="1" applyFont="1" applyFill="1" applyBorder="1" applyAlignment="1">
      <alignment horizontal="center" vertical="center" wrapText="1"/>
    </xf>
    <xf numFmtId="49" fontId="11" fillId="0" borderId="1" xfId="8" applyNumberFormat="1" applyFont="1" applyFill="1" applyBorder="1" applyAlignment="1">
      <alignment horizontal="center" vertical="center"/>
    </xf>
    <xf numFmtId="49" fontId="6" fillId="0" borderId="0" xfId="1" applyNumberFormat="1" applyFont="1" applyAlignment="1">
      <alignment horizontal="center" vertical="center"/>
    </xf>
    <xf numFmtId="43" fontId="7" fillId="0" borderId="0" xfId="1" applyFont="1" applyFill="1" applyBorder="1" applyAlignment="1">
      <alignment horizontal="center" vertical="center"/>
    </xf>
    <xf numFmtId="49" fontId="3" fillId="2" borderId="2" xfId="2"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43" fontId="5" fillId="2" borderId="6" xfId="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3" fontId="9" fillId="0" borderId="0" xfId="1" applyFont="1" applyAlignment="1">
      <alignment horizontal="center" vertical="center"/>
    </xf>
    <xf numFmtId="14" fontId="5" fillId="2" borderId="2" xfId="1" applyNumberFormat="1" applyFont="1" applyFill="1" applyBorder="1" applyAlignment="1">
      <alignment horizontal="center" vertical="center" wrapText="1"/>
    </xf>
    <xf numFmtId="14" fontId="7" fillId="0" borderId="0" xfId="0" applyNumberFormat="1" applyFont="1" applyAlignment="1">
      <alignment horizontal="center" vertical="center"/>
    </xf>
    <xf numFmtId="49" fontId="5" fillId="2" borderId="2" xfId="1" applyNumberFormat="1" applyFont="1" applyFill="1" applyBorder="1" applyAlignment="1">
      <alignment horizontal="center" vertical="center" wrapText="1"/>
    </xf>
    <xf numFmtId="49" fontId="9" fillId="2" borderId="5" xfId="2" applyNumberFormat="1" applyFont="1" applyFill="1" applyBorder="1" applyAlignment="1">
      <alignment horizontal="center" vertical="center" wrapText="1"/>
    </xf>
    <xf numFmtId="16" fontId="9"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6" fillId="0" borderId="0" xfId="1" applyNumberFormat="1" applyFont="1" applyAlignment="1">
      <alignment horizontal="center" vertical="center"/>
    </xf>
    <xf numFmtId="0" fontId="7" fillId="0" borderId="1" xfId="0" applyNumberFormat="1" applyFont="1" applyFill="1" applyBorder="1" applyAlignment="1">
      <alignment horizontal="justify" vertical="top" wrapText="1"/>
    </xf>
    <xf numFmtId="43" fontId="3" fillId="2" borderId="2" xfId="1"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49" fontId="7" fillId="0" borderId="1" xfId="8" applyNumberFormat="1" applyFont="1" applyFill="1" applyBorder="1" applyAlignment="1">
      <alignment horizontal="center" vertical="center"/>
    </xf>
    <xf numFmtId="49" fontId="7" fillId="0" borderId="0" xfId="0" applyNumberFormat="1" applyFont="1" applyAlignment="1">
      <alignment horizontal="center" vertical="center"/>
    </xf>
    <xf numFmtId="43" fontId="12" fillId="0" borderId="1" xfId="1" applyFont="1" applyFill="1" applyBorder="1" applyAlignment="1">
      <alignment horizontal="center" vertical="center" wrapText="1"/>
    </xf>
    <xf numFmtId="14" fontId="12" fillId="0" borderId="1" xfId="8" applyNumberFormat="1" applyFont="1" applyFill="1" applyBorder="1" applyAlignment="1">
      <alignment horizontal="center" vertical="center" wrapText="1"/>
    </xf>
    <xf numFmtId="49" fontId="5" fillId="2" borderId="7" xfId="2"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0" xfId="0" applyFont="1" applyAlignment="1">
      <alignment horizontal="center" vertical="center"/>
    </xf>
    <xf numFmtId="0" fontId="4" fillId="0" borderId="0" xfId="0" applyNumberFormat="1" applyFont="1" applyAlignment="1">
      <alignment horizontal="justify" vertical="top" wrapText="1"/>
    </xf>
    <xf numFmtId="43" fontId="11" fillId="4" borderId="1" xfId="8"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14" fontId="6" fillId="0" borderId="3" xfId="0" applyNumberFormat="1" applyFont="1" applyFill="1" applyBorder="1" applyAlignment="1">
      <alignment horizontal="center" vertical="center" wrapText="1"/>
    </xf>
    <xf numFmtId="14" fontId="7" fillId="0" borderId="3"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43" fontId="9" fillId="0" borderId="0" xfId="1" applyFont="1" applyFill="1" applyAlignment="1">
      <alignment horizontal="center" vertical="center"/>
    </xf>
  </cellXfs>
  <cellStyles count="9">
    <cellStyle name="Hipervínculo" xfId="8" builtinId="8"/>
    <cellStyle name="Millares" xfId="1" builtinId="3"/>
    <cellStyle name="Millares 2" xfId="3"/>
    <cellStyle name="Normal" xfId="0" builtinId="0"/>
    <cellStyle name="Normal 15" xfId="4"/>
    <cellStyle name="Normal 17" xfId="5"/>
    <cellStyle name="Normal 2" xfId="2"/>
    <cellStyle name="Normal 6" xfId="6"/>
    <cellStyle name="Normal 9" xfId="7"/>
  </cellStyles>
  <dxfs count="3">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7C80"/>
      <color rgb="FF000099"/>
      <color rgb="FFFF5050"/>
      <color rgb="FF005C2A"/>
      <color rgb="FFFF9999"/>
      <color rgb="FFCCFFCC"/>
      <color rgb="FFFF0066"/>
      <color rgb="FFCC3300"/>
      <color rgb="FFFFCCCC"/>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5-12-3739775" TargetMode="External"/><Relationship Id="rId13" Type="http://schemas.openxmlformats.org/officeDocument/2006/relationships/hyperlink" Target="https://www.contratos.gov.co/consultas/detalleProceso.do?numConstancia=15-12-3810827" TargetMode="External"/><Relationship Id="rId18" Type="http://schemas.openxmlformats.org/officeDocument/2006/relationships/hyperlink" Target="https://www.contratos.gov.co/consultas/detalleProceso.do?numConstancia=15-12-3827700" TargetMode="External"/><Relationship Id="rId26" Type="http://schemas.openxmlformats.org/officeDocument/2006/relationships/hyperlink" Target="https://www.contratos.gov.co/consultas/detalleProceso.do?numConstancia=15-12-3859488" TargetMode="External"/><Relationship Id="rId3" Type="http://schemas.openxmlformats.org/officeDocument/2006/relationships/hyperlink" Target="https://www.contratos.gov.co/consultas/detalleProceso.do?numConstancia=15-9-398804" TargetMode="External"/><Relationship Id="rId21" Type="http://schemas.openxmlformats.org/officeDocument/2006/relationships/hyperlink" Target="https://www.contratos.gov.co/consultas/detalleProceso.do?numConstancia=15-12-3769477" TargetMode="External"/><Relationship Id="rId34" Type="http://schemas.openxmlformats.org/officeDocument/2006/relationships/hyperlink" Target="http://www.colombiacompra.gov.co/es/amp-orden-de-compra/2728" TargetMode="External"/><Relationship Id="rId7" Type="http://schemas.openxmlformats.org/officeDocument/2006/relationships/hyperlink" Target="https://www.contratos.gov.co/consultas/detalleProceso.do?numConstancia=15-13-3741311" TargetMode="External"/><Relationship Id="rId12" Type="http://schemas.openxmlformats.org/officeDocument/2006/relationships/hyperlink" Target="https://www.contratos.gov.co/consultas/detalleProceso.do?numConstancia=15-13-3771556" TargetMode="External"/><Relationship Id="rId17" Type="http://schemas.openxmlformats.org/officeDocument/2006/relationships/hyperlink" Target="https://www.contratos.gov.co/consultas/detalleProceso.do?numConstancia=15-13-3845166" TargetMode="External"/><Relationship Id="rId25" Type="http://schemas.openxmlformats.org/officeDocument/2006/relationships/hyperlink" Target="https://www.contratos.gov.co/consultas/detalleProceso.do?numConstancia=15-12-3848393" TargetMode="External"/><Relationship Id="rId33" Type="http://schemas.openxmlformats.org/officeDocument/2006/relationships/hyperlink" Target="http://www.colombiacompra.gov.co/es/amp-orden-de-compra/2420" TargetMode="External"/><Relationship Id="rId2" Type="http://schemas.openxmlformats.org/officeDocument/2006/relationships/hyperlink" Target="https://www.contratos.gov.co/consultas/detalleProceso.do?numConstancia=15-9-398795" TargetMode="External"/><Relationship Id="rId16" Type="http://schemas.openxmlformats.org/officeDocument/2006/relationships/hyperlink" Target="https://www.contratos.gov.co/consultas/detalleProceso.do?numConstancia=15-13-3822129" TargetMode="External"/><Relationship Id="rId20" Type="http://schemas.openxmlformats.org/officeDocument/2006/relationships/hyperlink" Target="https://www.contratos.gov.co/consultas/detalleProceso.do?numConstancia=15-12-3729547" TargetMode="External"/><Relationship Id="rId29" Type="http://schemas.openxmlformats.org/officeDocument/2006/relationships/hyperlink" Target="https://www.contratos.gov.co/consultas/detalleProceso.do?numConstancia=15-13-3869895" TargetMode="External"/><Relationship Id="rId1" Type="http://schemas.openxmlformats.org/officeDocument/2006/relationships/hyperlink" Target="https://www.contratos.gov.co/consultas/detalleProceso.do?numConstancia=15-1-134648" TargetMode="External"/><Relationship Id="rId6" Type="http://schemas.openxmlformats.org/officeDocument/2006/relationships/hyperlink" Target="https://www.contratos.gov.co/consultas/detalleProceso.do?numConstancia=15-13-3729476" TargetMode="External"/><Relationship Id="rId11" Type="http://schemas.openxmlformats.org/officeDocument/2006/relationships/hyperlink" Target="https://www.contratos.gov.co/consultas/detalleProceso.do?numConstancia=15-13-3769743" TargetMode="External"/><Relationship Id="rId24" Type="http://schemas.openxmlformats.org/officeDocument/2006/relationships/hyperlink" Target="https://www.contratos.gov.co/consultas/detalleProceso.do?numConstancia=15-12-3843811" TargetMode="External"/><Relationship Id="rId32" Type="http://schemas.openxmlformats.org/officeDocument/2006/relationships/hyperlink" Target="https://www.contratos.gov.co/consultas/detalleProceso.do?numConstancia=15-12-3863893" TargetMode="External"/><Relationship Id="rId37" Type="http://schemas.openxmlformats.org/officeDocument/2006/relationships/printerSettings" Target="../printerSettings/printerSettings1.bin"/><Relationship Id="rId5" Type="http://schemas.openxmlformats.org/officeDocument/2006/relationships/hyperlink" Target="https://www.contratos.gov.co/consultas/detalleProceso.do?numConstancia=15-13-3729798" TargetMode="External"/><Relationship Id="rId15" Type="http://schemas.openxmlformats.org/officeDocument/2006/relationships/hyperlink" Target="https://www.contratos.gov.co/consultas/detalleProceso.do?numConstancia=15-12-3714444" TargetMode="External"/><Relationship Id="rId23" Type="http://schemas.openxmlformats.org/officeDocument/2006/relationships/hyperlink" Target="https://www.contratos.gov.co/consultas/detalleProceso.do?numConstancia=15-12-3836655" TargetMode="External"/><Relationship Id="rId28" Type="http://schemas.openxmlformats.org/officeDocument/2006/relationships/hyperlink" Target="https://www.contratos.gov.co/consultas/detalleProceso.do?numConstancia=15-4-3868177" TargetMode="External"/><Relationship Id="rId36" Type="http://schemas.openxmlformats.org/officeDocument/2006/relationships/hyperlink" Target="http://www.colombiacompra.gov.co/es/amp-orden-de-compra/2828" TargetMode="External"/><Relationship Id="rId10" Type="http://schemas.openxmlformats.org/officeDocument/2006/relationships/hyperlink" Target="https://www.contratos.gov.co/consultas/detalleProceso.do?numConstancia=15-12-3780933" TargetMode="External"/><Relationship Id="rId19" Type="http://schemas.openxmlformats.org/officeDocument/2006/relationships/hyperlink" Target="https://www.contratos.gov.co/consultas/detalleProceso.do?numConstancia=15-12-3734912" TargetMode="External"/><Relationship Id="rId31" Type="http://schemas.openxmlformats.org/officeDocument/2006/relationships/hyperlink" Target="https://www.contratos.gov.co/consultas/detalleProceso.do?numConstancia=15-13-3870336" TargetMode="External"/><Relationship Id="rId4" Type="http://schemas.openxmlformats.org/officeDocument/2006/relationships/hyperlink" Target="https://www.contratos.gov.co/consultas/detalleProceso.do?numConstancia=15-12-3732523" TargetMode="External"/><Relationship Id="rId9" Type="http://schemas.openxmlformats.org/officeDocument/2006/relationships/hyperlink" Target="https://www.contratos.gov.co/consultas/detalleProceso.do?numConstancia=15-13-3752198" TargetMode="External"/><Relationship Id="rId14" Type="http://schemas.openxmlformats.org/officeDocument/2006/relationships/hyperlink" Target="https://www.contratos.gov.co/consultas/detalleProceso.do?numConstancia=15-12-3782453" TargetMode="External"/><Relationship Id="rId22" Type="http://schemas.openxmlformats.org/officeDocument/2006/relationships/hyperlink" Target="https://www.contratos.gov.co/consultas/detalleProceso.do?numConstancia=15-9-401160" TargetMode="External"/><Relationship Id="rId27" Type="http://schemas.openxmlformats.org/officeDocument/2006/relationships/hyperlink" Target="https://www.contratos.gov.co/consultas/detalleProceso.do?numConstancia=15-12-3831821" TargetMode="External"/><Relationship Id="rId30" Type="http://schemas.openxmlformats.org/officeDocument/2006/relationships/hyperlink" Target="https://www.contratos.gov.co/consultas/detalleProceso.do?numConstancia=15-13-3868376" TargetMode="External"/><Relationship Id="rId35" Type="http://schemas.openxmlformats.org/officeDocument/2006/relationships/hyperlink" Target="http://www.colombiacompra.gov.co/es/amp-orden-de-compra/27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
  <sheetViews>
    <sheetView tabSelected="1" zoomScale="90" zoomScaleNormal="90"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F2" sqref="F2"/>
    </sheetView>
  </sheetViews>
  <sheetFormatPr baseColWidth="10" defaultRowHeight="12.75" x14ac:dyDescent="0.25"/>
  <cols>
    <col min="1" max="1" width="16.42578125" style="47" bestFit="1" customWidth="1"/>
    <col min="2" max="2" width="10.7109375" style="29" customWidth="1"/>
    <col min="3" max="3" width="13.85546875" style="20" customWidth="1"/>
    <col min="4" max="4" width="11.7109375" style="18" customWidth="1"/>
    <col min="5" max="5" width="17.28515625" style="2" customWidth="1"/>
    <col min="6" max="6" width="36.42578125" style="48" customWidth="1"/>
    <col min="7" max="7" width="16.7109375" style="6" customWidth="1"/>
    <col min="8" max="9" width="14.28515625" style="1" customWidth="1"/>
    <col min="10" max="10" width="11.7109375" style="6" customWidth="1"/>
    <col min="11" max="11" width="16.140625" style="2" customWidth="1"/>
    <col min="12" max="12" width="15.85546875" style="2" customWidth="1"/>
    <col min="13" max="13" width="13.85546875" style="2" customWidth="1"/>
    <col min="14" max="14" width="37.28515625" style="2" customWidth="1"/>
    <col min="15" max="15" width="15.7109375" style="3" customWidth="1"/>
    <col min="16" max="16" width="12.7109375" style="42" customWidth="1"/>
    <col min="17" max="17" width="11.42578125" style="4" customWidth="1"/>
    <col min="18" max="18" width="11.42578125" style="23" customWidth="1"/>
    <col min="19" max="19" width="10.85546875" style="4" customWidth="1"/>
    <col min="20" max="20" width="14.28515625" style="5" customWidth="1"/>
    <col min="21" max="21" width="14.7109375" style="4" customWidth="1"/>
    <col min="22" max="22" width="17.7109375" style="6" customWidth="1"/>
    <col min="23" max="23" width="12.85546875" style="31" customWidth="1"/>
    <col min="24" max="24" width="13.5703125" style="31" customWidth="1"/>
    <col min="25" max="25" width="11.7109375" style="36" customWidth="1"/>
    <col min="26" max="26" width="39.28515625" style="2" customWidth="1"/>
    <col min="27" max="16384" width="11.42578125" style="40"/>
  </cols>
  <sheetData>
    <row r="1" spans="1:26" s="39" customFormat="1" ht="47.25" customHeight="1" thickBot="1" x14ac:dyDescent="0.3">
      <c r="A1" s="45" t="s">
        <v>98</v>
      </c>
      <c r="B1" s="38" t="s">
        <v>0</v>
      </c>
      <c r="C1" s="25" t="s">
        <v>67</v>
      </c>
      <c r="D1" s="25" t="s">
        <v>1</v>
      </c>
      <c r="E1" s="25" t="s">
        <v>52</v>
      </c>
      <c r="F1" s="25" t="s">
        <v>6</v>
      </c>
      <c r="G1" s="25" t="s">
        <v>15</v>
      </c>
      <c r="H1" s="25" t="s">
        <v>86</v>
      </c>
      <c r="I1" s="25" t="s">
        <v>3</v>
      </c>
      <c r="J1" s="38" t="s">
        <v>2</v>
      </c>
      <c r="K1" s="25" t="s">
        <v>4</v>
      </c>
      <c r="L1" s="25" t="s">
        <v>37</v>
      </c>
      <c r="M1" s="25" t="s">
        <v>39</v>
      </c>
      <c r="N1" s="25" t="s">
        <v>5</v>
      </c>
      <c r="O1" s="25" t="s">
        <v>89</v>
      </c>
      <c r="P1" s="25" t="s">
        <v>28</v>
      </c>
      <c r="Q1" s="25" t="s">
        <v>9</v>
      </c>
      <c r="R1" s="32" t="s">
        <v>77</v>
      </c>
      <c r="S1" s="30" t="s">
        <v>78</v>
      </c>
      <c r="T1" s="27" t="s">
        <v>87</v>
      </c>
      <c r="U1" s="28" t="s">
        <v>88</v>
      </c>
      <c r="V1" s="25" t="s">
        <v>59</v>
      </c>
      <c r="W1" s="33" t="s">
        <v>24</v>
      </c>
      <c r="X1" s="17" t="s">
        <v>17</v>
      </c>
      <c r="Y1" s="30" t="s">
        <v>18</v>
      </c>
      <c r="Z1" s="28" t="s">
        <v>60</v>
      </c>
    </row>
    <row r="2" spans="1:26" s="24" customFormat="1" ht="99.95" customHeight="1" thickTop="1" x14ac:dyDescent="0.25">
      <c r="A2" s="46" t="s">
        <v>163</v>
      </c>
      <c r="B2" s="22" t="s">
        <v>99</v>
      </c>
      <c r="C2" s="16">
        <v>42062</v>
      </c>
      <c r="D2" s="34" t="s">
        <v>49</v>
      </c>
      <c r="E2" s="12" t="s">
        <v>56</v>
      </c>
      <c r="F2" s="37" t="s">
        <v>108</v>
      </c>
      <c r="G2" s="11">
        <v>435000000</v>
      </c>
      <c r="H2" s="21" t="s">
        <v>11</v>
      </c>
      <c r="I2" s="8" t="s">
        <v>10</v>
      </c>
      <c r="J2" s="43">
        <v>85</v>
      </c>
      <c r="K2" s="14" t="s">
        <v>298</v>
      </c>
      <c r="L2" s="14" t="s">
        <v>36</v>
      </c>
      <c r="M2" s="14" t="s">
        <v>36</v>
      </c>
      <c r="N2" s="35" t="s">
        <v>219</v>
      </c>
      <c r="O2" s="15">
        <v>830050919</v>
      </c>
      <c r="P2" s="7" t="s">
        <v>35</v>
      </c>
      <c r="Q2" s="8">
        <v>42135</v>
      </c>
      <c r="R2" s="10" t="s">
        <v>100</v>
      </c>
      <c r="S2" s="8" t="s">
        <v>155</v>
      </c>
      <c r="T2" s="11">
        <v>92015</v>
      </c>
      <c r="U2" s="8">
        <v>42135</v>
      </c>
      <c r="V2" s="19">
        <v>429066600</v>
      </c>
      <c r="W2" s="26" t="s">
        <v>169</v>
      </c>
      <c r="X2" s="8">
        <v>42369</v>
      </c>
      <c r="Y2" s="11" t="e">
        <f t="shared" ref="Y2" si="0">+X2-W2</f>
        <v>#VALUE!</v>
      </c>
      <c r="Z2" s="13" t="s">
        <v>22</v>
      </c>
    </row>
    <row r="3" spans="1:26" s="24" customFormat="1" ht="99.95" customHeight="1" x14ac:dyDescent="0.25">
      <c r="A3" s="46" t="s">
        <v>221</v>
      </c>
      <c r="B3" s="22" t="s">
        <v>8</v>
      </c>
      <c r="C3" s="16">
        <v>42090</v>
      </c>
      <c r="D3" s="34" t="s">
        <v>50</v>
      </c>
      <c r="E3" s="12" t="s">
        <v>55</v>
      </c>
      <c r="F3" s="37" t="s">
        <v>116</v>
      </c>
      <c r="G3" s="11">
        <v>346191540</v>
      </c>
      <c r="H3" s="44" t="s">
        <v>11</v>
      </c>
      <c r="I3" s="8" t="s">
        <v>10</v>
      </c>
      <c r="J3" s="43">
        <v>95</v>
      </c>
      <c r="K3" s="14" t="s">
        <v>12</v>
      </c>
      <c r="L3" s="14" t="s">
        <v>36</v>
      </c>
      <c r="M3" s="14" t="s">
        <v>36</v>
      </c>
      <c r="N3" s="35" t="s">
        <v>96</v>
      </c>
      <c r="O3" s="15">
        <v>860002693</v>
      </c>
      <c r="P3" s="7" t="s">
        <v>31</v>
      </c>
      <c r="Q3" s="8">
        <v>42153</v>
      </c>
      <c r="R3" s="10" t="s">
        <v>117</v>
      </c>
      <c r="S3" s="8" t="s">
        <v>75</v>
      </c>
      <c r="T3" s="11">
        <v>104815</v>
      </c>
      <c r="U3" s="8">
        <v>42153</v>
      </c>
      <c r="V3" s="19">
        <v>346191531</v>
      </c>
      <c r="W3" s="26" t="s">
        <v>169</v>
      </c>
      <c r="X3" s="8" t="e">
        <f>+W3+60</f>
        <v>#VALUE!</v>
      </c>
      <c r="Y3" s="11" t="e">
        <f t="shared" ref="Y3:Y4" si="1">+X3-W3</f>
        <v>#VALUE!</v>
      </c>
      <c r="Z3" s="13" t="s">
        <v>101</v>
      </c>
    </row>
    <row r="4" spans="1:26" s="24" customFormat="1" ht="99.95" customHeight="1" x14ac:dyDescent="0.25">
      <c r="A4" s="46" t="s">
        <v>164</v>
      </c>
      <c r="B4" s="22" t="s">
        <v>115</v>
      </c>
      <c r="C4" s="16">
        <v>42090</v>
      </c>
      <c r="D4" s="34" t="s">
        <v>50</v>
      </c>
      <c r="E4" s="12" t="s">
        <v>54</v>
      </c>
      <c r="F4" s="37" t="s">
        <v>118</v>
      </c>
      <c r="G4" s="11">
        <v>41300000</v>
      </c>
      <c r="H4" s="44" t="s">
        <v>11</v>
      </c>
      <c r="I4" s="8" t="s">
        <v>10</v>
      </c>
      <c r="J4" s="43">
        <v>93</v>
      </c>
      <c r="K4" s="14" t="s">
        <v>12</v>
      </c>
      <c r="L4" s="14" t="s">
        <v>36</v>
      </c>
      <c r="M4" s="14" t="s">
        <v>36</v>
      </c>
      <c r="N4" s="35" t="s">
        <v>244</v>
      </c>
      <c r="O4" s="14" t="s">
        <v>245</v>
      </c>
      <c r="P4" s="7" t="s">
        <v>29</v>
      </c>
      <c r="Q4" s="8">
        <v>42143</v>
      </c>
      <c r="R4" s="10" t="s">
        <v>119</v>
      </c>
      <c r="S4" s="8" t="s">
        <v>81</v>
      </c>
      <c r="T4" s="11">
        <v>96415</v>
      </c>
      <c r="U4" s="8">
        <v>42143</v>
      </c>
      <c r="V4" s="19">
        <v>40066060</v>
      </c>
      <c r="W4" s="8">
        <v>42145</v>
      </c>
      <c r="X4" s="8">
        <v>42308</v>
      </c>
      <c r="Y4" s="11">
        <f t="shared" si="1"/>
        <v>163</v>
      </c>
      <c r="Z4" s="13" t="s">
        <v>47</v>
      </c>
    </row>
    <row r="5" spans="1:26" s="24" customFormat="1" ht="99.95" customHeight="1" x14ac:dyDescent="0.25">
      <c r="A5" s="46" t="s">
        <v>165</v>
      </c>
      <c r="B5" s="22" t="s">
        <v>160</v>
      </c>
      <c r="C5" s="16">
        <v>42114</v>
      </c>
      <c r="D5" s="34" t="s">
        <v>25</v>
      </c>
      <c r="E5" s="14" t="s">
        <v>55</v>
      </c>
      <c r="F5" s="37" t="s">
        <v>168</v>
      </c>
      <c r="G5" s="11">
        <v>5000000</v>
      </c>
      <c r="H5" s="44" t="s">
        <v>11</v>
      </c>
      <c r="I5" s="8" t="s">
        <v>10</v>
      </c>
      <c r="J5" s="49">
        <v>40</v>
      </c>
      <c r="K5" s="14" t="s">
        <v>12</v>
      </c>
      <c r="L5" s="14" t="s">
        <v>36</v>
      </c>
      <c r="M5" s="14" t="s">
        <v>36</v>
      </c>
      <c r="N5" s="35" t="s">
        <v>224</v>
      </c>
      <c r="O5" s="15">
        <v>900371114</v>
      </c>
      <c r="P5" s="7" t="s">
        <v>34</v>
      </c>
      <c r="Q5" s="8">
        <v>42135</v>
      </c>
      <c r="R5" s="10" t="s">
        <v>136</v>
      </c>
      <c r="S5" s="8" t="s">
        <v>75</v>
      </c>
      <c r="T5" s="11">
        <v>92315</v>
      </c>
      <c r="U5" s="8">
        <v>42135</v>
      </c>
      <c r="V5" s="19">
        <v>4725840</v>
      </c>
      <c r="W5" s="26">
        <v>42135</v>
      </c>
      <c r="X5" s="8">
        <f>+W5+15</f>
        <v>42150</v>
      </c>
      <c r="Y5" s="11">
        <f t="shared" ref="Y5:Y15" si="2">+X5-W5</f>
        <v>15</v>
      </c>
      <c r="Z5" s="13" t="s">
        <v>23</v>
      </c>
    </row>
    <row r="6" spans="1:26" s="24" customFormat="1" ht="99.95" customHeight="1" x14ac:dyDescent="0.25">
      <c r="A6" s="46" t="s">
        <v>166</v>
      </c>
      <c r="B6" s="22" t="s">
        <v>161</v>
      </c>
      <c r="C6" s="16">
        <v>42114</v>
      </c>
      <c r="D6" s="34" t="s">
        <v>25</v>
      </c>
      <c r="E6" s="14" t="s">
        <v>56</v>
      </c>
      <c r="F6" s="37" t="s">
        <v>170</v>
      </c>
      <c r="G6" s="11">
        <v>4698000</v>
      </c>
      <c r="H6" s="44" t="s">
        <v>11</v>
      </c>
      <c r="I6" s="8" t="s">
        <v>10</v>
      </c>
      <c r="J6" s="49">
        <v>42</v>
      </c>
      <c r="K6" s="14" t="s">
        <v>12</v>
      </c>
      <c r="L6" s="14" t="s">
        <v>36</v>
      </c>
      <c r="M6" s="14" t="s">
        <v>36</v>
      </c>
      <c r="N6" s="35" t="s">
        <v>225</v>
      </c>
      <c r="O6" s="15">
        <v>79918428</v>
      </c>
      <c r="P6" s="7"/>
      <c r="Q6" s="8">
        <v>42136</v>
      </c>
      <c r="R6" s="10" t="s">
        <v>139</v>
      </c>
      <c r="S6" s="8" t="s">
        <v>121</v>
      </c>
      <c r="T6" s="11">
        <v>93415</v>
      </c>
      <c r="U6" s="8">
        <v>42136</v>
      </c>
      <c r="V6" s="19">
        <v>3702900</v>
      </c>
      <c r="W6" s="26" t="s">
        <v>169</v>
      </c>
      <c r="X6" s="8" t="e">
        <f>+W6+(6*30)</f>
        <v>#VALUE!</v>
      </c>
      <c r="Y6" s="11" t="e">
        <f t="shared" si="2"/>
        <v>#VALUE!</v>
      </c>
      <c r="Z6" s="13" t="s">
        <v>90</v>
      </c>
    </row>
    <row r="7" spans="1:26" s="24" customFormat="1" ht="99.95" customHeight="1" x14ac:dyDescent="0.25">
      <c r="A7" s="46" t="s">
        <v>252</v>
      </c>
      <c r="B7" s="22" t="s">
        <v>174</v>
      </c>
      <c r="C7" s="16">
        <v>42114</v>
      </c>
      <c r="D7" s="34" t="s">
        <v>48</v>
      </c>
      <c r="E7" s="12" t="s">
        <v>56</v>
      </c>
      <c r="F7" s="37" t="s">
        <v>178</v>
      </c>
      <c r="G7" s="11">
        <v>352498517</v>
      </c>
      <c r="H7" s="44" t="s">
        <v>11</v>
      </c>
      <c r="I7" s="8" t="s">
        <v>10</v>
      </c>
      <c r="J7" s="49">
        <v>92</v>
      </c>
      <c r="K7" s="14" t="s">
        <v>66</v>
      </c>
      <c r="L7" s="14" t="s">
        <v>36</v>
      </c>
      <c r="M7" s="14" t="s">
        <v>36</v>
      </c>
      <c r="N7" s="35" t="s">
        <v>179</v>
      </c>
      <c r="O7" s="15">
        <v>860351894</v>
      </c>
      <c r="P7" s="7" t="s">
        <v>31</v>
      </c>
      <c r="Q7" s="8">
        <v>42139</v>
      </c>
      <c r="R7" s="10" t="s">
        <v>126</v>
      </c>
      <c r="S7" s="8" t="s">
        <v>237</v>
      </c>
      <c r="T7" s="11">
        <v>96115</v>
      </c>
      <c r="U7" s="8">
        <v>42139</v>
      </c>
      <c r="V7" s="19">
        <v>352498517</v>
      </c>
      <c r="W7" s="26" t="s">
        <v>169</v>
      </c>
      <c r="X7" s="8">
        <v>42369</v>
      </c>
      <c r="Y7" s="11" t="e">
        <f t="shared" si="2"/>
        <v>#VALUE!</v>
      </c>
      <c r="Z7" s="13" t="s">
        <v>186</v>
      </c>
    </row>
    <row r="8" spans="1:26" s="24" customFormat="1" ht="99.95" customHeight="1" x14ac:dyDescent="0.25">
      <c r="A8" s="46" t="s">
        <v>218</v>
      </c>
      <c r="B8" s="22" t="s">
        <v>175</v>
      </c>
      <c r="C8" s="16">
        <v>42115</v>
      </c>
      <c r="D8" s="34" t="s">
        <v>48</v>
      </c>
      <c r="E8" s="12" t="s">
        <v>120</v>
      </c>
      <c r="F8" s="37" t="s">
        <v>176</v>
      </c>
      <c r="G8" s="11">
        <v>30000000</v>
      </c>
      <c r="H8" s="44" t="s">
        <v>11</v>
      </c>
      <c r="I8" s="8" t="s">
        <v>10</v>
      </c>
      <c r="J8" s="49">
        <v>84</v>
      </c>
      <c r="K8" s="14" t="s">
        <v>177</v>
      </c>
      <c r="L8" s="14" t="s">
        <v>36</v>
      </c>
      <c r="M8" s="14" t="s">
        <v>36</v>
      </c>
      <c r="N8" s="35" t="s">
        <v>217</v>
      </c>
      <c r="O8" s="15">
        <v>900477235</v>
      </c>
      <c r="P8" s="7" t="s">
        <v>32</v>
      </c>
      <c r="Q8" s="8">
        <v>42132</v>
      </c>
      <c r="R8" s="10" t="s">
        <v>135</v>
      </c>
      <c r="S8" s="8" t="s">
        <v>70</v>
      </c>
      <c r="T8" s="11">
        <v>91015</v>
      </c>
      <c r="U8" s="8">
        <v>42132</v>
      </c>
      <c r="V8" s="19">
        <v>30000000</v>
      </c>
      <c r="W8" s="26" t="s">
        <v>169</v>
      </c>
      <c r="X8" s="8">
        <v>42369</v>
      </c>
      <c r="Y8" s="11" t="e">
        <f t="shared" si="2"/>
        <v>#VALUE!</v>
      </c>
      <c r="Z8" s="13" t="s">
        <v>104</v>
      </c>
    </row>
    <row r="9" spans="1:26" s="24" customFormat="1" ht="99.95" customHeight="1" x14ac:dyDescent="0.25">
      <c r="A9" s="46" t="s">
        <v>253</v>
      </c>
      <c r="B9" s="22" t="s">
        <v>180</v>
      </c>
      <c r="C9" s="16">
        <v>42115</v>
      </c>
      <c r="D9" s="34" t="s">
        <v>48</v>
      </c>
      <c r="E9" s="12" t="s">
        <v>57</v>
      </c>
      <c r="F9" s="37" t="s">
        <v>181</v>
      </c>
      <c r="G9" s="11">
        <v>19894000</v>
      </c>
      <c r="H9" s="44" t="s">
        <v>11</v>
      </c>
      <c r="I9" s="8" t="s">
        <v>10</v>
      </c>
      <c r="J9" s="49">
        <v>90</v>
      </c>
      <c r="K9" s="14" t="s">
        <v>66</v>
      </c>
      <c r="L9" s="14" t="s">
        <v>36</v>
      </c>
      <c r="M9" s="14" t="s">
        <v>36</v>
      </c>
      <c r="N9" s="35" t="s">
        <v>236</v>
      </c>
      <c r="O9" s="15">
        <v>860012336</v>
      </c>
      <c r="P9" s="7" t="s">
        <v>16</v>
      </c>
      <c r="Q9" s="8">
        <v>42138</v>
      </c>
      <c r="R9" s="10" t="s">
        <v>138</v>
      </c>
      <c r="S9" s="8" t="s">
        <v>237</v>
      </c>
      <c r="T9" s="11">
        <v>95815</v>
      </c>
      <c r="U9" s="8">
        <v>42139</v>
      </c>
      <c r="V9" s="19">
        <v>19894000</v>
      </c>
      <c r="W9" s="26" t="s">
        <v>169</v>
      </c>
      <c r="X9" s="8">
        <v>42338</v>
      </c>
      <c r="Y9" s="11" t="e">
        <f t="shared" si="2"/>
        <v>#VALUE!</v>
      </c>
      <c r="Z9" s="13" t="s">
        <v>64</v>
      </c>
    </row>
    <row r="10" spans="1:26" s="24" customFormat="1" ht="99.95" customHeight="1" x14ac:dyDescent="0.25">
      <c r="A10" s="46" t="s">
        <v>167</v>
      </c>
      <c r="B10" s="22" t="s">
        <v>162</v>
      </c>
      <c r="C10" s="16">
        <v>42116</v>
      </c>
      <c r="D10" s="34" t="s">
        <v>25</v>
      </c>
      <c r="E10" s="14" t="s">
        <v>54</v>
      </c>
      <c r="F10" s="37" t="s">
        <v>172</v>
      </c>
      <c r="G10" s="11">
        <v>19225000</v>
      </c>
      <c r="H10" s="44" t="s">
        <v>11</v>
      </c>
      <c r="I10" s="8" t="s">
        <v>10</v>
      </c>
      <c r="J10" s="49">
        <v>39</v>
      </c>
      <c r="K10" s="14" t="s">
        <v>12</v>
      </c>
      <c r="L10" s="14" t="s">
        <v>36</v>
      </c>
      <c r="M10" s="14" t="s">
        <v>36</v>
      </c>
      <c r="N10" s="35" t="s">
        <v>109</v>
      </c>
      <c r="O10" s="15">
        <v>830080652</v>
      </c>
      <c r="P10" s="7" t="s">
        <v>33</v>
      </c>
      <c r="Q10" s="8">
        <v>42132</v>
      </c>
      <c r="R10" s="10" t="s">
        <v>142</v>
      </c>
      <c r="S10" s="8" t="s">
        <v>79</v>
      </c>
      <c r="T10" s="11">
        <v>90915</v>
      </c>
      <c r="U10" s="8">
        <v>42132</v>
      </c>
      <c r="V10" s="19">
        <v>11530400</v>
      </c>
      <c r="W10" s="26" t="s">
        <v>169</v>
      </c>
      <c r="X10" s="8" t="e">
        <f>+W10+30</f>
        <v>#VALUE!</v>
      </c>
      <c r="Y10" s="11" t="e">
        <f t="shared" si="2"/>
        <v>#VALUE!</v>
      </c>
      <c r="Z10" s="13" t="s">
        <v>45</v>
      </c>
    </row>
    <row r="11" spans="1:26" s="24" customFormat="1" ht="99.95" customHeight="1" x14ac:dyDescent="0.25">
      <c r="A11" s="46" t="s">
        <v>193</v>
      </c>
      <c r="B11" s="22" t="s">
        <v>188</v>
      </c>
      <c r="C11" s="16">
        <v>42116</v>
      </c>
      <c r="D11" s="34" t="s">
        <v>48</v>
      </c>
      <c r="E11" s="12" t="s">
        <v>56</v>
      </c>
      <c r="F11" s="37" t="s">
        <v>189</v>
      </c>
      <c r="G11" s="11">
        <v>12342400</v>
      </c>
      <c r="H11" s="44" t="s">
        <v>11</v>
      </c>
      <c r="I11" s="8" t="s">
        <v>10</v>
      </c>
      <c r="J11" s="49">
        <v>89</v>
      </c>
      <c r="K11" s="14" t="s">
        <v>68</v>
      </c>
      <c r="L11" s="14" t="s">
        <v>36</v>
      </c>
      <c r="M11" s="14" t="s">
        <v>36</v>
      </c>
      <c r="N11" s="35" t="s">
        <v>182</v>
      </c>
      <c r="O11" s="15">
        <v>860012336</v>
      </c>
      <c r="P11" s="7" t="s">
        <v>16</v>
      </c>
      <c r="Q11" s="8">
        <v>42138</v>
      </c>
      <c r="R11" s="10" t="s">
        <v>137</v>
      </c>
      <c r="S11" s="8" t="s">
        <v>72</v>
      </c>
      <c r="T11" s="11">
        <v>97515</v>
      </c>
      <c r="U11" s="8">
        <v>42138</v>
      </c>
      <c r="V11" s="19">
        <v>12342400</v>
      </c>
      <c r="W11" s="26" t="s">
        <v>169</v>
      </c>
      <c r="X11" s="8">
        <v>42338</v>
      </c>
      <c r="Y11" s="11" t="e">
        <f t="shared" si="2"/>
        <v>#VALUE!</v>
      </c>
      <c r="Z11" s="13" t="s">
        <v>64</v>
      </c>
    </row>
    <row r="12" spans="1:26" s="24" customFormat="1" ht="99.95" customHeight="1" x14ac:dyDescent="0.25">
      <c r="A12" s="46" t="s">
        <v>222</v>
      </c>
      <c r="B12" s="22" t="s">
        <v>194</v>
      </c>
      <c r="C12" s="16">
        <v>42118</v>
      </c>
      <c r="D12" s="34" t="s">
        <v>25</v>
      </c>
      <c r="E12" s="14" t="s">
        <v>92</v>
      </c>
      <c r="F12" s="37" t="s">
        <v>113</v>
      </c>
      <c r="G12" s="11">
        <v>6037500</v>
      </c>
      <c r="H12" s="44" t="s">
        <v>11</v>
      </c>
      <c r="I12" s="8" t="s">
        <v>10</v>
      </c>
      <c r="J12" s="49">
        <v>41</v>
      </c>
      <c r="K12" s="14" t="s">
        <v>13</v>
      </c>
      <c r="L12" s="14" t="s">
        <v>40</v>
      </c>
      <c r="M12" s="14" t="s">
        <v>41</v>
      </c>
      <c r="N12" s="35" t="s">
        <v>226</v>
      </c>
      <c r="O12" s="15">
        <v>900204917</v>
      </c>
      <c r="P12" s="7" t="s">
        <v>34</v>
      </c>
      <c r="Q12" s="8">
        <v>42136</v>
      </c>
      <c r="R12" s="10" t="s">
        <v>114</v>
      </c>
      <c r="S12" s="8" t="s">
        <v>71</v>
      </c>
      <c r="T12" s="11">
        <v>92915</v>
      </c>
      <c r="U12" s="8">
        <v>42136</v>
      </c>
      <c r="V12" s="19">
        <v>5769840</v>
      </c>
      <c r="W12" s="26">
        <v>42138</v>
      </c>
      <c r="X12" s="8">
        <v>42369</v>
      </c>
      <c r="Y12" s="11">
        <f t="shared" si="2"/>
        <v>231</v>
      </c>
      <c r="Z12" s="13" t="s">
        <v>53</v>
      </c>
    </row>
    <row r="13" spans="1:26" s="24" customFormat="1" ht="99.95" customHeight="1" x14ac:dyDescent="0.25">
      <c r="A13" s="46" t="s">
        <v>223</v>
      </c>
      <c r="B13" s="22" t="s">
        <v>201</v>
      </c>
      <c r="C13" s="16">
        <v>42124</v>
      </c>
      <c r="D13" s="34" t="s">
        <v>25</v>
      </c>
      <c r="E13" s="14" t="s">
        <v>94</v>
      </c>
      <c r="F13" s="37" t="s">
        <v>203</v>
      </c>
      <c r="G13" s="11">
        <v>6727960</v>
      </c>
      <c r="H13" s="44" t="s">
        <v>11</v>
      </c>
      <c r="I13" s="8" t="s">
        <v>10</v>
      </c>
      <c r="J13" s="49">
        <v>43</v>
      </c>
      <c r="K13" s="14" t="s">
        <v>97</v>
      </c>
      <c r="L13" s="14" t="s">
        <v>36</v>
      </c>
      <c r="M13" s="14" t="s">
        <v>36</v>
      </c>
      <c r="N13" s="35" t="s">
        <v>290</v>
      </c>
      <c r="O13" s="15">
        <v>79292551</v>
      </c>
      <c r="P13" s="7"/>
      <c r="Q13" s="8">
        <v>42143</v>
      </c>
      <c r="R13" s="10" t="s">
        <v>141</v>
      </c>
      <c r="S13" s="8" t="s">
        <v>79</v>
      </c>
      <c r="T13" s="11">
        <v>98515</v>
      </c>
      <c r="U13" s="8">
        <v>42143</v>
      </c>
      <c r="V13" s="19">
        <v>4988000</v>
      </c>
      <c r="W13" s="26">
        <v>42149</v>
      </c>
      <c r="X13" s="8">
        <f>+W13+30</f>
        <v>42179</v>
      </c>
      <c r="Y13" s="11">
        <f t="shared" si="2"/>
        <v>30</v>
      </c>
      <c r="Z13" s="13" t="s">
        <v>103</v>
      </c>
    </row>
    <row r="14" spans="1:26" s="24" customFormat="1" ht="99.95" customHeight="1" x14ac:dyDescent="0.25">
      <c r="A14" s="46" t="s">
        <v>205</v>
      </c>
      <c r="B14" s="22" t="s">
        <v>202</v>
      </c>
      <c r="C14" s="16">
        <v>42124</v>
      </c>
      <c r="D14" s="34" t="s">
        <v>25</v>
      </c>
      <c r="E14" s="14" t="s">
        <v>54</v>
      </c>
      <c r="F14" s="37" t="s">
        <v>204</v>
      </c>
      <c r="G14" s="11">
        <v>28898660</v>
      </c>
      <c r="H14" s="44" t="s">
        <v>11</v>
      </c>
      <c r="I14" s="8" t="s">
        <v>10</v>
      </c>
      <c r="J14" s="49">
        <v>44</v>
      </c>
      <c r="K14" s="14" t="s">
        <v>12</v>
      </c>
      <c r="L14" s="14" t="s">
        <v>36</v>
      </c>
      <c r="M14" s="14" t="s">
        <v>36</v>
      </c>
      <c r="N14" s="35" t="s">
        <v>291</v>
      </c>
      <c r="O14" s="15">
        <v>900350133</v>
      </c>
      <c r="P14" s="7" t="s">
        <v>34</v>
      </c>
      <c r="Q14" s="8">
        <v>42149</v>
      </c>
      <c r="R14" s="10" t="s">
        <v>107</v>
      </c>
      <c r="S14" s="8" t="s">
        <v>82</v>
      </c>
      <c r="T14" s="11">
        <v>98815</v>
      </c>
      <c r="U14" s="8">
        <v>42149</v>
      </c>
      <c r="V14" s="19">
        <v>17918693</v>
      </c>
      <c r="W14" s="26">
        <v>42149</v>
      </c>
      <c r="X14" s="8">
        <v>42369</v>
      </c>
      <c r="Y14" s="11">
        <f t="shared" si="2"/>
        <v>220</v>
      </c>
      <c r="Z14" s="13" t="s">
        <v>19</v>
      </c>
    </row>
    <row r="15" spans="1:26" s="24" customFormat="1" ht="99.95" customHeight="1" x14ac:dyDescent="0.25">
      <c r="A15" s="46" t="s">
        <v>254</v>
      </c>
      <c r="B15" s="22" t="s">
        <v>192</v>
      </c>
      <c r="C15" s="16">
        <v>42124</v>
      </c>
      <c r="D15" s="34" t="s">
        <v>48</v>
      </c>
      <c r="E15" s="12" t="s">
        <v>56</v>
      </c>
      <c r="F15" s="37" t="s">
        <v>240</v>
      </c>
      <c r="G15" s="11">
        <v>692000000</v>
      </c>
      <c r="H15" s="44" t="s">
        <v>11</v>
      </c>
      <c r="I15" s="8" t="s">
        <v>10</v>
      </c>
      <c r="J15" s="49">
        <v>91</v>
      </c>
      <c r="K15" s="14" t="s">
        <v>83</v>
      </c>
      <c r="L15" s="14" t="s">
        <v>36</v>
      </c>
      <c r="M15" s="14" t="s">
        <v>36</v>
      </c>
      <c r="N15" s="35" t="s">
        <v>241</v>
      </c>
      <c r="O15" s="15">
        <v>899999143</v>
      </c>
      <c r="P15" s="7" t="s">
        <v>29</v>
      </c>
      <c r="Q15" s="8">
        <v>42139</v>
      </c>
      <c r="R15" s="10" t="s">
        <v>242</v>
      </c>
      <c r="S15" s="8" t="s">
        <v>243</v>
      </c>
      <c r="T15" s="11">
        <v>96015</v>
      </c>
      <c r="U15" s="8">
        <v>42139</v>
      </c>
      <c r="V15" s="19">
        <v>692000000</v>
      </c>
      <c r="W15" s="26" t="s">
        <v>169</v>
      </c>
      <c r="X15" s="8">
        <v>42369</v>
      </c>
      <c r="Y15" s="11" t="e">
        <f t="shared" si="2"/>
        <v>#VALUE!</v>
      </c>
      <c r="Z15" s="13" t="s">
        <v>21</v>
      </c>
    </row>
    <row r="16" spans="1:26" s="24" customFormat="1" ht="99.95" customHeight="1" x14ac:dyDescent="0.25">
      <c r="A16" s="46"/>
      <c r="B16" s="41"/>
      <c r="C16" s="16">
        <v>42128</v>
      </c>
      <c r="D16" s="34" t="s">
        <v>85</v>
      </c>
      <c r="E16" s="12" t="s">
        <v>55</v>
      </c>
      <c r="F16" s="37" t="s">
        <v>199</v>
      </c>
      <c r="G16" s="11"/>
      <c r="H16" s="44" t="s">
        <v>11</v>
      </c>
      <c r="I16" s="8" t="s">
        <v>10</v>
      </c>
      <c r="J16" s="49">
        <v>2420</v>
      </c>
      <c r="K16" s="14" t="s">
        <v>12</v>
      </c>
      <c r="L16" s="14" t="s">
        <v>36</v>
      </c>
      <c r="M16" s="14" t="s">
        <v>36</v>
      </c>
      <c r="N16" s="35" t="s">
        <v>200</v>
      </c>
      <c r="O16" s="15">
        <v>800103052</v>
      </c>
      <c r="P16" s="7" t="s">
        <v>35</v>
      </c>
      <c r="Q16" s="8">
        <v>42128</v>
      </c>
      <c r="R16" s="10" t="s">
        <v>144</v>
      </c>
      <c r="S16" s="8" t="s">
        <v>75</v>
      </c>
      <c r="T16" s="11">
        <v>87915</v>
      </c>
      <c r="U16" s="8">
        <v>42128</v>
      </c>
      <c r="V16" s="19">
        <v>815690813.41999996</v>
      </c>
      <c r="W16" s="52">
        <v>42109</v>
      </c>
      <c r="X16" s="8">
        <v>42153</v>
      </c>
      <c r="Y16" s="11">
        <f t="shared" ref="Y16:Y37" si="3">+X16-W16</f>
        <v>44</v>
      </c>
      <c r="Z16" s="13" t="s">
        <v>102</v>
      </c>
    </row>
    <row r="17" spans="1:26" s="24" customFormat="1" ht="99.95" customHeight="1" x14ac:dyDescent="0.25">
      <c r="A17" s="46" t="s">
        <v>206</v>
      </c>
      <c r="B17" s="22" t="s">
        <v>195</v>
      </c>
      <c r="C17" s="16">
        <v>42129</v>
      </c>
      <c r="D17" s="34" t="s">
        <v>48</v>
      </c>
      <c r="E17" s="12" t="s">
        <v>56</v>
      </c>
      <c r="F17" s="37" t="s">
        <v>196</v>
      </c>
      <c r="G17" s="11">
        <v>20000000</v>
      </c>
      <c r="H17" s="44" t="s">
        <v>11</v>
      </c>
      <c r="I17" s="8" t="s">
        <v>10</v>
      </c>
      <c r="J17" s="49">
        <v>81</v>
      </c>
      <c r="K17" s="14" t="s">
        <v>68</v>
      </c>
      <c r="L17" s="14" t="s">
        <v>36</v>
      </c>
      <c r="M17" s="14" t="s">
        <v>36</v>
      </c>
      <c r="N17" s="35" t="s">
        <v>197</v>
      </c>
      <c r="O17" s="15">
        <v>830028714</v>
      </c>
      <c r="P17" s="7" t="s">
        <v>29</v>
      </c>
      <c r="Q17" s="8">
        <v>42124</v>
      </c>
      <c r="R17" s="10" t="s">
        <v>132</v>
      </c>
      <c r="S17" s="8" t="s">
        <v>198</v>
      </c>
      <c r="T17" s="11">
        <v>87715</v>
      </c>
      <c r="U17" s="8">
        <v>42124</v>
      </c>
      <c r="V17" s="19">
        <v>20000000</v>
      </c>
      <c r="W17" s="26" t="s">
        <v>169</v>
      </c>
      <c r="X17" s="8">
        <v>42369</v>
      </c>
      <c r="Y17" s="11" t="e">
        <f t="shared" si="3"/>
        <v>#VALUE!</v>
      </c>
      <c r="Z17" s="13" t="s">
        <v>63</v>
      </c>
    </row>
    <row r="18" spans="1:26" s="24" customFormat="1" ht="99.95" customHeight="1" x14ac:dyDescent="0.25">
      <c r="A18" s="46" t="s">
        <v>213</v>
      </c>
      <c r="B18" s="22" t="s">
        <v>212</v>
      </c>
      <c r="C18" s="16">
        <v>42132</v>
      </c>
      <c r="D18" s="34" t="s">
        <v>48</v>
      </c>
      <c r="E18" s="12" t="s">
        <v>84</v>
      </c>
      <c r="F18" s="37" t="s">
        <v>214</v>
      </c>
      <c r="G18" s="11">
        <v>39333333</v>
      </c>
      <c r="H18" s="44" t="s">
        <v>11</v>
      </c>
      <c r="I18" s="8" t="s">
        <v>10</v>
      </c>
      <c r="J18" s="49">
        <v>83</v>
      </c>
      <c r="K18" s="14" t="s">
        <v>66</v>
      </c>
      <c r="L18" s="14" t="s">
        <v>36</v>
      </c>
      <c r="M18" s="14" t="s">
        <v>36</v>
      </c>
      <c r="N18" s="35" t="s">
        <v>215</v>
      </c>
      <c r="O18" s="15">
        <v>51833082</v>
      </c>
      <c r="P18" s="7"/>
      <c r="Q18" s="8">
        <v>42132</v>
      </c>
      <c r="R18" s="10" t="s">
        <v>143</v>
      </c>
      <c r="S18" s="8" t="s">
        <v>125</v>
      </c>
      <c r="T18" s="11">
        <v>91315</v>
      </c>
      <c r="U18" s="8">
        <v>42132</v>
      </c>
      <c r="V18" s="19">
        <v>39333333</v>
      </c>
      <c r="W18" s="26">
        <v>42132</v>
      </c>
      <c r="X18" s="8">
        <f>+W18+236</f>
        <v>42368</v>
      </c>
      <c r="Y18" s="11">
        <f t="shared" si="3"/>
        <v>236</v>
      </c>
      <c r="Z18" s="13" t="s">
        <v>216</v>
      </c>
    </row>
    <row r="19" spans="1:26" s="24" customFormat="1" ht="99.95" customHeight="1" x14ac:dyDescent="0.25">
      <c r="A19" s="46" t="s">
        <v>187</v>
      </c>
      <c r="B19" s="22" t="s">
        <v>173</v>
      </c>
      <c r="C19" s="16">
        <v>42136</v>
      </c>
      <c r="D19" s="34" t="s">
        <v>48</v>
      </c>
      <c r="E19" s="12" t="s">
        <v>56</v>
      </c>
      <c r="F19" s="37" t="s">
        <v>220</v>
      </c>
      <c r="G19" s="11">
        <v>5500000</v>
      </c>
      <c r="H19" s="44" t="s">
        <v>11</v>
      </c>
      <c r="I19" s="8" t="s">
        <v>10</v>
      </c>
      <c r="J19" s="49">
        <v>86</v>
      </c>
      <c r="K19" s="14" t="s">
        <v>66</v>
      </c>
      <c r="L19" s="14" t="s">
        <v>183</v>
      </c>
      <c r="M19" s="14" t="s">
        <v>184</v>
      </c>
      <c r="N19" s="35" t="s">
        <v>185</v>
      </c>
      <c r="O19" s="15">
        <v>860511232</v>
      </c>
      <c r="P19" s="7" t="s">
        <v>33</v>
      </c>
      <c r="Q19" s="8">
        <v>42132</v>
      </c>
      <c r="R19" s="10" t="s">
        <v>134</v>
      </c>
      <c r="S19" s="8" t="s">
        <v>72</v>
      </c>
      <c r="T19" s="11">
        <v>91415</v>
      </c>
      <c r="U19" s="8">
        <v>42132</v>
      </c>
      <c r="V19" s="19">
        <v>5500000</v>
      </c>
      <c r="W19" s="51">
        <v>42154</v>
      </c>
      <c r="X19" s="8">
        <v>42338</v>
      </c>
      <c r="Y19" s="11">
        <f t="shared" si="3"/>
        <v>184</v>
      </c>
      <c r="Z19" s="13" t="s">
        <v>26</v>
      </c>
    </row>
    <row r="20" spans="1:26" s="24" customFormat="1" ht="99.95" customHeight="1" x14ac:dyDescent="0.25">
      <c r="A20" s="46" t="s">
        <v>207</v>
      </c>
      <c r="B20" s="41"/>
      <c r="C20" s="16">
        <v>42136</v>
      </c>
      <c r="D20" s="34" t="s">
        <v>48</v>
      </c>
      <c r="E20" s="12" t="s">
        <v>54</v>
      </c>
      <c r="F20" s="37" t="s">
        <v>208</v>
      </c>
      <c r="G20" s="11">
        <v>55000000</v>
      </c>
      <c r="H20" s="44" t="s">
        <v>11</v>
      </c>
      <c r="I20" s="8" t="s">
        <v>10</v>
      </c>
      <c r="J20" s="49">
        <v>82</v>
      </c>
      <c r="K20" s="14" t="s">
        <v>83</v>
      </c>
      <c r="L20" s="14" t="s">
        <v>36</v>
      </c>
      <c r="M20" s="14" t="s">
        <v>36</v>
      </c>
      <c r="N20" s="35" t="s">
        <v>209</v>
      </c>
      <c r="O20" s="15">
        <v>900062917</v>
      </c>
      <c r="P20" s="7" t="s">
        <v>30</v>
      </c>
      <c r="Q20" s="8">
        <v>42131</v>
      </c>
      <c r="R20" s="10" t="s">
        <v>123</v>
      </c>
      <c r="S20" s="8" t="s">
        <v>210</v>
      </c>
      <c r="T20" s="11">
        <v>903715</v>
      </c>
      <c r="U20" s="8">
        <v>42131</v>
      </c>
      <c r="V20" s="19">
        <v>55000000</v>
      </c>
      <c r="W20" s="26">
        <v>42135</v>
      </c>
      <c r="X20" s="8">
        <v>42369</v>
      </c>
      <c r="Y20" s="11">
        <f t="shared" si="3"/>
        <v>234</v>
      </c>
      <c r="Z20" s="13" t="s">
        <v>211</v>
      </c>
    </row>
    <row r="21" spans="1:26" s="24" customFormat="1" ht="99.95" customHeight="1" x14ac:dyDescent="0.25">
      <c r="A21" s="46" t="s">
        <v>249</v>
      </c>
      <c r="B21" s="22" t="s">
        <v>227</v>
      </c>
      <c r="C21" s="16">
        <v>42138</v>
      </c>
      <c r="D21" s="34" t="s">
        <v>25</v>
      </c>
      <c r="E21" s="14" t="s">
        <v>95</v>
      </c>
      <c r="F21" s="37" t="s">
        <v>230</v>
      </c>
      <c r="G21" s="11">
        <v>7000000</v>
      </c>
      <c r="H21" s="44"/>
      <c r="I21" s="8"/>
      <c r="J21" s="49"/>
      <c r="K21" s="14" t="s">
        <v>12</v>
      </c>
      <c r="L21" s="14" t="s">
        <v>156</v>
      </c>
      <c r="M21" s="14" t="s">
        <v>157</v>
      </c>
      <c r="N21" s="35"/>
      <c r="O21" s="15"/>
      <c r="P21" s="7"/>
      <c r="Q21" s="8"/>
      <c r="R21" s="10" t="s">
        <v>140</v>
      </c>
      <c r="S21" s="8" t="s">
        <v>147</v>
      </c>
      <c r="T21" s="11"/>
      <c r="U21" s="8"/>
      <c r="V21" s="19">
        <v>0</v>
      </c>
      <c r="W21" s="26" t="s">
        <v>169</v>
      </c>
      <c r="X21" s="8" t="e">
        <f>+W21+30</f>
        <v>#VALUE!</v>
      </c>
      <c r="Y21" s="11" t="e">
        <f t="shared" si="3"/>
        <v>#VALUE!</v>
      </c>
      <c r="Z21" s="13" t="s">
        <v>231</v>
      </c>
    </row>
    <row r="22" spans="1:26" s="24" customFormat="1" ht="99.95" customHeight="1" x14ac:dyDescent="0.25">
      <c r="A22" s="46" t="s">
        <v>256</v>
      </c>
      <c r="B22" s="41"/>
      <c r="C22" s="16">
        <v>42138</v>
      </c>
      <c r="D22" s="34" t="s">
        <v>48</v>
      </c>
      <c r="E22" s="12" t="s">
        <v>56</v>
      </c>
      <c r="F22" s="37" t="s">
        <v>238</v>
      </c>
      <c r="G22" s="11">
        <v>10000000</v>
      </c>
      <c r="H22" s="44" t="s">
        <v>11</v>
      </c>
      <c r="I22" s="8" t="s">
        <v>10</v>
      </c>
      <c r="J22" s="49">
        <v>88</v>
      </c>
      <c r="K22" s="14" t="s">
        <v>66</v>
      </c>
      <c r="L22" s="14" t="s">
        <v>36</v>
      </c>
      <c r="M22" s="14" t="s">
        <v>36</v>
      </c>
      <c r="N22" s="35" t="s">
        <v>239</v>
      </c>
      <c r="O22" s="15">
        <v>860007759</v>
      </c>
      <c r="P22" s="7" t="s">
        <v>31</v>
      </c>
      <c r="Q22" s="8">
        <v>42137</v>
      </c>
      <c r="R22" s="10" t="s">
        <v>139</v>
      </c>
      <c r="S22" s="8" t="s">
        <v>72</v>
      </c>
      <c r="T22" s="11">
        <v>94215</v>
      </c>
      <c r="U22" s="8">
        <v>42137</v>
      </c>
      <c r="V22" s="19">
        <v>10000000</v>
      </c>
      <c r="W22" s="26" t="s">
        <v>169</v>
      </c>
      <c r="X22" s="8">
        <v>42185</v>
      </c>
      <c r="Y22" s="11" t="e">
        <f t="shared" si="3"/>
        <v>#VALUE!</v>
      </c>
      <c r="Z22" s="13" t="s">
        <v>63</v>
      </c>
    </row>
    <row r="23" spans="1:26" s="24" customFormat="1" ht="99.95" customHeight="1" x14ac:dyDescent="0.25">
      <c r="A23" s="46" t="s">
        <v>255</v>
      </c>
      <c r="B23" s="41"/>
      <c r="C23" s="16">
        <v>42139</v>
      </c>
      <c r="D23" s="34" t="s">
        <v>48</v>
      </c>
      <c r="E23" s="12" t="s">
        <v>93</v>
      </c>
      <c r="F23" s="37" t="s">
        <v>233</v>
      </c>
      <c r="G23" s="11">
        <v>5100000</v>
      </c>
      <c r="H23" s="44" t="s">
        <v>11</v>
      </c>
      <c r="I23" s="8" t="s">
        <v>10</v>
      </c>
      <c r="J23" s="49">
        <v>87</v>
      </c>
      <c r="K23" s="14" t="s">
        <v>66</v>
      </c>
      <c r="L23" s="14" t="s">
        <v>42</v>
      </c>
      <c r="M23" s="14" t="s">
        <v>234</v>
      </c>
      <c r="N23" s="35" t="s">
        <v>235</v>
      </c>
      <c r="O23" s="15">
        <v>890101681</v>
      </c>
      <c r="P23" s="7" t="s">
        <v>30</v>
      </c>
      <c r="Q23" s="8">
        <v>42136</v>
      </c>
      <c r="R23" s="10" t="s">
        <v>130</v>
      </c>
      <c r="S23" s="8" t="s">
        <v>72</v>
      </c>
      <c r="T23" s="11">
        <v>93115</v>
      </c>
      <c r="U23" s="8">
        <v>42136</v>
      </c>
      <c r="V23" s="19">
        <v>5100000</v>
      </c>
      <c r="W23" s="26" t="s">
        <v>169</v>
      </c>
      <c r="X23" s="8">
        <v>42338</v>
      </c>
      <c r="Y23" s="11" t="e">
        <f t="shared" si="3"/>
        <v>#VALUE!</v>
      </c>
      <c r="Z23" s="13" t="s">
        <v>191</v>
      </c>
    </row>
    <row r="24" spans="1:26" s="24" customFormat="1" ht="99.95" customHeight="1" x14ac:dyDescent="0.25">
      <c r="A24" s="46" t="s">
        <v>277</v>
      </c>
      <c r="B24" s="22" t="s">
        <v>257</v>
      </c>
      <c r="C24" s="16">
        <v>42143</v>
      </c>
      <c r="D24" s="34" t="s">
        <v>48</v>
      </c>
      <c r="E24" s="12" t="s">
        <v>54</v>
      </c>
      <c r="F24" s="37" t="s">
        <v>271</v>
      </c>
      <c r="G24" s="11">
        <v>12000000</v>
      </c>
      <c r="H24" s="44"/>
      <c r="I24" s="8"/>
      <c r="J24" s="49"/>
      <c r="K24" s="14" t="s">
        <v>13</v>
      </c>
      <c r="L24" s="14" t="s">
        <v>36</v>
      </c>
      <c r="M24" s="14" t="s">
        <v>36</v>
      </c>
      <c r="N24" s="10" t="s">
        <v>272</v>
      </c>
      <c r="O24" s="9">
        <v>891410137</v>
      </c>
      <c r="P24" s="10" t="s">
        <v>27</v>
      </c>
      <c r="Q24" s="8"/>
      <c r="R24" s="10" t="s">
        <v>128</v>
      </c>
      <c r="S24" s="8" t="s">
        <v>73</v>
      </c>
      <c r="T24" s="11"/>
      <c r="U24" s="8"/>
      <c r="V24" s="19">
        <v>12000000</v>
      </c>
      <c r="W24" s="26" t="s">
        <v>169</v>
      </c>
      <c r="X24" s="53">
        <v>42551</v>
      </c>
      <c r="Y24" s="11" t="e">
        <f t="shared" si="3"/>
        <v>#VALUE!</v>
      </c>
      <c r="Z24" s="13" t="s">
        <v>159</v>
      </c>
    </row>
    <row r="25" spans="1:26" s="24" customFormat="1" ht="99.95" customHeight="1" x14ac:dyDescent="0.25">
      <c r="A25" s="46" t="s">
        <v>263</v>
      </c>
      <c r="B25" s="22" t="s">
        <v>195</v>
      </c>
      <c r="C25" s="16">
        <v>42144</v>
      </c>
      <c r="D25" s="34" t="s">
        <v>48</v>
      </c>
      <c r="E25" s="12" t="s">
        <v>61</v>
      </c>
      <c r="F25" s="37" t="s">
        <v>261</v>
      </c>
      <c r="G25" s="11">
        <v>275000</v>
      </c>
      <c r="H25" s="44"/>
      <c r="I25" s="8"/>
      <c r="J25" s="49"/>
      <c r="K25" s="14" t="s">
        <v>58</v>
      </c>
      <c r="L25" s="14" t="s">
        <v>36</v>
      </c>
      <c r="M25" s="14" t="s">
        <v>36</v>
      </c>
      <c r="N25" s="35" t="s">
        <v>262</v>
      </c>
      <c r="O25" s="15">
        <v>860509265</v>
      </c>
      <c r="P25" s="7" t="s">
        <v>16</v>
      </c>
      <c r="Q25" s="8"/>
      <c r="R25" s="10" t="s">
        <v>145</v>
      </c>
      <c r="S25" s="8" t="s">
        <v>76</v>
      </c>
      <c r="T25" s="11"/>
      <c r="U25" s="8"/>
      <c r="V25" s="19">
        <v>275000</v>
      </c>
      <c r="W25" s="26" t="s">
        <v>169</v>
      </c>
      <c r="X25" s="8" t="e">
        <f>+W25+365</f>
        <v>#VALUE!</v>
      </c>
      <c r="Y25" s="11" t="e">
        <f t="shared" si="3"/>
        <v>#VALUE!</v>
      </c>
      <c r="Z25" s="13" t="s">
        <v>62</v>
      </c>
    </row>
    <row r="26" spans="1:26" s="24" customFormat="1" ht="99.95" customHeight="1" x14ac:dyDescent="0.25">
      <c r="A26" s="46" t="s">
        <v>250</v>
      </c>
      <c r="B26" s="22" t="s">
        <v>228</v>
      </c>
      <c r="C26" s="16">
        <v>42145</v>
      </c>
      <c r="D26" s="34" t="s">
        <v>25</v>
      </c>
      <c r="E26" s="14" t="s">
        <v>91</v>
      </c>
      <c r="F26" s="37" t="s">
        <v>232</v>
      </c>
      <c r="G26" s="11">
        <v>5800000</v>
      </c>
      <c r="H26" s="44"/>
      <c r="I26" s="8"/>
      <c r="J26" s="49"/>
      <c r="K26" s="14" t="s">
        <v>13</v>
      </c>
      <c r="L26" s="14" t="s">
        <v>43</v>
      </c>
      <c r="M26" s="14" t="s">
        <v>44</v>
      </c>
      <c r="N26" s="35"/>
      <c r="O26" s="15"/>
      <c r="P26" s="7"/>
      <c r="Q26" s="8"/>
      <c r="R26" s="10" t="s">
        <v>131</v>
      </c>
      <c r="S26" s="8" t="s">
        <v>73</v>
      </c>
      <c r="T26" s="11"/>
      <c r="U26" s="8"/>
      <c r="V26" s="19">
        <v>0</v>
      </c>
      <c r="W26" s="26" t="s">
        <v>169</v>
      </c>
      <c r="X26" s="8" t="e">
        <f>+W26+365</f>
        <v>#VALUE!</v>
      </c>
      <c r="Y26" s="11" t="e">
        <f t="shared" si="3"/>
        <v>#VALUE!</v>
      </c>
      <c r="Z26" s="13" t="s">
        <v>65</v>
      </c>
    </row>
    <row r="27" spans="1:26" s="24" customFormat="1" ht="99.95" customHeight="1" x14ac:dyDescent="0.25">
      <c r="A27" s="46" t="s">
        <v>275</v>
      </c>
      <c r="B27" s="22" t="s">
        <v>258</v>
      </c>
      <c r="C27" s="16">
        <v>42145</v>
      </c>
      <c r="D27" s="34" t="s">
        <v>48</v>
      </c>
      <c r="E27" s="12" t="s">
        <v>55</v>
      </c>
      <c r="F27" s="37" t="s">
        <v>264</v>
      </c>
      <c r="G27" s="11">
        <v>242755907</v>
      </c>
      <c r="H27" s="44"/>
      <c r="I27" s="8"/>
      <c r="J27" s="49"/>
      <c r="K27" s="14" t="s">
        <v>13</v>
      </c>
      <c r="L27" s="14" t="s">
        <v>36</v>
      </c>
      <c r="M27" s="14" t="s">
        <v>36</v>
      </c>
      <c r="N27" s="35" t="s">
        <v>265</v>
      </c>
      <c r="O27" s="15">
        <v>900387076</v>
      </c>
      <c r="P27" s="7" t="s">
        <v>33</v>
      </c>
      <c r="Q27" s="8"/>
      <c r="R27" s="10" t="s">
        <v>149</v>
      </c>
      <c r="S27" s="8" t="s">
        <v>75</v>
      </c>
      <c r="T27" s="11"/>
      <c r="U27" s="8"/>
      <c r="V27" s="19">
        <v>242755907</v>
      </c>
      <c r="W27" s="26" t="s">
        <v>169</v>
      </c>
      <c r="X27" s="8" t="e">
        <f>+W27+15</f>
        <v>#VALUE!</v>
      </c>
      <c r="Y27" s="11" t="e">
        <f t="shared" si="3"/>
        <v>#VALUE!</v>
      </c>
      <c r="Z27" s="13" t="s">
        <v>46</v>
      </c>
    </row>
    <row r="28" spans="1:26" s="24" customFormat="1" ht="99.95" customHeight="1" x14ac:dyDescent="0.25">
      <c r="A28" s="46" t="s">
        <v>283</v>
      </c>
      <c r="B28" s="41"/>
      <c r="C28" s="16">
        <v>42145</v>
      </c>
      <c r="D28" s="34" t="s">
        <v>85</v>
      </c>
      <c r="E28" s="12" t="s">
        <v>55</v>
      </c>
      <c r="F28" s="37" t="s">
        <v>273</v>
      </c>
      <c r="G28" s="11"/>
      <c r="H28" s="44" t="s">
        <v>11</v>
      </c>
      <c r="I28" s="8" t="s">
        <v>10</v>
      </c>
      <c r="J28" s="49">
        <v>2728</v>
      </c>
      <c r="K28" s="14" t="s">
        <v>12</v>
      </c>
      <c r="L28" s="14" t="s">
        <v>36</v>
      </c>
      <c r="M28" s="14" t="s">
        <v>36</v>
      </c>
      <c r="N28" s="35" t="s">
        <v>105</v>
      </c>
      <c r="O28" s="15">
        <v>890900943</v>
      </c>
      <c r="P28" s="7" t="s">
        <v>16</v>
      </c>
      <c r="Q28" s="8">
        <v>42145</v>
      </c>
      <c r="R28" s="10" t="s">
        <v>148</v>
      </c>
      <c r="S28" s="8" t="s">
        <v>75</v>
      </c>
      <c r="T28" s="11">
        <v>98515</v>
      </c>
      <c r="U28" s="8">
        <v>42149</v>
      </c>
      <c r="V28" s="19">
        <v>4299000</v>
      </c>
      <c r="W28" s="26">
        <v>42145</v>
      </c>
      <c r="X28" s="8">
        <v>42178</v>
      </c>
      <c r="Y28" s="11">
        <f t="shared" si="3"/>
        <v>33</v>
      </c>
      <c r="Z28" s="13" t="s">
        <v>23</v>
      </c>
    </row>
    <row r="29" spans="1:26" s="24" customFormat="1" ht="99.95" customHeight="1" x14ac:dyDescent="0.25">
      <c r="A29" s="46" t="s">
        <v>282</v>
      </c>
      <c r="B29" s="41"/>
      <c r="C29" s="16">
        <v>42145</v>
      </c>
      <c r="D29" s="34" t="s">
        <v>85</v>
      </c>
      <c r="E29" s="12" t="s">
        <v>55</v>
      </c>
      <c r="F29" s="37" t="s">
        <v>274</v>
      </c>
      <c r="G29" s="11"/>
      <c r="H29" s="44" t="s">
        <v>11</v>
      </c>
      <c r="I29" s="8" t="s">
        <v>10</v>
      </c>
      <c r="J29" s="49">
        <v>2729</v>
      </c>
      <c r="K29" s="14" t="s">
        <v>12</v>
      </c>
      <c r="L29" s="14" t="s">
        <v>36</v>
      </c>
      <c r="M29" s="14" t="s">
        <v>36</v>
      </c>
      <c r="N29" s="35" t="s">
        <v>105</v>
      </c>
      <c r="O29" s="15">
        <v>890900943</v>
      </c>
      <c r="P29" s="7" t="s">
        <v>16</v>
      </c>
      <c r="Q29" s="8">
        <v>42145</v>
      </c>
      <c r="R29" s="10" t="s">
        <v>154</v>
      </c>
      <c r="S29" s="8" t="s">
        <v>75</v>
      </c>
      <c r="T29" s="11">
        <v>98615</v>
      </c>
      <c r="U29" s="8">
        <v>42149</v>
      </c>
      <c r="V29" s="19">
        <v>13614000</v>
      </c>
      <c r="W29" s="26">
        <v>42145</v>
      </c>
      <c r="X29" s="8">
        <v>42178</v>
      </c>
      <c r="Y29" s="11">
        <f t="shared" si="3"/>
        <v>33</v>
      </c>
      <c r="Z29" s="13" t="s">
        <v>51</v>
      </c>
    </row>
    <row r="30" spans="1:26" s="24" customFormat="1" ht="99.95" customHeight="1" x14ac:dyDescent="0.25">
      <c r="A30" s="46" t="s">
        <v>248</v>
      </c>
      <c r="B30" s="22" t="s">
        <v>171</v>
      </c>
      <c r="C30" s="16">
        <v>42149</v>
      </c>
      <c r="D30" s="34" t="s">
        <v>50</v>
      </c>
      <c r="E30" s="12" t="s">
        <v>55</v>
      </c>
      <c r="F30" s="37" t="s">
        <v>246</v>
      </c>
      <c r="G30" s="11">
        <v>74808000</v>
      </c>
      <c r="H30" s="44"/>
      <c r="I30" s="8"/>
      <c r="J30" s="49"/>
      <c r="K30" s="14" t="s">
        <v>13</v>
      </c>
      <c r="L30" s="14" t="s">
        <v>36</v>
      </c>
      <c r="M30" s="14" t="s">
        <v>36</v>
      </c>
      <c r="N30" s="35"/>
      <c r="O30" s="15"/>
      <c r="P30" s="7"/>
      <c r="Q30" s="8"/>
      <c r="R30" s="10" t="s">
        <v>150</v>
      </c>
      <c r="S30" s="8" t="s">
        <v>110</v>
      </c>
      <c r="T30" s="11"/>
      <c r="U30" s="8"/>
      <c r="V30" s="19">
        <v>0</v>
      </c>
      <c r="W30" s="26" t="s">
        <v>169</v>
      </c>
      <c r="X30" s="8" t="s">
        <v>247</v>
      </c>
      <c r="Y30" s="11" t="e">
        <f t="shared" si="3"/>
        <v>#VALUE!</v>
      </c>
      <c r="Z30" s="50"/>
    </row>
    <row r="31" spans="1:26" s="24" customFormat="1" ht="99.95" customHeight="1" x14ac:dyDescent="0.25">
      <c r="A31" s="46" t="s">
        <v>276</v>
      </c>
      <c r="B31" s="22" t="s">
        <v>259</v>
      </c>
      <c r="C31" s="16">
        <v>42149</v>
      </c>
      <c r="D31" s="34" t="s">
        <v>48</v>
      </c>
      <c r="E31" s="12" t="s">
        <v>61</v>
      </c>
      <c r="F31" s="37" t="s">
        <v>266</v>
      </c>
      <c r="G31" s="11">
        <v>1010000</v>
      </c>
      <c r="H31" s="44"/>
      <c r="I31" s="8"/>
      <c r="J31" s="49"/>
      <c r="K31" s="14" t="s">
        <v>267</v>
      </c>
      <c r="L31" s="14" t="s">
        <v>36</v>
      </c>
      <c r="M31" s="14" t="s">
        <v>36</v>
      </c>
      <c r="N31" s="35" t="s">
        <v>268</v>
      </c>
      <c r="O31" s="9">
        <v>800249557</v>
      </c>
      <c r="P31" s="7" t="s">
        <v>27</v>
      </c>
      <c r="Q31" s="8"/>
      <c r="R31" s="10" t="s">
        <v>146</v>
      </c>
      <c r="S31" s="8" t="s">
        <v>76</v>
      </c>
      <c r="T31" s="11"/>
      <c r="U31" s="8"/>
      <c r="V31" s="19">
        <v>1010000</v>
      </c>
      <c r="W31" s="26" t="s">
        <v>169</v>
      </c>
      <c r="X31" s="8" t="e">
        <f>+W31+365</f>
        <v>#VALUE!</v>
      </c>
      <c r="Y31" s="11" t="e">
        <f t="shared" si="3"/>
        <v>#VALUE!</v>
      </c>
      <c r="Z31" s="13" t="s">
        <v>62</v>
      </c>
    </row>
    <row r="32" spans="1:26" s="24" customFormat="1" ht="99.95" customHeight="1" x14ac:dyDescent="0.25">
      <c r="A32" s="46" t="s">
        <v>278</v>
      </c>
      <c r="B32" s="22" t="s">
        <v>260</v>
      </c>
      <c r="C32" s="16">
        <v>42150</v>
      </c>
      <c r="D32" s="34" t="s">
        <v>48</v>
      </c>
      <c r="E32" s="12" t="s">
        <v>84</v>
      </c>
      <c r="F32" s="37" t="s">
        <v>269</v>
      </c>
      <c r="G32" s="11">
        <v>185000000</v>
      </c>
      <c r="H32" s="44"/>
      <c r="I32" s="8"/>
      <c r="J32" s="49"/>
      <c r="K32" s="14" t="s">
        <v>80</v>
      </c>
      <c r="L32" s="14" t="s">
        <v>36</v>
      </c>
      <c r="M32" s="14" t="s">
        <v>36</v>
      </c>
      <c r="N32" s="35" t="s">
        <v>270</v>
      </c>
      <c r="O32" s="15">
        <v>900062917</v>
      </c>
      <c r="P32" s="7" t="s">
        <v>30</v>
      </c>
      <c r="Q32" s="8"/>
      <c r="R32" s="10" t="s">
        <v>152</v>
      </c>
      <c r="S32" s="8" t="s">
        <v>129</v>
      </c>
      <c r="T32" s="11"/>
      <c r="U32" s="8"/>
      <c r="V32" s="19">
        <v>185000000</v>
      </c>
      <c r="W32" s="26" t="s">
        <v>169</v>
      </c>
      <c r="X32" s="8">
        <v>42369</v>
      </c>
      <c r="Y32" s="11" t="e">
        <f t="shared" si="3"/>
        <v>#VALUE!</v>
      </c>
      <c r="Z32" s="13" t="s">
        <v>158</v>
      </c>
    </row>
    <row r="33" spans="1:26" s="24" customFormat="1" ht="99.95" customHeight="1" x14ac:dyDescent="0.25">
      <c r="A33" s="46" t="s">
        <v>251</v>
      </c>
      <c r="B33" s="22" t="s">
        <v>229</v>
      </c>
      <c r="C33" s="16">
        <v>42151</v>
      </c>
      <c r="D33" s="34" t="s">
        <v>25</v>
      </c>
      <c r="E33" s="14" t="s">
        <v>93</v>
      </c>
      <c r="F33" s="37" t="s">
        <v>111</v>
      </c>
      <c r="G33" s="11">
        <v>17000000</v>
      </c>
      <c r="H33" s="44"/>
      <c r="I33" s="8"/>
      <c r="J33" s="49"/>
      <c r="K33" s="14" t="s">
        <v>13</v>
      </c>
      <c r="L33" s="14" t="s">
        <v>42</v>
      </c>
      <c r="M33" s="14" t="s">
        <v>42</v>
      </c>
      <c r="N33" s="35"/>
      <c r="O33" s="15"/>
      <c r="P33" s="7"/>
      <c r="Q33" s="8"/>
      <c r="R33" s="10" t="s">
        <v>112</v>
      </c>
      <c r="S33" s="8" t="s">
        <v>73</v>
      </c>
      <c r="T33" s="11"/>
      <c r="U33" s="8"/>
      <c r="V33" s="19">
        <v>0</v>
      </c>
      <c r="W33" s="26" t="s">
        <v>169</v>
      </c>
      <c r="X33" s="8">
        <v>42369</v>
      </c>
      <c r="Y33" s="11" t="e">
        <f t="shared" si="3"/>
        <v>#VALUE!</v>
      </c>
      <c r="Z33" s="50"/>
    </row>
    <row r="34" spans="1:26" s="24" customFormat="1" ht="99.95" customHeight="1" x14ac:dyDescent="0.25">
      <c r="A34" s="46"/>
      <c r="B34" s="22" t="s">
        <v>292</v>
      </c>
      <c r="C34" s="16">
        <v>42151</v>
      </c>
      <c r="D34" s="34" t="s">
        <v>48</v>
      </c>
      <c r="E34" s="12" t="s">
        <v>294</v>
      </c>
      <c r="F34" s="37" t="s">
        <v>293</v>
      </c>
      <c r="G34" s="11">
        <v>863446</v>
      </c>
      <c r="H34" s="44"/>
      <c r="I34" s="8"/>
      <c r="J34" s="49"/>
      <c r="K34" s="14" t="s">
        <v>190</v>
      </c>
      <c r="L34" s="14" t="s">
        <v>295</v>
      </c>
      <c r="M34" s="14" t="s">
        <v>296</v>
      </c>
      <c r="N34" s="35"/>
      <c r="O34" s="15"/>
      <c r="P34" s="7"/>
      <c r="Q34" s="8"/>
      <c r="R34" s="10" t="s">
        <v>127</v>
      </c>
      <c r="S34" s="8" t="s">
        <v>124</v>
      </c>
      <c r="T34" s="11"/>
      <c r="U34" s="8"/>
      <c r="V34" s="19">
        <v>863446</v>
      </c>
      <c r="W34" s="26" t="s">
        <v>169</v>
      </c>
      <c r="X34" s="8" t="e">
        <f>+W34+15</f>
        <v>#VALUE!</v>
      </c>
      <c r="Y34" s="11" t="e">
        <f t="shared" si="3"/>
        <v>#VALUE!</v>
      </c>
      <c r="Z34" s="13" t="s">
        <v>297</v>
      </c>
    </row>
    <row r="35" spans="1:26" s="24" customFormat="1" ht="99.95" customHeight="1" x14ac:dyDescent="0.25">
      <c r="A35" s="46" t="s">
        <v>280</v>
      </c>
      <c r="B35" s="22" t="s">
        <v>7</v>
      </c>
      <c r="C35" s="16">
        <v>42152</v>
      </c>
      <c r="D35" s="34" t="s">
        <v>279</v>
      </c>
      <c r="E35" s="12" t="s">
        <v>56</v>
      </c>
      <c r="F35" s="9" t="s">
        <v>281</v>
      </c>
      <c r="G35" s="11">
        <v>1144400000</v>
      </c>
      <c r="H35" s="44"/>
      <c r="I35" s="8"/>
      <c r="J35" s="49"/>
      <c r="K35" s="14" t="s">
        <v>14</v>
      </c>
      <c r="L35" s="14" t="s">
        <v>36</v>
      </c>
      <c r="M35" s="14" t="s">
        <v>36</v>
      </c>
      <c r="N35" s="35"/>
      <c r="O35" s="15"/>
      <c r="P35" s="7"/>
      <c r="Q35" s="8"/>
      <c r="R35" s="10" t="s">
        <v>133</v>
      </c>
      <c r="S35" s="8" t="s">
        <v>121</v>
      </c>
      <c r="T35" s="11"/>
      <c r="U35" s="8"/>
      <c r="V35" s="19">
        <v>1144400</v>
      </c>
      <c r="W35" s="54"/>
      <c r="X35" s="8">
        <f>+W35+90</f>
        <v>90</v>
      </c>
      <c r="Y35" s="11">
        <f t="shared" si="3"/>
        <v>90</v>
      </c>
      <c r="Z35" s="13" t="s">
        <v>22</v>
      </c>
    </row>
    <row r="36" spans="1:26" s="24" customFormat="1" ht="99.95" customHeight="1" x14ac:dyDescent="0.25">
      <c r="A36" s="46"/>
      <c r="B36" s="22" t="s">
        <v>285</v>
      </c>
      <c r="C36" s="16">
        <v>42152</v>
      </c>
      <c r="D36" s="34" t="s">
        <v>25</v>
      </c>
      <c r="E36" s="12" t="s">
        <v>69</v>
      </c>
      <c r="F36" s="37" t="s">
        <v>287</v>
      </c>
      <c r="G36" s="11">
        <v>5467080</v>
      </c>
      <c r="H36" s="44"/>
      <c r="I36" s="8"/>
      <c r="J36" s="49"/>
      <c r="K36" s="14" t="s">
        <v>288</v>
      </c>
      <c r="L36" s="14" t="s">
        <v>36</v>
      </c>
      <c r="M36" s="14" t="s">
        <v>36</v>
      </c>
      <c r="N36" s="35"/>
      <c r="O36" s="15"/>
      <c r="P36" s="7"/>
      <c r="Q36" s="8"/>
      <c r="R36" s="10" t="s">
        <v>122</v>
      </c>
      <c r="S36" s="8" t="s">
        <v>74</v>
      </c>
      <c r="T36" s="11"/>
      <c r="U36" s="8"/>
      <c r="V36" s="19">
        <v>0</v>
      </c>
      <c r="W36" s="26" t="s">
        <v>169</v>
      </c>
      <c r="X36" s="8" t="e">
        <f>+W36+90</f>
        <v>#VALUE!</v>
      </c>
      <c r="Y36" s="11" t="e">
        <f t="shared" si="3"/>
        <v>#VALUE!</v>
      </c>
      <c r="Z36" s="50"/>
    </row>
    <row r="37" spans="1:26" s="24" customFormat="1" ht="99.95" customHeight="1" x14ac:dyDescent="0.25">
      <c r="A37" s="46"/>
      <c r="B37" s="22" t="s">
        <v>286</v>
      </c>
      <c r="C37" s="16">
        <v>42152</v>
      </c>
      <c r="D37" s="34" t="s">
        <v>25</v>
      </c>
      <c r="E37" s="12" t="s">
        <v>61</v>
      </c>
      <c r="F37" s="37" t="s">
        <v>289</v>
      </c>
      <c r="G37" s="11">
        <v>28900000</v>
      </c>
      <c r="H37" s="44"/>
      <c r="I37" s="8"/>
      <c r="J37" s="49"/>
      <c r="K37" s="14" t="s">
        <v>13</v>
      </c>
      <c r="L37" s="14" t="s">
        <v>38</v>
      </c>
      <c r="M37" s="14" t="s">
        <v>38</v>
      </c>
      <c r="N37" s="35"/>
      <c r="O37" s="15"/>
      <c r="P37" s="7"/>
      <c r="Q37" s="8"/>
      <c r="R37" s="10" t="s">
        <v>151</v>
      </c>
      <c r="S37" s="8" t="s">
        <v>75</v>
      </c>
      <c r="T37" s="11"/>
      <c r="U37" s="8"/>
      <c r="V37" s="19">
        <v>0</v>
      </c>
      <c r="W37" s="26" t="s">
        <v>169</v>
      </c>
      <c r="X37" s="8">
        <v>42369</v>
      </c>
      <c r="Y37" s="11" t="e">
        <f t="shared" si="3"/>
        <v>#VALUE!</v>
      </c>
      <c r="Z37" s="50"/>
    </row>
    <row r="38" spans="1:26" s="24" customFormat="1" ht="99.95" customHeight="1" x14ac:dyDescent="0.25">
      <c r="A38" s="46" t="s">
        <v>284</v>
      </c>
      <c r="B38" s="41"/>
      <c r="C38" s="16">
        <v>42153</v>
      </c>
      <c r="D38" s="34" t="s">
        <v>85</v>
      </c>
      <c r="E38" s="12" t="s">
        <v>54</v>
      </c>
      <c r="F38" s="37" t="s">
        <v>299</v>
      </c>
      <c r="G38" s="11"/>
      <c r="H38" s="44" t="s">
        <v>11</v>
      </c>
      <c r="I38" s="8" t="s">
        <v>10</v>
      </c>
      <c r="J38" s="49">
        <v>2828</v>
      </c>
      <c r="K38" s="14" t="s">
        <v>12</v>
      </c>
      <c r="L38" s="14" t="s">
        <v>36</v>
      </c>
      <c r="M38" s="14" t="s">
        <v>36</v>
      </c>
      <c r="N38" s="35" t="s">
        <v>106</v>
      </c>
      <c r="O38" s="15">
        <v>900059238</v>
      </c>
      <c r="P38" s="7"/>
      <c r="Q38" s="8">
        <v>42153</v>
      </c>
      <c r="R38" s="10" t="s">
        <v>153</v>
      </c>
      <c r="S38" s="8" t="s">
        <v>147</v>
      </c>
      <c r="T38" s="11">
        <v>104715</v>
      </c>
      <c r="U38" s="8">
        <v>42153</v>
      </c>
      <c r="V38" s="19">
        <v>18849000</v>
      </c>
      <c r="W38" s="26">
        <v>42153</v>
      </c>
      <c r="X38" s="8">
        <v>42182</v>
      </c>
      <c r="Y38" s="11">
        <f>+X38-W38</f>
        <v>29</v>
      </c>
      <c r="Z38" s="13" t="s">
        <v>20</v>
      </c>
    </row>
    <row r="39" spans="1:26" x14ac:dyDescent="0.25">
      <c r="B39" s="55"/>
    </row>
    <row r="40" spans="1:26" x14ac:dyDescent="0.25">
      <c r="B40" s="55"/>
    </row>
    <row r="41" spans="1:26" x14ac:dyDescent="0.25">
      <c r="B41" s="55"/>
    </row>
    <row r="42" spans="1:26" x14ac:dyDescent="0.25">
      <c r="B42" s="55"/>
    </row>
    <row r="43" spans="1:26" x14ac:dyDescent="0.25">
      <c r="B43" s="55"/>
    </row>
    <row r="44" spans="1:26" x14ac:dyDescent="0.25">
      <c r="B44" s="55"/>
    </row>
    <row r="45" spans="1:26" x14ac:dyDescent="0.25">
      <c r="B45" s="55"/>
    </row>
    <row r="46" spans="1:26" x14ac:dyDescent="0.25">
      <c r="B46" s="55"/>
    </row>
    <row r="47" spans="1:26" x14ac:dyDescent="0.25">
      <c r="B47" s="55"/>
    </row>
    <row r="48" spans="1:26" x14ac:dyDescent="0.25">
      <c r="B48" s="55"/>
    </row>
    <row r="49" spans="2:2" x14ac:dyDescent="0.25">
      <c r="B49" s="55"/>
    </row>
    <row r="50" spans="2:2" x14ac:dyDescent="0.25">
      <c r="B50" s="55"/>
    </row>
    <row r="51" spans="2:2" x14ac:dyDescent="0.25">
      <c r="B51" s="55"/>
    </row>
    <row r="52" spans="2:2" x14ac:dyDescent="0.25">
      <c r="B52" s="55"/>
    </row>
    <row r="53" spans="2:2" x14ac:dyDescent="0.25">
      <c r="B53" s="55"/>
    </row>
    <row r="54" spans="2:2" x14ac:dyDescent="0.25">
      <c r="B54" s="55"/>
    </row>
    <row r="55" spans="2:2" x14ac:dyDescent="0.25">
      <c r="B55" s="55"/>
    </row>
    <row r="56" spans="2:2" x14ac:dyDescent="0.25">
      <c r="B56" s="55"/>
    </row>
    <row r="57" spans="2:2" x14ac:dyDescent="0.25">
      <c r="B57" s="55"/>
    </row>
    <row r="58" spans="2:2" x14ac:dyDescent="0.25">
      <c r="B58" s="55"/>
    </row>
    <row r="59" spans="2:2" x14ac:dyDescent="0.25">
      <c r="B59" s="55"/>
    </row>
    <row r="60" spans="2:2" x14ac:dyDescent="0.25">
      <c r="B60" s="55"/>
    </row>
    <row r="61" spans="2:2" x14ac:dyDescent="0.25">
      <c r="B61" s="55"/>
    </row>
    <row r="62" spans="2:2" x14ac:dyDescent="0.25">
      <c r="B62" s="55"/>
    </row>
    <row r="63" spans="2:2" x14ac:dyDescent="0.25">
      <c r="B63" s="55"/>
    </row>
    <row r="64" spans="2:2" x14ac:dyDescent="0.25">
      <c r="B64" s="55"/>
    </row>
    <row r="65" spans="2:2" x14ac:dyDescent="0.25">
      <c r="B65" s="55"/>
    </row>
    <row r="66" spans="2:2" x14ac:dyDescent="0.25">
      <c r="B66" s="55"/>
    </row>
    <row r="67" spans="2:2" x14ac:dyDescent="0.25">
      <c r="B67" s="55"/>
    </row>
    <row r="68" spans="2:2" x14ac:dyDescent="0.25">
      <c r="B68" s="55"/>
    </row>
    <row r="69" spans="2:2" x14ac:dyDescent="0.25">
      <c r="B69" s="55"/>
    </row>
    <row r="70" spans="2:2" x14ac:dyDescent="0.25">
      <c r="B70" s="55"/>
    </row>
    <row r="71" spans="2:2" x14ac:dyDescent="0.25">
      <c r="B71" s="55"/>
    </row>
    <row r="72" spans="2:2" x14ac:dyDescent="0.25">
      <c r="B72" s="55"/>
    </row>
    <row r="73" spans="2:2" x14ac:dyDescent="0.25">
      <c r="B73" s="55"/>
    </row>
    <row r="74" spans="2:2" x14ac:dyDescent="0.25">
      <c r="B74" s="55"/>
    </row>
    <row r="75" spans="2:2" x14ac:dyDescent="0.25">
      <c r="B75" s="55"/>
    </row>
    <row r="76" spans="2:2" x14ac:dyDescent="0.25">
      <c r="B76" s="55"/>
    </row>
    <row r="77" spans="2:2" x14ac:dyDescent="0.25">
      <c r="B77" s="55"/>
    </row>
    <row r="78" spans="2:2" x14ac:dyDescent="0.25">
      <c r="B78" s="55"/>
    </row>
    <row r="79" spans="2:2" x14ac:dyDescent="0.25">
      <c r="B79" s="55"/>
    </row>
    <row r="80" spans="2:2" x14ac:dyDescent="0.25">
      <c r="B80" s="55"/>
    </row>
    <row r="81" spans="2:2" x14ac:dyDescent="0.25">
      <c r="B81" s="55"/>
    </row>
    <row r="82" spans="2:2" x14ac:dyDescent="0.25">
      <c r="B82" s="55"/>
    </row>
    <row r="83" spans="2:2" x14ac:dyDescent="0.25">
      <c r="B83" s="55"/>
    </row>
    <row r="84" spans="2:2" x14ac:dyDescent="0.25">
      <c r="B84" s="55"/>
    </row>
    <row r="85" spans="2:2" x14ac:dyDescent="0.25">
      <c r="B85" s="55"/>
    </row>
    <row r="86" spans="2:2" x14ac:dyDescent="0.25">
      <c r="B86" s="55"/>
    </row>
    <row r="87" spans="2:2" x14ac:dyDescent="0.25">
      <c r="B87" s="55"/>
    </row>
    <row r="88" spans="2:2" x14ac:dyDescent="0.25">
      <c r="B88" s="55"/>
    </row>
    <row r="89" spans="2:2" x14ac:dyDescent="0.25">
      <c r="B89" s="55"/>
    </row>
    <row r="90" spans="2:2" x14ac:dyDescent="0.25">
      <c r="B90" s="55"/>
    </row>
    <row r="91" spans="2:2" x14ac:dyDescent="0.25">
      <c r="B91" s="55"/>
    </row>
    <row r="92" spans="2:2" x14ac:dyDescent="0.25">
      <c r="B92" s="55"/>
    </row>
    <row r="93" spans="2:2" x14ac:dyDescent="0.25">
      <c r="B93" s="55"/>
    </row>
    <row r="94" spans="2:2" x14ac:dyDescent="0.25">
      <c r="B94" s="55"/>
    </row>
    <row r="95" spans="2:2" x14ac:dyDescent="0.25">
      <c r="B95" s="55"/>
    </row>
    <row r="96" spans="2:2" x14ac:dyDescent="0.25">
      <c r="B96" s="55"/>
    </row>
    <row r="97" spans="2:2" x14ac:dyDescent="0.25">
      <c r="B97" s="55"/>
    </row>
    <row r="98" spans="2:2" x14ac:dyDescent="0.25">
      <c r="B98" s="55"/>
    </row>
  </sheetData>
  <autoFilter ref="A1:Z38"/>
  <sortState ref="A133:CZ171">
    <sortCondition ref="C133:C171"/>
    <sortCondition ref="B133:B171"/>
  </sortState>
  <dataConsolidate/>
  <conditionalFormatting sqref="H2:H4">
    <cfRule type="containsText" dxfId="2" priority="1237" operator="containsText" text="TERMINADO">
      <formula>NOT(ISERROR(SEARCH("TERMINADO",H2)))</formula>
    </cfRule>
  </conditionalFormatting>
  <conditionalFormatting sqref="H2:H4">
    <cfRule type="cellIs" dxfId="1" priority="1208" operator="equal">
      <formula>"DESIERTA"</formula>
    </cfRule>
  </conditionalFormatting>
  <conditionalFormatting sqref="I2:I4">
    <cfRule type="containsText" dxfId="0" priority="1203" operator="containsText" text="LIQUIDADO">
      <formula>NOT(ISERROR(SEARCH("LIQUIDADO",I2)))</formula>
    </cfRule>
  </conditionalFormatting>
  <hyperlinks>
    <hyperlink ref="B2" r:id="rId1"/>
    <hyperlink ref="B3" r:id="rId2"/>
    <hyperlink ref="B4" r:id="rId3"/>
    <hyperlink ref="B8" r:id="rId4"/>
    <hyperlink ref="B5" r:id="rId5"/>
    <hyperlink ref="B6" r:id="rId6"/>
    <hyperlink ref="B10" r:id="rId7"/>
    <hyperlink ref="B11" r:id="rId8"/>
    <hyperlink ref="B12" r:id="rId9"/>
    <hyperlink ref="B17" r:id="rId10"/>
    <hyperlink ref="B13" r:id="rId11"/>
    <hyperlink ref="B14" r:id="rId12"/>
    <hyperlink ref="J20" r:id="rId13" display="https://www.contratos.gov.co/consultas/detalleProceso.do?numConstancia=15-12-3810827"/>
    <hyperlink ref="B18" r:id="rId14"/>
    <hyperlink ref="B19" r:id="rId15"/>
    <hyperlink ref="B21" r:id="rId16"/>
    <hyperlink ref="B26" r:id="rId17"/>
    <hyperlink ref="J23" r:id="rId18" display="https://www.contratos.gov.co/consultas/detalleProceso.do?numConstancia=15-12-3827700"/>
    <hyperlink ref="B9" r:id="rId19"/>
    <hyperlink ref="B7" r:id="rId20"/>
    <hyperlink ref="B15" r:id="rId21"/>
    <hyperlink ref="B30" r:id="rId22"/>
    <hyperlink ref="B25" r:id="rId23"/>
    <hyperlink ref="B27" r:id="rId24"/>
    <hyperlink ref="B31" r:id="rId25"/>
    <hyperlink ref="B32" r:id="rId26"/>
    <hyperlink ref="B24" r:id="rId27"/>
    <hyperlink ref="B35" r:id="rId28"/>
    <hyperlink ref="B33" r:id="rId29"/>
    <hyperlink ref="B36" r:id="rId30"/>
    <hyperlink ref="B37" r:id="rId31"/>
    <hyperlink ref="B34" r:id="rId32"/>
    <hyperlink ref="J16" r:id="rId33" display="http://www.colombiacompra.gov.co/es/amp-orden-de-compra/2420"/>
    <hyperlink ref="J28" r:id="rId34" display="http://www.colombiacompra.gov.co/es/amp-orden-de-compra/2728"/>
    <hyperlink ref="J29" r:id="rId35" display="http://www.colombiacompra.gov.co/es/amp-orden-de-compra/2729"/>
    <hyperlink ref="J38" r:id="rId36" display="http://www.colombiacompra.gov.co/es/amp-orden-de-compra/2828"/>
  </hyperlinks>
  <pageMargins left="0.70866141732283472" right="0.70866141732283472" top="0.74803149606299213" bottom="0.78740157480314965" header="0.31496062992125984" footer="0.31496062992125984"/>
  <pageSetup paperSize="14" scale="47" fitToWidth="5" fitToHeight="20" orientation="landscape"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2014-07-15T17:13:32Z</cp:lastPrinted>
  <dcterms:created xsi:type="dcterms:W3CDTF">2012-08-29T21:02:55Z</dcterms:created>
  <dcterms:modified xsi:type="dcterms:W3CDTF">2015-06-03T23:04:19Z</dcterms:modified>
  <cp:category>Contratos 2014</cp:category>
</cp:coreProperties>
</file>