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20" yWindow="3645" windowWidth="19320" windowHeight="6435" tabRatio="615"/>
  </bookViews>
  <sheets>
    <sheet name="Procesos-Contratos Octubre" sheetId="36" r:id="rId1"/>
  </sheets>
  <definedNames>
    <definedName name="_xlnm._FilterDatabase" localSheetId="0" hidden="1">'Procesos-Contratos Octubre'!$B$1:$DF$31</definedName>
    <definedName name="_xlnm.Print_Area" localSheetId="0">'Procesos-Contratos Octubre'!$C$1:$CU$1</definedName>
    <definedName name="millon">#REF!</definedName>
    <definedName name="_xlnm.Print_Titles" localSheetId="0">'Procesos-Contratos Octubre'!$1:$1</definedName>
  </definedNames>
  <calcPr calcId="145621"/>
</workbook>
</file>

<file path=xl/calcChain.xml><?xml version="1.0" encoding="utf-8"?>
<calcChain xmlns="http://schemas.openxmlformats.org/spreadsheetml/2006/main">
  <c r="CY31" i="36" l="1"/>
  <c r="DB31" i="36" s="1"/>
  <c r="CW31" i="36"/>
  <c r="CT31" i="36"/>
  <c r="CS31" i="36"/>
  <c r="CO31" i="36"/>
  <c r="CZ31" i="36" s="1"/>
  <c r="DA31" i="36" s="1"/>
  <c r="BW31" i="36"/>
  <c r="BV31" i="36"/>
  <c r="BB31" i="36"/>
  <c r="AX31" i="36"/>
  <c r="AP31" i="36"/>
  <c r="BX31" i="36" s="1"/>
  <c r="C31" i="36"/>
  <c r="CY30" i="36"/>
  <c r="DB30" i="36" s="1"/>
  <c r="CW30" i="36"/>
  <c r="CT30" i="36"/>
  <c r="CS30" i="36"/>
  <c r="CO30" i="36"/>
  <c r="CZ30" i="36" s="1"/>
  <c r="DA30" i="36" s="1"/>
  <c r="BW30" i="36"/>
  <c r="BX30" i="36" s="1"/>
  <c r="BV30" i="36"/>
  <c r="AX30" i="36"/>
  <c r="C30" i="36"/>
  <c r="DC30" i="36" l="1"/>
  <c r="DE30" i="36" s="1"/>
  <c r="CU31" i="36"/>
  <c r="DF31" i="36" s="1"/>
  <c r="DC31" i="36"/>
  <c r="DE31" i="36" s="1"/>
  <c r="CU30" i="36"/>
  <c r="DF30" i="36" s="1"/>
  <c r="C2" i="36"/>
  <c r="AP2" i="36"/>
  <c r="AX2" i="36"/>
  <c r="BB2" i="36"/>
  <c r="BV2" i="36"/>
  <c r="BW2" i="36"/>
  <c r="CO2" i="36"/>
  <c r="CZ2" i="36" s="1"/>
  <c r="CS2" i="36"/>
  <c r="CT2" i="36"/>
  <c r="CW2" i="36"/>
  <c r="CY2" i="36"/>
  <c r="DB2" i="36" s="1"/>
  <c r="C3" i="36"/>
  <c r="AP3" i="36"/>
  <c r="AX3" i="36"/>
  <c r="BB3" i="36"/>
  <c r="BV3" i="36"/>
  <c r="BW3" i="36"/>
  <c r="CO3" i="36"/>
  <c r="CZ3" i="36" s="1"/>
  <c r="CS3" i="36"/>
  <c r="CT3" i="36"/>
  <c r="CW3" i="36"/>
  <c r="CY3" i="36"/>
  <c r="DB3" i="36" s="1"/>
  <c r="C4" i="36"/>
  <c r="AP4" i="36"/>
  <c r="AW4" i="36"/>
  <c r="AY4" i="36" s="1"/>
  <c r="BB4" i="36"/>
  <c r="BV4" i="36"/>
  <c r="BW4" i="36"/>
  <c r="CS4" i="36"/>
  <c r="CT4" i="36"/>
  <c r="CW4" i="36"/>
  <c r="CY4" i="36"/>
  <c r="DB4" i="36" s="1"/>
  <c r="C5" i="36"/>
  <c r="AP5" i="36"/>
  <c r="AX5" i="36"/>
  <c r="BB5" i="36"/>
  <c r="BV5" i="36"/>
  <c r="BW5" i="36"/>
  <c r="CO5" i="36"/>
  <c r="CZ5" i="36" s="1"/>
  <c r="CS5" i="36"/>
  <c r="CT5" i="36"/>
  <c r="CW5" i="36"/>
  <c r="CY5" i="36"/>
  <c r="DB5" i="36" s="1"/>
  <c r="C6" i="36"/>
  <c r="AP6" i="36"/>
  <c r="BB6" i="36"/>
  <c r="BV6" i="36"/>
  <c r="BW6" i="36"/>
  <c r="CO6" i="36"/>
  <c r="CZ6" i="36" s="1"/>
  <c r="CS6" i="36"/>
  <c r="CT6" i="36"/>
  <c r="CW6" i="36"/>
  <c r="CY6" i="36"/>
  <c r="DB6" i="36" s="1"/>
  <c r="C7" i="36"/>
  <c r="AX7" i="36"/>
  <c r="BV7" i="36"/>
  <c r="BW7" i="36"/>
  <c r="BX7" i="36" s="1"/>
  <c r="CO7" i="36"/>
  <c r="CZ7" i="36" s="1"/>
  <c r="CS7" i="36"/>
  <c r="CT7" i="36"/>
  <c r="CW7" i="36"/>
  <c r="CY7" i="36"/>
  <c r="DB7" i="36" s="1"/>
  <c r="C8" i="36"/>
  <c r="AP8" i="36"/>
  <c r="AX8" i="36"/>
  <c r="BB8" i="36"/>
  <c r="BV8" i="36"/>
  <c r="BW8" i="36"/>
  <c r="CO8" i="36"/>
  <c r="CZ8" i="36" s="1"/>
  <c r="CS8" i="36"/>
  <c r="CT8" i="36"/>
  <c r="CW8" i="36"/>
  <c r="CY8" i="36"/>
  <c r="DB8" i="36" s="1"/>
  <c r="CY29" i="36"/>
  <c r="DB29" i="36" s="1"/>
  <c r="CW29" i="36"/>
  <c r="CT29" i="36"/>
  <c r="CS29" i="36"/>
  <c r="CO29" i="36"/>
  <c r="CZ29" i="36" s="1"/>
  <c r="DA29" i="36" s="1"/>
  <c r="BW29" i="36"/>
  <c r="BX29" i="36" s="1"/>
  <c r="BV29" i="36"/>
  <c r="C29" i="36"/>
  <c r="CY24" i="36"/>
  <c r="DB24" i="36" s="1"/>
  <c r="CW24" i="36"/>
  <c r="CT24" i="36"/>
  <c r="CS24" i="36"/>
  <c r="CO24" i="36"/>
  <c r="CZ24" i="36" s="1"/>
  <c r="DA24" i="36" s="1"/>
  <c r="BW24" i="36"/>
  <c r="BV24" i="36"/>
  <c r="BB24" i="36"/>
  <c r="AX24" i="36"/>
  <c r="AP24" i="36"/>
  <c r="BX24" i="36" s="1"/>
  <c r="C24" i="36"/>
  <c r="CW22" i="36"/>
  <c r="CT22" i="36"/>
  <c r="CS22" i="36"/>
  <c r="CO22" i="36"/>
  <c r="CZ22" i="36" s="1"/>
  <c r="BW22" i="36"/>
  <c r="BX22" i="36" s="1"/>
  <c r="BV22" i="36"/>
  <c r="BB22" i="36"/>
  <c r="AV22" i="36"/>
  <c r="CY22" i="36" s="1"/>
  <c r="DB22" i="36" s="1"/>
  <c r="C22" i="36"/>
  <c r="CW21" i="36"/>
  <c r="CT21" i="36"/>
  <c r="CS21" i="36"/>
  <c r="CO21" i="36"/>
  <c r="CZ21" i="36" s="1"/>
  <c r="BW21" i="36"/>
  <c r="BX21" i="36" s="1"/>
  <c r="BV21" i="36"/>
  <c r="BB21" i="36"/>
  <c r="AV21" i="36"/>
  <c r="AX21" i="36" s="1"/>
  <c r="C21" i="36"/>
  <c r="CY20" i="36"/>
  <c r="DB20" i="36" s="1"/>
  <c r="CW20" i="36"/>
  <c r="CT20" i="36"/>
  <c r="CS20" i="36"/>
  <c r="CO20" i="36"/>
  <c r="CZ20" i="36" s="1"/>
  <c r="DA20" i="36" s="1"/>
  <c r="BW20" i="36"/>
  <c r="BV20" i="36"/>
  <c r="BB20" i="36"/>
  <c r="AX20" i="36"/>
  <c r="AP20" i="36"/>
  <c r="BX20" i="36" s="1"/>
  <c r="C20" i="36"/>
  <c r="CY19" i="36"/>
  <c r="DB19" i="36" s="1"/>
  <c r="CW19" i="36"/>
  <c r="CT19" i="36"/>
  <c r="CS19" i="36"/>
  <c r="CO19" i="36"/>
  <c r="CZ19" i="36" s="1"/>
  <c r="DA19" i="36" s="1"/>
  <c r="BW19" i="36"/>
  <c r="BV19" i="36"/>
  <c r="BB19" i="36"/>
  <c r="AX19" i="36"/>
  <c r="AP19" i="36"/>
  <c r="BX19" i="36" s="1"/>
  <c r="C19" i="36"/>
  <c r="CY18" i="36"/>
  <c r="DB18" i="36" s="1"/>
  <c r="CW18" i="36"/>
  <c r="CT18" i="36"/>
  <c r="CS18" i="36"/>
  <c r="CO18" i="36"/>
  <c r="CZ18" i="36" s="1"/>
  <c r="DA18" i="36" s="1"/>
  <c r="BW18" i="36"/>
  <c r="BV18" i="36"/>
  <c r="BB18" i="36"/>
  <c r="AX18" i="36"/>
  <c r="AP18" i="36"/>
  <c r="BX18" i="36" s="1"/>
  <c r="C18" i="36"/>
  <c r="CY17" i="36"/>
  <c r="DB17" i="36" s="1"/>
  <c r="CW17" i="36"/>
  <c r="CT17" i="36"/>
  <c r="CS17" i="36"/>
  <c r="CO17" i="36"/>
  <c r="CZ17" i="36" s="1"/>
  <c r="DA17" i="36" s="1"/>
  <c r="BW17" i="36"/>
  <c r="BV17" i="36"/>
  <c r="BB17" i="36"/>
  <c r="AX17" i="36"/>
  <c r="AP17" i="36"/>
  <c r="BX17" i="36" s="1"/>
  <c r="C17" i="36"/>
  <c r="CY16" i="36"/>
  <c r="DB16" i="36" s="1"/>
  <c r="CW16" i="36"/>
  <c r="CT16" i="36"/>
  <c r="CS16" i="36"/>
  <c r="CO16" i="36"/>
  <c r="CZ16" i="36" s="1"/>
  <c r="DA16" i="36" s="1"/>
  <c r="BW16" i="36"/>
  <c r="BB16" i="36"/>
  <c r="AX16" i="36"/>
  <c r="AO16" i="36"/>
  <c r="AP16" i="36" s="1"/>
  <c r="C16" i="36"/>
  <c r="CY15" i="36"/>
  <c r="DB15" i="36" s="1"/>
  <c r="CW15" i="36"/>
  <c r="CT15" i="36"/>
  <c r="CS15" i="36"/>
  <c r="CO15" i="36"/>
  <c r="CZ15" i="36" s="1"/>
  <c r="DA15" i="36" s="1"/>
  <c r="BW15" i="36"/>
  <c r="BV15" i="36"/>
  <c r="BB15" i="36"/>
  <c r="AX15" i="36"/>
  <c r="AP15" i="36"/>
  <c r="BX15" i="36" s="1"/>
  <c r="C15" i="36"/>
  <c r="CY14" i="36"/>
  <c r="DB14" i="36" s="1"/>
  <c r="CW14" i="36"/>
  <c r="CT14" i="36"/>
  <c r="CS14" i="36"/>
  <c r="CO14" i="36"/>
  <c r="CZ14" i="36" s="1"/>
  <c r="DA14" i="36" s="1"/>
  <c r="BW14" i="36"/>
  <c r="BV14" i="36"/>
  <c r="BB14" i="36"/>
  <c r="AX14" i="36"/>
  <c r="AP14" i="36"/>
  <c r="BX14" i="36" s="1"/>
  <c r="C14" i="36"/>
  <c r="CY13" i="36"/>
  <c r="DB13" i="36" s="1"/>
  <c r="CW13" i="36"/>
  <c r="CT13" i="36"/>
  <c r="CS13" i="36"/>
  <c r="CO13" i="36"/>
  <c r="CZ13" i="36" s="1"/>
  <c r="DA13" i="36" s="1"/>
  <c r="BW13" i="36"/>
  <c r="BV13" i="36"/>
  <c r="BB13" i="36"/>
  <c r="AX13" i="36"/>
  <c r="AP13" i="36"/>
  <c r="BX13" i="36" s="1"/>
  <c r="C13" i="36"/>
  <c r="CY12" i="36"/>
  <c r="DB12" i="36" s="1"/>
  <c r="CW12" i="36"/>
  <c r="CT12" i="36"/>
  <c r="CS12" i="36"/>
  <c r="CO12" i="36"/>
  <c r="CZ12" i="36" s="1"/>
  <c r="DA12" i="36" s="1"/>
  <c r="BW12" i="36"/>
  <c r="BV12" i="36"/>
  <c r="BB12" i="36"/>
  <c r="AX12" i="36"/>
  <c r="AP12" i="36"/>
  <c r="BX12" i="36" s="1"/>
  <c r="C12" i="36"/>
  <c r="CY11" i="36"/>
  <c r="DB11" i="36" s="1"/>
  <c r="CW11" i="36"/>
  <c r="CT11" i="36"/>
  <c r="CS11" i="36"/>
  <c r="CO11" i="36"/>
  <c r="CZ11" i="36" s="1"/>
  <c r="DA11" i="36" s="1"/>
  <c r="BW11" i="36"/>
  <c r="BV11" i="36"/>
  <c r="BB11" i="36"/>
  <c r="AX11" i="36"/>
  <c r="AP11" i="36"/>
  <c r="BX11" i="36" s="1"/>
  <c r="C11" i="36"/>
  <c r="CY10" i="36"/>
  <c r="DB10" i="36" s="1"/>
  <c r="CW10" i="36"/>
  <c r="CT10" i="36"/>
  <c r="CS10" i="36"/>
  <c r="CO10" i="36"/>
  <c r="CZ10" i="36" s="1"/>
  <c r="DA10" i="36" s="1"/>
  <c r="BW10" i="36"/>
  <c r="BV10" i="36"/>
  <c r="BB10" i="36"/>
  <c r="AX10" i="36"/>
  <c r="AP10" i="36"/>
  <c r="BX10" i="36" s="1"/>
  <c r="C10" i="36"/>
  <c r="CY9" i="36"/>
  <c r="DB9" i="36" s="1"/>
  <c r="CW9" i="36"/>
  <c r="CT9" i="36"/>
  <c r="CS9" i="36"/>
  <c r="CO9" i="36"/>
  <c r="CZ9" i="36" s="1"/>
  <c r="DA9" i="36" s="1"/>
  <c r="BW9" i="36"/>
  <c r="BV9" i="36"/>
  <c r="BB9" i="36"/>
  <c r="AX9" i="36"/>
  <c r="AP9" i="36"/>
  <c r="BX9" i="36" s="1"/>
  <c r="C9" i="36"/>
  <c r="CU7" i="36" l="1"/>
  <c r="DF7" i="36" s="1"/>
  <c r="DA5" i="36"/>
  <c r="DC5" i="36" s="1"/>
  <c r="DE5" i="36" s="1"/>
  <c r="CU22" i="36"/>
  <c r="DF22" i="36" s="1"/>
  <c r="BX6" i="36"/>
  <c r="CU6" i="36" s="1"/>
  <c r="DF6" i="36" s="1"/>
  <c r="BX4" i="36"/>
  <c r="CU4" i="36" s="1"/>
  <c r="DF4" i="36" s="1"/>
  <c r="DA2" i="36"/>
  <c r="DC2" i="36" s="1"/>
  <c r="DE2" i="36" s="1"/>
  <c r="DA3" i="36"/>
  <c r="DC3" i="36" s="1"/>
  <c r="DE3" i="36" s="1"/>
  <c r="DA7" i="36"/>
  <c r="DC7" i="36" s="1"/>
  <c r="DE7" i="36" s="1"/>
  <c r="CU20" i="36"/>
  <c r="DF20" i="36" s="1"/>
  <c r="CO4" i="36"/>
  <c r="CZ4" i="36" s="1"/>
  <c r="DA4" i="36" s="1"/>
  <c r="DC4" i="36" s="1"/>
  <c r="DE4" i="36" s="1"/>
  <c r="AX4" i="36"/>
  <c r="DA8" i="36"/>
  <c r="DC8" i="36" s="1"/>
  <c r="DE8" i="36" s="1"/>
  <c r="DA6" i="36"/>
  <c r="DC6" i="36" s="1"/>
  <c r="DE6" i="36" s="1"/>
  <c r="BX5" i="36"/>
  <c r="CU5" i="36" s="1"/>
  <c r="DF5" i="36" s="1"/>
  <c r="BX8" i="36"/>
  <c r="CU8" i="36" s="1"/>
  <c r="DF8" i="36" s="1"/>
  <c r="BX3" i="36"/>
  <c r="CU3" i="36" s="1"/>
  <c r="DF3" i="36" s="1"/>
  <c r="CU10" i="36"/>
  <c r="DF10" i="36" s="1"/>
  <c r="CU11" i="36"/>
  <c r="DF11" i="36" s="1"/>
  <c r="CU29" i="36"/>
  <c r="DF29" i="36" s="1"/>
  <c r="AX22" i="36"/>
  <c r="BX2" i="36"/>
  <c r="CU2" i="36" s="1"/>
  <c r="DF2" i="36" s="1"/>
  <c r="CU19" i="36"/>
  <c r="DF19" i="36" s="1"/>
  <c r="CU18" i="36"/>
  <c r="DF18" i="36" s="1"/>
  <c r="CU9" i="36"/>
  <c r="DF9" i="36" s="1"/>
  <c r="CU13" i="36"/>
  <c r="DF13" i="36" s="1"/>
  <c r="BX16" i="36"/>
  <c r="CU16" i="36" s="1"/>
  <c r="DF16" i="36" s="1"/>
  <c r="CU12" i="36"/>
  <c r="DF12" i="36" s="1"/>
  <c r="DC11" i="36"/>
  <c r="DE11" i="36" s="1"/>
  <c r="DC12" i="36"/>
  <c r="DE12" i="36" s="1"/>
  <c r="CU17" i="36"/>
  <c r="DF17" i="36" s="1"/>
  <c r="CU24" i="36"/>
  <c r="DF24" i="36" s="1"/>
  <c r="DC15" i="36"/>
  <c r="DE15" i="36" s="1"/>
  <c r="DC13" i="36"/>
  <c r="DE13" i="36" s="1"/>
  <c r="CU14" i="36"/>
  <c r="DF14" i="36" s="1"/>
  <c r="DC14" i="36"/>
  <c r="DE14" i="36" s="1"/>
  <c r="CU15" i="36"/>
  <c r="DF15" i="36" s="1"/>
  <c r="DA22" i="36"/>
  <c r="DC22" i="36" s="1"/>
  <c r="DE22" i="36" s="1"/>
  <c r="DC17" i="36"/>
  <c r="DE17" i="36" s="1"/>
  <c r="CU21" i="36"/>
  <c r="DF21" i="36" s="1"/>
  <c r="DC24" i="36"/>
  <c r="DE24" i="36" s="1"/>
  <c r="DC16" i="36"/>
  <c r="DE16" i="36" s="1"/>
  <c r="DC20" i="36"/>
  <c r="DE20" i="36" s="1"/>
  <c r="DC9" i="36"/>
  <c r="DE9" i="36" s="1"/>
  <c r="DC10" i="36"/>
  <c r="DE10" i="36" s="1"/>
  <c r="DC18" i="36"/>
  <c r="DE18" i="36" s="1"/>
  <c r="DC19" i="36"/>
  <c r="DE19" i="36" s="1"/>
  <c r="DC29" i="36"/>
  <c r="DE29" i="36" s="1"/>
  <c r="CY21" i="36"/>
  <c r="DB21" i="36" s="1"/>
  <c r="BV16" i="36"/>
  <c r="DA21" i="36" l="1"/>
  <c r="DC21" i="36" s="1"/>
  <c r="DE21" i="36" s="1"/>
</calcChain>
</file>

<file path=xl/sharedStrings.xml><?xml version="1.0" encoding="utf-8"?>
<sst xmlns="http://schemas.openxmlformats.org/spreadsheetml/2006/main" count="693" uniqueCount="324">
  <si>
    <t>No PROCESO</t>
  </si>
  <si>
    <t>MODALIDAD</t>
  </si>
  <si>
    <t>No. CONTRATO</t>
  </si>
  <si>
    <t>ESTADO</t>
  </si>
  <si>
    <t>TIPO DE CONTRATO</t>
  </si>
  <si>
    <t>CONTRATISTA</t>
  </si>
  <si>
    <t>OBJETO</t>
  </si>
  <si>
    <t>FECHA DE FIRMA</t>
  </si>
  <si>
    <t>EJECUCION</t>
  </si>
  <si>
    <t>APROBACION</t>
  </si>
  <si>
    <t xml:space="preserve">VIGENCIA </t>
  </si>
  <si>
    <t>CELEBRADO</t>
  </si>
  <si>
    <t>COMPRAVENTA</t>
  </si>
  <si>
    <t>SUMINISTRO</t>
  </si>
  <si>
    <t>VALOR</t>
  </si>
  <si>
    <t>PROCESO</t>
  </si>
  <si>
    <t>AMPARO</t>
  </si>
  <si>
    <t>%</t>
  </si>
  <si>
    <t>NOMBRE</t>
  </si>
  <si>
    <t>A CARGO</t>
  </si>
  <si>
    <t>Risdel</t>
  </si>
  <si>
    <t>1</t>
  </si>
  <si>
    <t>FECHA DE TERMINACION</t>
  </si>
  <si>
    <t>NO REQUIERE</t>
  </si>
  <si>
    <t>DIAS</t>
  </si>
  <si>
    <t>FRANK DANIEL RAMOS CHAPARRO</t>
  </si>
  <si>
    <t>JUDY MELINDA FERNANDEZ BAQUERO</t>
  </si>
  <si>
    <t>ROBINSON VALENCIA GIRALDO</t>
  </si>
  <si>
    <t>FECHA INICIO</t>
  </si>
  <si>
    <t>RODRIGO DIAZ CASTAÑO</t>
  </si>
  <si>
    <t>CARLOS ALBERTO ARCHILA CABRERA</t>
  </si>
  <si>
    <t>MINIMA CUANTIA</t>
  </si>
  <si>
    <t>LEONIDAS ALBERTO PONCE CALVO</t>
  </si>
  <si>
    <t>2</t>
  </si>
  <si>
    <t>DV</t>
  </si>
  <si>
    <t>4</t>
  </si>
  <si>
    <t>3</t>
  </si>
  <si>
    <t>6</t>
  </si>
  <si>
    <t>0</t>
  </si>
  <si>
    <t>5</t>
  </si>
  <si>
    <t>7</t>
  </si>
  <si>
    <t>%EJECUCION</t>
  </si>
  <si>
    <t>WINSTON ANDRES MARTINEZ ACOSTA</t>
  </si>
  <si>
    <t>BOGOTA</t>
  </si>
  <si>
    <t>LUGAR EJECUCION
DEPARTAMENTO</t>
  </si>
  <si>
    <t>LUGAR EJECUCION
MUNICIPIO</t>
  </si>
  <si>
    <t>NA</t>
  </si>
  <si>
    <t>JUAN FELIPE HENAO LEIVA</t>
  </si>
  <si>
    <t>DIRECTA</t>
  </si>
  <si>
    <t>PAGOS</t>
  </si>
  <si>
    <t>VALOR TOTAL
DEL CONTRATO</t>
  </si>
  <si>
    <t>TIEMPO</t>
  </si>
  <si>
    <t>SUBASTA</t>
  </si>
  <si>
    <t>OTRO</t>
  </si>
  <si>
    <t>REGIONAL</t>
  </si>
  <si>
    <t>ADMINISTRATIVA</t>
  </si>
  <si>
    <t>ASEGURADORA</t>
  </si>
  <si>
    <t>APOYO</t>
  </si>
  <si>
    <t>TECNOLOGIA</t>
  </si>
  <si>
    <t>TALENTO HUMANO</t>
  </si>
  <si>
    <t>FINANCIERA</t>
  </si>
  <si>
    <t>VALOR VF</t>
  </si>
  <si>
    <t>TOTAL CONTRATO</t>
  </si>
  <si>
    <t>NOMBRE SUPERVISOR</t>
  </si>
  <si>
    <t>CEDULA SUPERVISOR</t>
  </si>
  <si>
    <t>COMUNICACIONES</t>
  </si>
  <si>
    <t>JUAN MANUEL CAICEDO CARDONA</t>
  </si>
  <si>
    <t>VIGENCIA FUTURA</t>
  </si>
  <si>
    <t>TOTAL ADICIONES</t>
  </si>
  <si>
    <t>FECHA PUBLICACION PROCESO</t>
  </si>
  <si>
    <t>A-1-0-2-14</t>
  </si>
  <si>
    <t>A-2-0-4-5-1</t>
  </si>
  <si>
    <t>C-223-1002-1</t>
  </si>
  <si>
    <t>A-2-0-4-7-5</t>
  </si>
  <si>
    <t>CDP</t>
  </si>
  <si>
    <t>RUBRO</t>
  </si>
  <si>
    <t>extemporaneidad</t>
  </si>
  <si>
    <t>fecha de publicacion CONTRATO</t>
  </si>
  <si>
    <t>FECHA REGISTRO</t>
  </si>
  <si>
    <t>INICIO</t>
  </si>
  <si>
    <t>TERMINACION</t>
  </si>
  <si>
    <t>CONTROL MIGRATORIO</t>
  </si>
  <si>
    <t>SIRECI</t>
  </si>
  <si>
    <t>Marcela</t>
  </si>
  <si>
    <t>ORDEN DE COMPRA</t>
  </si>
  <si>
    <t>NUMERO RP</t>
  </si>
  <si>
    <t>FECHA RP</t>
  </si>
  <si>
    <t>ADICION REGISTRO</t>
  </si>
  <si>
    <t>PRORROGA FECHA</t>
  </si>
  <si>
    <t>20%-10%-20%</t>
  </si>
  <si>
    <t>NOMBRE DE CODIGO</t>
  </si>
  <si>
    <t>IDENTIFICACION</t>
  </si>
  <si>
    <t>CHECK</t>
  </si>
  <si>
    <t>SALDO A LIBERAR</t>
  </si>
  <si>
    <t>CUENTAS POR PAGAR</t>
  </si>
  <si>
    <t>VALOR CONTRATO 2015</t>
  </si>
  <si>
    <t>Servicios de gestión, servicios profesionales de empresa y servicios administrativos</t>
  </si>
  <si>
    <t>VALOR HONOTARIOS MENSIAL</t>
  </si>
  <si>
    <t xml:space="preserve">A-1-0-2-14 </t>
  </si>
  <si>
    <t>BOLIVAR</t>
  </si>
  <si>
    <t>DESIERTA</t>
  </si>
  <si>
    <t>3M COLOMBIA S.A</t>
  </si>
  <si>
    <t>20%-10%</t>
  </si>
  <si>
    <t>CONSECUTIVO PLAN</t>
  </si>
  <si>
    <t>EXPEDIENTE</t>
  </si>
  <si>
    <t>Artículos domésticos, suministros y productos electrónicos de consumo</t>
  </si>
  <si>
    <t>GRUPO ADMINISTRATIVO</t>
  </si>
  <si>
    <t>ANA CONSTANZA POLANIA ALMARIO</t>
  </si>
  <si>
    <t>ANGELA GISELA DAZA PULIDO</t>
  </si>
  <si>
    <t>COLOMBIA TELECOMUNICACIONES</t>
  </si>
  <si>
    <t>Corriente</t>
  </si>
  <si>
    <t>BANCO DE OCCIDENTE</t>
  </si>
  <si>
    <t>BANCOLOMBIA S.A.</t>
  </si>
  <si>
    <t>Ahorro</t>
  </si>
  <si>
    <t>BANCO DE BOGOTA S. A.</t>
  </si>
  <si>
    <t>55115</t>
  </si>
  <si>
    <t>55515</t>
  </si>
  <si>
    <t>55915</t>
  </si>
  <si>
    <t>56115</t>
  </si>
  <si>
    <t>49215</t>
  </si>
  <si>
    <t>54115</t>
  </si>
  <si>
    <t>49615</t>
  </si>
  <si>
    <t>54315</t>
  </si>
  <si>
    <t>49715</t>
  </si>
  <si>
    <t>55215</t>
  </si>
  <si>
    <t>55415</t>
  </si>
  <si>
    <t>52715</t>
  </si>
  <si>
    <t>52615</t>
  </si>
  <si>
    <t>52115</t>
  </si>
  <si>
    <t>53615</t>
  </si>
  <si>
    <t>53715</t>
  </si>
  <si>
    <t>54715</t>
  </si>
  <si>
    <t>54815</t>
  </si>
  <si>
    <t>EDITORIAL EL GLOBO S.A.</t>
  </si>
  <si>
    <t>Servicios Basados en Ingeniería, Investigación y Tecnología</t>
  </si>
  <si>
    <t>017</t>
  </si>
  <si>
    <t>018</t>
  </si>
  <si>
    <t>019</t>
  </si>
  <si>
    <t>072</t>
  </si>
  <si>
    <t>074</t>
  </si>
  <si>
    <t>20%-20%-20%-20%-10%</t>
  </si>
  <si>
    <t xml:space="preserve">DUBERLY EDUARDO MURILLO BARONA </t>
  </si>
  <si>
    <t>CUMPLIMIENTO / SALARIOS</t>
  </si>
  <si>
    <t>6M-3A</t>
  </si>
  <si>
    <t>C-113-1002-1</t>
  </si>
  <si>
    <t>SIGEP</t>
  </si>
  <si>
    <t>ETAPA</t>
  </si>
  <si>
    <t>067</t>
  </si>
  <si>
    <t>N/A</t>
  </si>
  <si>
    <t>065</t>
  </si>
  <si>
    <t>066</t>
  </si>
  <si>
    <t>070</t>
  </si>
  <si>
    <t xml:space="preserve"> C-223-1002-1</t>
  </si>
  <si>
    <t>Adquirir lectoras de documentos de viaje, con su licenciamiento e integración con el sistema Platinum, de conformidad con el cuadro de cantidades y especificaciones de la Unidad Administrativa Especial Migración Colombia</t>
  </si>
  <si>
    <t>Difusión de Tecnología de Información y Telecomunicaciones</t>
  </si>
  <si>
    <t>CUMPLIMIENTO / CALIDAD S / CALIDAD B / REPUESTOS / SALARIOS</t>
  </si>
  <si>
    <t>12M-12M-OF-5A-3A</t>
  </si>
  <si>
    <t>Contratar la adquisición de equipos de cómputo, de acuerdo con las especificaciones técnicas requeridas por la Unidad Administrativa Especial Migración Colombia</t>
  </si>
  <si>
    <t>Contratar la extensión de garantía con soporte, para los servidores marca Hewlett-Packard que hacen parte de la plataforma tecnológica de la Unidad Administrativa Especial Migración Colombia</t>
  </si>
  <si>
    <t>2015623140300016E</t>
  </si>
  <si>
    <t>2015623140300017E</t>
  </si>
  <si>
    <t>CODIGO UNSCSP</t>
  </si>
  <si>
    <t>FECHA LIQUIDACION</t>
  </si>
  <si>
    <t>FECHA DE TERMINACION GARANTIA</t>
  </si>
  <si>
    <t>No de dias DEL CONTRATO</t>
  </si>
  <si>
    <t>No de dias HASTA EL TRIMESTRE</t>
  </si>
  <si>
    <t>AVANCE PRESUPUESTAL PROGRAMADO</t>
  </si>
  <si>
    <t>AVANCE FISICO PROGRAMADO</t>
  </si>
  <si>
    <t>AVANCE PRESUPUESTAL REAL</t>
  </si>
  <si>
    <t>TIPO DE CUENTA</t>
  </si>
  <si>
    <t>NUMERO DE CUENTA</t>
  </si>
  <si>
    <t>NOMBRE DE BANCO</t>
  </si>
  <si>
    <t>FORMA DE PAGO</t>
  </si>
  <si>
    <t>un único pago correspondiente al cien por ciento 100% del valor total del mismo</t>
  </si>
  <si>
    <t>2015623140700053E</t>
  </si>
  <si>
    <t>Adquirir bolsa de repuestos y servicios de mantenimientos correctivos para los equipos que comprenden la solución de CCTV de los aeropuertos internacionales de las ciudades de Bogotá, Medellín, Cali y Barranquilla, de acuerdo con los requerimientos técnicos de la Entidad</t>
  </si>
  <si>
    <t>Servicios de Sistemas y Administración de Componentes de Sistemas</t>
  </si>
  <si>
    <t xml:space="preserve">Claudia </t>
  </si>
  <si>
    <t xml:space="preserve">Contratar las obras de mantenimiento locativo del centro facilitador de servicios migratorios de Bogotá ubicado en la Calle 100 No 11 B 27, Edificio Platinum.  </t>
  </si>
  <si>
    <t>Servicios de Edificación, construcción de instalaciones y mantenimiento</t>
  </si>
  <si>
    <t>2015623140700055E</t>
  </si>
  <si>
    <t>112</t>
  </si>
  <si>
    <t>Contratar la suscripción al periódico LA REPÚBLICA con destino a la Unidad Administrativa Especial Migración Colombia.</t>
  </si>
  <si>
    <t>Servicios de noticias y publicidad</t>
  </si>
  <si>
    <t>2015623140300025E</t>
  </si>
  <si>
    <t>Carolina</t>
  </si>
  <si>
    <t>Contratar el suministro de combustibles (Gasolina Corriente y ACPM diésel corriente), para el parque automotor y las plantas eléctricas asignados a la Regional Guajira de la Unidad Administrativa Especial Migración Colombia, en las Sedes en Maicao, Riohacha y Puesto de Control Migratorio en el Corregimiento de Paraguachón.</t>
  </si>
  <si>
    <t>15101505
15101506</t>
  </si>
  <si>
    <t>Materiales, Combustibles, Aditivos para Combustibles, Lubricantes y Anticorrosivos</t>
  </si>
  <si>
    <t>CONVOCADO</t>
  </si>
  <si>
    <t>Empleo Servicios de seguridad o salud ocupacional</t>
  </si>
  <si>
    <t>A-0-2-4-4-1</t>
  </si>
  <si>
    <t>2015623140500085E</t>
  </si>
  <si>
    <t>OFICINA ASESORA JURÍCIA</t>
  </si>
  <si>
    <t>Prestar los servicios profesionales con autonomía técnica y administrativa, para apoyar la gestión de la Oficina Asesora Jurídica</t>
  </si>
  <si>
    <t>Servicios Personales Temporales</t>
  </si>
  <si>
    <t>PRESTACIÓN DE SERVICIOS</t>
  </si>
  <si>
    <t>BOGOTÁ</t>
  </si>
  <si>
    <t>LUISA FERNANDA ZAMUDIO GARCIA</t>
  </si>
  <si>
    <t>574-273538-61</t>
  </si>
  <si>
    <t>BANCOLOMBIA</t>
  </si>
  <si>
    <t>Tres pagos mes vencido por valor de $2.800.000 y proporcional por fracción de tiempo, si lo hubiere</t>
  </si>
  <si>
    <t>2015623140500086E</t>
  </si>
  <si>
    <t>TALENTO HUMANO - PASAJES Y VIÁTICOS</t>
  </si>
  <si>
    <t>JOHANA CAROLINA MANCIPE LUGO</t>
  </si>
  <si>
    <t>DAVIVIENDA</t>
  </si>
  <si>
    <t>2015623140300027E</t>
  </si>
  <si>
    <t>2015623140500087E</t>
  </si>
  <si>
    <t>Servicios de apoyo gerencial</t>
  </si>
  <si>
    <t>PROFESIONALES</t>
  </si>
  <si>
    <t>MARIA TERESA OREJARENA CUARTAS</t>
  </si>
  <si>
    <t>2015623140500088E</t>
  </si>
  <si>
    <t>DIRECCIÓN</t>
  </si>
  <si>
    <t>ROY LUIS GALINDO WEHDEKING</t>
  </si>
  <si>
    <t>400-175653-37</t>
  </si>
  <si>
    <t>Prestar los servicios de apoyo a la gestión en HSEQ en el desarrollo y ejecución del proyecto de adecuación y habilitación del CECAM en el Aeropuerto ELDORADO en la ciudad de Bogotá.</t>
  </si>
  <si>
    <t>MARIA MÓNICA LÓPEZ BARRETO</t>
  </si>
  <si>
    <t>BANCO COLPATRIA</t>
  </si>
  <si>
    <t>• Dos (2)  mensualidades vencidas cada una de $2´000.000.</t>
  </si>
  <si>
    <t>2015623140500089E</t>
  </si>
  <si>
    <t>Contratar la prestación de servicios profesionales para apoyar la Gestión de la Oficina de Comunicaciones</t>
  </si>
  <si>
    <t>MARIA JOSÉ YEPES GIRALDO</t>
  </si>
  <si>
    <t xml:space="preserve">Una vez perfeccionado el contrato y cumplidos los requisitos de ejecución, la Unidad Administrativa Especial Migración Colombia pagará al contratista el valor del contrato en mensualidades vencidas y proporcional si a ello hubiere lugar
Los honorarios mensuales serán de CUATRO  MILLONES QUINIENTOS MIL DE PESOS M/CTE ($4.500.000.000), incluido los impuestos a que haya lugar.
</t>
  </si>
  <si>
    <t>UNIPLES S.A.</t>
  </si>
  <si>
    <t>ORLANDO REYES</t>
  </si>
  <si>
    <t>La Unidad Administrativa Especial Migración Colombia pagará al contratista el valor del contrato en dos (2) pagos de la siguiente manera: Un primer pago, equivalente al ochenta y cinco por ciento (85%) del valor total del contrato, una vez entregadas las lectoras de documentos de viaje y el licenciamiento de autenticación para las lectoras.  Y un segundo pago, equivalente al quince por ciento (15%) del valor total del contrato, una vez puestas en producción todas las lectoras de documentos de viaje en cada uno de los puestos de control migratorio a donde sean enviadas.</t>
  </si>
  <si>
    <t>2015623140500090E</t>
  </si>
  <si>
    <t>La Unidad Administrativa Especial Migración Colombia pagará al contratista el valor del contrato en un único pago, correspondiente al cien por ciento (100%) del valor del contrato, a la entrega física de los equipos, con el Windows y el Office instalado, en correcto funcionamiento.</t>
  </si>
  <si>
    <t>COMPAÑÍA ASEGURADORA DE FIANZAS S.A. “CONFIANZA”</t>
  </si>
  <si>
    <t>RIOHACHA</t>
  </si>
  <si>
    <t>LA GUAJIRA</t>
  </si>
  <si>
    <t>ESTACIÓN DE SERVICIO AUTOMOTRIZ SANTA / EUFEMIANO VERGEL ORTEGA</t>
  </si>
  <si>
    <t>Ahorros</t>
  </si>
  <si>
    <t>ADMINISTRATIVA - REGIONAL GUAJIRA</t>
  </si>
  <si>
    <t>La Unidad Administrativa Especial Migración Colombia pagará al contratista el valor del contrato en desembolsos mensuales de conformidad con el suministro de combustible, efectivamente realizado y liquidados a los preCios ofrecidos.</t>
  </si>
  <si>
    <t>2015623140700057E</t>
  </si>
  <si>
    <t>MÍNIMA CUANTÍA</t>
  </si>
  <si>
    <t>Contratar los estudios de vulnerabilidad sísmica y  los diseños de reforzamiento estructural de los elementos estructurales y no estructurales de la edificación donde funciona la sede Regional San Andres  con base en las exigencias de las normas colombianas de diseño y construcción sismo resistente nsr-10 (ley 400 de 1997 y decreto 926 de 2010).</t>
  </si>
  <si>
    <t>Ingeniería Civil</t>
  </si>
  <si>
    <t>CONSULTORÍA</t>
  </si>
  <si>
    <t>SAN ANDRÉS</t>
  </si>
  <si>
    <t xml:space="preserve">Una vez perfeccionado el contrato y cumplidos los requisitos para su ejecución, la Unidad Administrativa Especial Migración Colombia pagará al contratista el valor pactado del contrato en un (1) desembolso, de acuerdo con el estudio de vilnerabilidad efectivamente ejecutado y liquidado a los precios ofrecidos.
</t>
  </si>
  <si>
    <t>OFICINA DE TECNOLOGÍA</t>
  </si>
  <si>
    <t>Contratar el servicio de canales de comunicación e
internet para las sedes de la UAEMC, con el fin de
establecer comunicación de voz, datos y video entre
Puestos de Control Migratorio (PCM), Centro
Facilitadores (CFSM), el nivel central y entidades
gubernamentales; lo anterior para mantener la
disponibilidad permanente de los sistemas información a
nivel nacional y su actualización en línea.</t>
  </si>
  <si>
    <t>Pagos mensuales de acuerdo con los servicios prestados efectivamente</t>
  </si>
  <si>
    <t>DISCONIL S.A.S.</t>
  </si>
  <si>
    <t>CUMPLIMIENTO / SALARIOS/ ESTABILIDAD Y CALIDAD DE LA OBRA</t>
  </si>
  <si>
    <t>6M-3A-5A</t>
  </si>
  <si>
    <t xml:space="preserve">BANCO DE BOGOTA </t>
  </si>
  <si>
    <t>La Unidad Administrativa Especial Migración Colombia pagará al contratista el valor pactado en un único pago correspondiente al valor total de la suscripción.</t>
  </si>
  <si>
    <t>2015623340800061E</t>
  </si>
  <si>
    <t xml:space="preserve">MINIMA CUANTIA </t>
  </si>
  <si>
    <t xml:space="preserve">TECNOLOGIA </t>
  </si>
  <si>
    <t>Adquisición de monitores industriales y reproductores de contenido player, para la solución de Carteleras Virtuales, de conformidad con las especificaciones técnicas de la Unidad Administrativa Especial Migración Colombia</t>
  </si>
  <si>
    <t>Difusion de tecnologia de la Información y telecomunicaciones</t>
  </si>
  <si>
    <t>2015623140500093E</t>
  </si>
  <si>
    <t xml:space="preserve">DIRECTA </t>
  </si>
  <si>
    <t>Prestación del servicio de traslado de dos (2) cámaras fijas del Circuito Cerrado de Televisión (CCTV) de Migración Colombia del Aeropuerto Internacional Eldorado</t>
  </si>
  <si>
    <t xml:space="preserve">Servicios basados en ingenieria, investigación y Tecnologia </t>
  </si>
  <si>
    <t xml:space="preserve">CELEBRADO </t>
  </si>
  <si>
    <t xml:space="preserve">DITEC S.A.S. </t>
  </si>
  <si>
    <t xml:space="preserve">Corriente </t>
  </si>
  <si>
    <t>202-271777-65</t>
  </si>
  <si>
    <t xml:space="preserve">BANCOLOMBIA </t>
  </si>
  <si>
    <t>LEONARDO SIERRA JIMENEZ</t>
  </si>
  <si>
    <t>Adquisición, instalación y puesta en servicio  de equipos de aire acondicionado para Sedes Regionales, Centros Facilitadores de Servicios Migratorios (CFSM), Puestos de Control Migratorio (PCM) y las Salas Transitorias de Migración (STM) de Migración Colombia a nivel nacional</t>
  </si>
  <si>
    <t>2015623140300029E</t>
  </si>
  <si>
    <t xml:space="preserve">MENOR CUANTIA </t>
  </si>
  <si>
    <t xml:space="preserve">ADMINISTRATIVA </t>
  </si>
  <si>
    <t>Componentes y equipos para distribución y sistemas de acondicionamiento</t>
  </si>
  <si>
    <t>2015623140500092E</t>
  </si>
  <si>
    <t>Prestar los servicios profesionales con autonomía técnica y administrativa, consistentes en apoyar en derecho laboral administrativo a la Subdirección de Talento Humano, en temas relativos al pago de recargos nocturnos, dominicales y festivos, de acuerdo con las condiciones señaladas en los estudios previos y en la propuesta presentada por el CONTRATISTA</t>
  </si>
  <si>
    <t xml:space="preserve">Servicios de gestión, servicios profesionales de empresa y servicos administrativos </t>
  </si>
  <si>
    <t xml:space="preserve">EJECUCION </t>
  </si>
  <si>
    <t xml:space="preserve">MARY DOLLY PEDRAZA DE ARENAS </t>
  </si>
  <si>
    <t xml:space="preserve">Ahorros </t>
  </si>
  <si>
    <t>CITI BANK</t>
  </si>
  <si>
    <t xml:space="preserve">NO REQUIERE </t>
  </si>
  <si>
    <t xml:space="preserve">NELLY SUSANA TORRES NAVAS </t>
  </si>
  <si>
    <t>2015623140300024E</t>
  </si>
  <si>
    <t>03/112015</t>
  </si>
  <si>
    <t xml:space="preserve">MICROHOME LTDA </t>
  </si>
  <si>
    <t>30/102015</t>
  </si>
  <si>
    <t>068</t>
  </si>
  <si>
    <t>Contratar la revisión, mantenimiento, recarga y adquisición de extintores y/o accesorios para las diferentes  sedes de Migración Colombia a nivel nacional</t>
  </si>
  <si>
    <t>Equipos y Suministros de Defensa, Orden Publico, Protección, Vigilancia y Seguridad</t>
  </si>
  <si>
    <t>Prestación de servicio de mantenimiento correctivo para los equipos que comprenden la solución de CCTV de los aeropuertos internacionales de las ciudades de Bogotá, Medellín, Cali y Barranquilla, de acuerdo con los requerimientos técnicos de la Entidad</t>
  </si>
  <si>
    <t>Servicios basados en Ingeniería, Investigación y Tecnología</t>
  </si>
  <si>
    <t>contratar la adquisicion de sillas giratorias acorde con las especificaciones dadas por la arl para funcionarios de migracion colombia  que presentan prescripciones de tipo ergonomico</t>
  </si>
  <si>
    <t>Muebles mobiliario y decoración</t>
  </si>
  <si>
    <t>Contratar la adquisición  e instalación de cortina enrollable micro perforada tipo solar screen para la sede del  CFSM de Valledupar de la  Regional Guajira perteneciente a la UNIDAD ADMINISTRATIVA ESPECIAL DE MIGRACIÓN COLOMBIA.</t>
  </si>
  <si>
    <t>CONTRATAR LA PRESTACIÓN DE SERVICIOS PROFESIONALES PARA APOYAR LA GESTION DE LA OFICINA JURIDICA</t>
  </si>
  <si>
    <t>23086761-6</t>
  </si>
  <si>
    <t xml:space="preserve"> mensualidades vencidas cada una de $5´000.000.</t>
  </si>
  <si>
    <t>Prestar los servicios profesionales con autonomía técnica y administrativa, de apoyo, orientación y asesoría a la Oficina Asesora Jurídica, en asuntos relacionados con la contratación y el derecho administrativo.</t>
  </si>
  <si>
    <t>IDGL SAS</t>
  </si>
  <si>
    <t>BANCO DAVIVIENDA</t>
  </si>
  <si>
    <t xml:space="preserve"> mensualidades vencidas cada una de $7´000.000.</t>
  </si>
  <si>
    <t>MARCO ANTONIO FLORIAN MANTILLA / MAFE SEGURIDAD</t>
  </si>
  <si>
    <t xml:space="preserve">13915
55715
</t>
  </si>
  <si>
    <t>A-2-0-4-2-2 
A-2-0-4-5-2</t>
  </si>
  <si>
    <t>207815
207715</t>
  </si>
  <si>
    <t>JOSÉ BERNARDO CASAS</t>
  </si>
  <si>
    <t>La Unidad Administrativa Especial Migración Colombia pagara al contratista el valor adjudicado en un (1) pago contra el recibo a satisfacción de los equipos y/o servicios contratados</t>
  </si>
  <si>
    <t>LUZ MARINA HERANDEZ PINO / PROVINTEX EXTINTORES Y SEGURIDAD INDUSTRIAL</t>
  </si>
  <si>
    <t>ANDRES HERNANDO TOBAR GOMEZ / EXTINTORES Y DOTACIONES NARIÑO</t>
  </si>
  <si>
    <t>FUMIGACIONES ESPECIALIZADAS DE OCCIDENTE SAS</t>
  </si>
  <si>
    <t>207215
207315</t>
  </si>
  <si>
    <t>EN PROCESO</t>
  </si>
  <si>
    <t>4797</t>
  </si>
  <si>
    <t>Contratar la adquisición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</si>
  <si>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Materialess</t>
  </si>
  <si>
    <t>Prestar los servicios profesionales con autonomía técnica y administrativa, consistente en apoyar activa y responsablemente el proceso de Gestión de Talento Humano de la Entidad, de acuerdo con las condiciones señaladas en los estudios previos y en la propuesta presentada por el CONTRATISTA.</t>
  </si>
  <si>
    <t>Una vez perfeccionado el contrato y cumplidos los requisitos de ejecución, la Unidad Administrativa Especial Migración Colombia pagará al contratista el valor del contrato en mensualidad vencida en razón de CINCO MILLONES DE PESOS MONEDA CORRIENTE  ($5.000.000.00) cada una y proporcional si a ello hubiera lugar.</t>
  </si>
  <si>
    <t>El CONTRATISTA, en virtud de sus condiciones, se obliga para con MIGRACION COLOMBIA a la prestación de servicios de apoyo al Grupo de Pasajes y Viáticos en el proceso de realizar egresos y actualización a diario de los libros y archivo macro de pagos, de acuerdo con las condiciones señaladas en los estudios previos y en la propuesta presentada por el CONTRATISTA.</t>
  </si>
  <si>
    <t>Una vez perfeccionado el contrato y cumplidos los requisitos de ejecución, la Unidad Administrativa Especial Migración Colombia pagará al contratista el valor del contrato en mensualidad vencida en razón de DOS MILLONES DE PESOS MONEDA CORRIENTE  ($2.000.000.00) cada una y proporcional si a ello hubiera lugar.</t>
  </si>
  <si>
    <t>Prestar los servicios profesionales con autonomía técnica y administrativa, consistente en apoyar la gestión  de la Oficina de la Dirección de la Entidad, de acuerdo con las condiciones señaladas en los estudios previos y en la propuesta presentada por el CONTRATISTA.</t>
  </si>
  <si>
    <t>La Unidad Administrativa Especial Migración Colombia pagará al contratista el valor del contrato en un (1) único pago equivalente al cien por ciento (100%) del valor total del mismo</t>
  </si>
  <si>
    <t>2015623140700058E</t>
  </si>
  <si>
    <t>2015623140700059E</t>
  </si>
  <si>
    <t>2015623140700062E</t>
  </si>
  <si>
    <t>2015623140500091E</t>
  </si>
  <si>
    <t>2015623140300030E</t>
  </si>
  <si>
    <t>2015623140500084E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</si>
</sst>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000%"/>
    <numFmt numFmtId="166" formatCode="_(* #,##0.0000_);_(* \(#,##0.0000\);_(* &quot;-&quot;??_);_(@_)"/>
  </numFmts>
  <fonts count="13"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color rgb="FFFF0000"/>
      <name val="Arial Narrow"/>
      <family val="2"/>
    </font>
    <font>
      <sz val="10"/>
      <name val="Arial Narrow"/>
      <family val="2"/>
    </font>
    <font>
      <u/>
      <sz val="11"/>
      <color theme="10"/>
      <name val="Calibri"/>
      <family val="2"/>
      <scheme val="minor"/>
    </font>
    <font>
      <u/>
      <sz val="10"/>
      <color theme="10"/>
      <name val="Arial Narrow"/>
      <family val="2"/>
    </font>
    <font>
      <sz val="10"/>
      <color theme="10"/>
      <name val="Arial Narrow"/>
      <family val="2"/>
    </font>
    <font>
      <sz val="10"/>
      <color rgb="FF000000"/>
      <name val="Arial Narrow"/>
      <family val="2"/>
    </font>
    <font>
      <sz val="10"/>
      <color theme="0"/>
      <name val="Arial Narrow"/>
      <family val="2"/>
    </font>
    <font>
      <sz val="10"/>
      <color rgb="FF000099"/>
      <name val="Arial Narrow"/>
      <family val="2"/>
    </font>
    <font>
      <u/>
      <sz val="10"/>
      <name val="Arial Narrow"/>
      <family val="2"/>
    </font>
  </fonts>
  <fills count="18">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33CC"/>
        <bgColor indexed="64"/>
      </patternFill>
    </fill>
    <fill>
      <patternFill patternType="solid">
        <fgColor rgb="FF7030A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CCCC"/>
        <bgColor indexed="64"/>
      </patternFill>
    </fill>
    <fill>
      <patternFill patternType="solid">
        <fgColor theme="7" tint="0.59999389629810485"/>
        <bgColor indexed="64"/>
      </patternFill>
    </fill>
    <fill>
      <patternFill patternType="solid">
        <fgColor rgb="FFFF006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right style="thick">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applyNumberFormat="0" applyFill="0" applyBorder="0" applyAlignment="0" applyProtection="0"/>
  </cellStyleXfs>
  <cellXfs count="250">
    <xf numFmtId="0" fontId="0" fillId="0" borderId="0" xfId="0"/>
    <xf numFmtId="0" fontId="5" fillId="0" borderId="0" xfId="0" applyFont="1" applyFill="1" applyAlignment="1">
      <alignment horizontal="center" vertical="center"/>
    </xf>
    <xf numFmtId="49"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5" fillId="0" borderId="1" xfId="1"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4" fontId="5" fillId="0" borderId="0" xfId="0" applyNumberFormat="1" applyFont="1" applyFill="1" applyAlignment="1">
      <alignment horizontal="center" vertical="center"/>
    </xf>
    <xf numFmtId="43" fontId="5" fillId="0" borderId="0" xfId="1" applyFont="1" applyFill="1" applyAlignment="1">
      <alignment horizontal="center" vertical="center"/>
    </xf>
    <xf numFmtId="43" fontId="5" fillId="0" borderId="1" xfId="1" applyFont="1" applyFill="1" applyBorder="1" applyAlignment="1">
      <alignment horizontal="center" vertical="center"/>
    </xf>
    <xf numFmtId="14" fontId="5"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4" fontId="5" fillId="0" borderId="1" xfId="1" applyNumberFormat="1" applyFont="1" applyFill="1" applyBorder="1" applyAlignment="1">
      <alignment horizontal="center" vertical="center"/>
    </xf>
    <xf numFmtId="43" fontId="5" fillId="0" borderId="4" xfId="1" applyFont="1" applyFill="1" applyBorder="1" applyAlignment="1">
      <alignment horizontal="center" vertical="center"/>
    </xf>
    <xf numFmtId="49" fontId="7" fillId="0" borderId="1" xfId="9" applyNumberFormat="1" applyFont="1" applyFill="1" applyBorder="1" applyAlignment="1">
      <alignment horizontal="center" vertical="center"/>
    </xf>
    <xf numFmtId="14" fontId="5" fillId="0" borderId="0" xfId="1" applyNumberFormat="1" applyFont="1" applyFill="1" applyAlignment="1">
      <alignment horizontal="center" vertical="center"/>
    </xf>
    <xf numFmtId="49" fontId="5" fillId="0" borderId="0" xfId="1" applyNumberFormat="1" applyFont="1" applyFill="1" applyAlignment="1">
      <alignment horizontal="center" vertical="center"/>
    </xf>
    <xf numFmtId="14" fontId="5" fillId="0" borderId="3" xfId="0" applyNumberFormat="1" applyFont="1" applyFill="1" applyBorder="1" applyAlignment="1">
      <alignment horizontal="center" vertical="center" wrapText="1"/>
    </xf>
    <xf numFmtId="4" fontId="5" fillId="0" borderId="5"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0" fontId="5" fillId="0" borderId="0" xfId="1" applyNumberFormat="1" applyFont="1" applyFill="1" applyAlignment="1">
      <alignment horizontal="center" vertical="center"/>
    </xf>
    <xf numFmtId="43" fontId="5" fillId="0" borderId="3" xfId="1" applyFont="1" applyFill="1" applyBorder="1" applyAlignment="1">
      <alignment horizontal="center" vertical="center"/>
    </xf>
    <xf numFmtId="0" fontId="5" fillId="0" borderId="1" xfId="0" applyNumberFormat="1" applyFont="1" applyFill="1" applyBorder="1" applyAlignment="1">
      <alignment horizontal="justify" vertical="top" wrapText="1"/>
    </xf>
    <xf numFmtId="0" fontId="3" fillId="0" borderId="0" xfId="0" applyFont="1" applyFill="1" applyBorder="1" applyAlignment="1">
      <alignment horizontal="center" vertical="center"/>
    </xf>
    <xf numFmtId="14" fontId="8" fillId="0" borderId="1" xfId="9"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14" fontId="5" fillId="0" borderId="3" xfId="0" applyNumberFormat="1" applyFont="1" applyFill="1" applyBorder="1" applyAlignment="1">
      <alignment horizontal="center" vertical="center"/>
    </xf>
    <xf numFmtId="0" fontId="5" fillId="0" borderId="10" xfId="0" applyFont="1" applyFill="1" applyBorder="1" applyAlignment="1">
      <alignment horizontal="center" vertical="center" wrapText="1"/>
    </xf>
    <xf numFmtId="164" fontId="5" fillId="0" borderId="10" xfId="1"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14" fontId="5" fillId="0" borderId="10" xfId="0" applyNumberFormat="1" applyFont="1" applyFill="1" applyBorder="1" applyAlignment="1">
      <alignment horizontal="center" vertical="center" wrapText="1"/>
    </xf>
    <xf numFmtId="43" fontId="5" fillId="0" borderId="10" xfId="1" applyFont="1" applyFill="1" applyBorder="1" applyAlignment="1">
      <alignment horizontal="center" vertical="center"/>
    </xf>
    <xf numFmtId="164" fontId="5" fillId="0" borderId="10" xfId="1"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0" fontId="5" fillId="0" borderId="1" xfId="0" applyFont="1" applyFill="1" applyBorder="1" applyAlignment="1">
      <alignment vertical="center" wrapText="1"/>
    </xf>
    <xf numFmtId="165" fontId="5" fillId="0" borderId="5" xfId="2" applyNumberFormat="1" applyFont="1" applyFill="1" applyBorder="1" applyAlignment="1">
      <alignment horizontal="center" vertical="center"/>
    </xf>
    <xf numFmtId="9" fontId="5" fillId="0" borderId="0" xfId="2" applyFont="1" applyFill="1" applyAlignment="1">
      <alignment horizontal="center" vertical="center"/>
    </xf>
    <xf numFmtId="49" fontId="5" fillId="0" borderId="0" xfId="1" applyNumberFormat="1" applyFont="1" applyFill="1" applyBorder="1" applyAlignment="1">
      <alignment horizontal="center" vertical="center"/>
    </xf>
    <xf numFmtId="43" fontId="5" fillId="0" borderId="19" xfId="1" applyFont="1" applyFill="1" applyBorder="1" applyAlignment="1">
      <alignment horizontal="center" vertical="center" wrapText="1"/>
    </xf>
    <xf numFmtId="49" fontId="5" fillId="0" borderId="0" xfId="0" applyNumberFormat="1" applyFont="1" applyFill="1" applyAlignment="1">
      <alignment horizontal="center" vertical="center"/>
    </xf>
    <xf numFmtId="0" fontId="5" fillId="0" borderId="0" xfId="0" applyFont="1" applyFill="1" applyAlignment="1">
      <alignment horizontal="center" vertical="center" wrapText="1"/>
    </xf>
    <xf numFmtId="9" fontId="5" fillId="0" borderId="0" xfId="2" applyFont="1" applyFill="1" applyAlignment="1">
      <alignment horizontal="center" vertical="center" wrapText="1"/>
    </xf>
    <xf numFmtId="49" fontId="5" fillId="0" borderId="0" xfId="2"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0" fontId="3" fillId="0" borderId="0" xfId="0" applyFont="1" applyFill="1" applyAlignment="1">
      <alignment vertical="center" wrapText="1"/>
    </xf>
    <xf numFmtId="1" fontId="5" fillId="0" borderId="1" xfId="1" applyNumberFormat="1" applyFont="1" applyFill="1" applyBorder="1" applyAlignment="1">
      <alignment horizontal="center" vertical="center" wrapText="1"/>
    </xf>
    <xf numFmtId="41" fontId="8" fillId="0" borderId="1" xfId="1" applyNumberFormat="1" applyFont="1" applyFill="1" applyBorder="1" applyAlignment="1">
      <alignment horizontal="center" vertical="center" wrapText="1"/>
    </xf>
    <xf numFmtId="41" fontId="7" fillId="0" borderId="1" xfId="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3" fontId="3" fillId="0" borderId="1" xfId="1" applyFont="1" applyFill="1" applyBorder="1" applyAlignment="1">
      <alignment horizontal="center" vertical="center"/>
    </xf>
    <xf numFmtId="14" fontId="5" fillId="0" borderId="1" xfId="1" applyNumberFormat="1" applyFont="1" applyFill="1" applyBorder="1" applyAlignment="1">
      <alignment horizontal="center" vertical="center"/>
    </xf>
    <xf numFmtId="9" fontId="5" fillId="0" borderId="1" xfId="2"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5" fillId="0" borderId="1"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43" fontId="10" fillId="0" borderId="1" xfId="1" applyFont="1" applyFill="1" applyBorder="1" applyAlignment="1">
      <alignment horizontal="center" vertical="center"/>
    </xf>
    <xf numFmtId="37" fontId="5" fillId="0" borderId="10" xfId="1" applyNumberFormat="1" applyFont="1" applyFill="1" applyBorder="1" applyAlignment="1">
      <alignment horizontal="center" vertical="center" wrapText="1"/>
    </xf>
    <xf numFmtId="37" fontId="5" fillId="0" borderId="1" xfId="1" applyNumberFormat="1" applyFont="1" applyFill="1" applyBorder="1" applyAlignment="1">
      <alignment horizontal="center" vertical="center" wrapText="1"/>
    </xf>
    <xf numFmtId="43" fontId="5" fillId="0" borderId="1" xfId="1" applyFont="1" applyFill="1" applyBorder="1" applyAlignment="1">
      <alignment horizontal="left" vertical="center" wrapText="1"/>
    </xf>
    <xf numFmtId="14" fontId="5" fillId="0" borderId="10" xfId="1" applyNumberFormat="1" applyFont="1" applyFill="1" applyBorder="1" applyAlignment="1">
      <alignment horizontal="center" vertical="center"/>
    </xf>
    <xf numFmtId="9" fontId="5" fillId="0" borderId="10" xfId="2" applyFont="1" applyFill="1" applyBorder="1" applyAlignment="1">
      <alignment horizontal="center" vertical="center" wrapText="1"/>
    </xf>
    <xf numFmtId="49" fontId="5" fillId="0" borderId="10" xfId="2" applyNumberFormat="1" applyFont="1" applyFill="1" applyBorder="1" applyAlignment="1">
      <alignment horizontal="center" vertical="center" wrapText="1"/>
    </xf>
    <xf numFmtId="49" fontId="5" fillId="0" borderId="10" xfId="1" applyNumberFormat="1" applyFont="1" applyFill="1" applyBorder="1" applyAlignment="1">
      <alignment horizontal="center" vertical="center"/>
    </xf>
    <xf numFmtId="0" fontId="5" fillId="0" borderId="10" xfId="1" applyNumberFormat="1" applyFont="1" applyFill="1" applyBorder="1" applyAlignment="1">
      <alignment horizontal="center" vertical="center"/>
    </xf>
    <xf numFmtId="14" fontId="5" fillId="0" borderId="10" xfId="0" applyNumberFormat="1" applyFont="1" applyFill="1" applyBorder="1" applyAlignment="1">
      <alignment horizontal="center" vertical="center"/>
    </xf>
    <xf numFmtId="4" fontId="5" fillId="0" borderId="1" xfId="1" applyNumberFormat="1" applyFont="1" applyFill="1" applyBorder="1" applyAlignment="1">
      <alignment horizontal="center" vertical="center"/>
    </xf>
    <xf numFmtId="165" fontId="5" fillId="0" borderId="1" xfId="2" applyNumberFormat="1" applyFont="1" applyFill="1" applyBorder="1" applyAlignment="1">
      <alignment horizontal="center" vertical="center"/>
    </xf>
    <xf numFmtId="1" fontId="3"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 fontId="5" fillId="0" borderId="6" xfId="1" applyNumberFormat="1" applyFont="1" applyFill="1" applyBorder="1" applyAlignment="1">
      <alignment horizontal="center" vertical="center" wrapText="1"/>
    </xf>
    <xf numFmtId="14" fontId="4" fillId="0" borderId="7" xfId="2"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49" fontId="5" fillId="0" borderId="5" xfId="1"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9" applyNumberFormat="1" applyFont="1" applyFill="1" applyBorder="1" applyAlignment="1">
      <alignment horizontal="center" vertical="center"/>
    </xf>
    <xf numFmtId="0" fontId="5" fillId="3" borderId="0" xfId="0" applyFont="1" applyFill="1" applyAlignment="1">
      <alignment horizontal="center" vertical="center"/>
    </xf>
    <xf numFmtId="0" fontId="5" fillId="0" borderId="0" xfId="0" applyFont="1" applyFill="1" applyAlignment="1">
      <alignment horizontal="center" textRotation="255" wrapText="1"/>
    </xf>
    <xf numFmtId="49" fontId="5" fillId="3" borderId="0" xfId="0" applyNumberFormat="1" applyFont="1" applyFill="1" applyAlignment="1">
      <alignment horizontal="center" vertical="center"/>
    </xf>
    <xf numFmtId="14" fontId="5" fillId="3" borderId="0" xfId="0" applyNumberFormat="1" applyFont="1" applyFill="1" applyAlignment="1">
      <alignment horizontal="center" vertical="center"/>
    </xf>
    <xf numFmtId="43" fontId="5" fillId="3" borderId="0" xfId="1" applyFont="1" applyFill="1" applyAlignment="1">
      <alignment horizontal="center" vertical="center"/>
    </xf>
    <xf numFmtId="14" fontId="5" fillId="3" borderId="0" xfId="1" applyNumberFormat="1" applyFont="1" applyFill="1" applyAlignment="1">
      <alignment horizontal="center" vertical="center"/>
    </xf>
    <xf numFmtId="49" fontId="5" fillId="3" borderId="0" xfId="1" applyNumberFormat="1" applyFont="1" applyFill="1" applyAlignment="1">
      <alignment horizontal="center" vertical="center"/>
    </xf>
    <xf numFmtId="14" fontId="5" fillId="0" borderId="4" xfId="0" applyNumberFormat="1" applyFont="1" applyFill="1" applyBorder="1" applyAlignment="1">
      <alignment horizontal="center" vertical="center" wrapText="1"/>
    </xf>
    <xf numFmtId="14" fontId="5" fillId="0" borderId="3" xfId="1"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0" fontId="5" fillId="0" borderId="0" xfId="0" applyFont="1" applyAlignment="1">
      <alignment horizontal="center" vertical="center" textRotation="255" wrapText="1"/>
    </xf>
    <xf numFmtId="49" fontId="5" fillId="3" borderId="20" xfId="3"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1" fontId="5" fillId="0" borderId="1" xfId="1" applyNumberFormat="1" applyFont="1" applyFill="1" applyBorder="1" applyAlignment="1">
      <alignment horizontal="center" vertical="center"/>
    </xf>
    <xf numFmtId="37" fontId="5" fillId="0" borderId="1" xfId="1" applyNumberFormat="1" applyFont="1" applyFill="1" applyBorder="1" applyAlignment="1">
      <alignment horizontal="center" vertical="center"/>
    </xf>
    <xf numFmtId="166" fontId="5" fillId="0" borderId="0" xfId="1" applyNumberFormat="1" applyFont="1" applyFill="1" applyAlignment="1">
      <alignment horizontal="center" vertical="center"/>
    </xf>
    <xf numFmtId="165" fontId="5" fillId="0" borderId="0" xfId="0" applyNumberFormat="1" applyFont="1" applyFill="1" applyAlignment="1">
      <alignment horizontal="center" vertical="center"/>
    </xf>
    <xf numFmtId="0" fontId="5" fillId="0" borderId="0" xfId="0" applyFont="1" applyFill="1" applyBorder="1" applyAlignment="1">
      <alignment horizontal="center" vertical="center"/>
    </xf>
    <xf numFmtId="0" fontId="5" fillId="3" borderId="0" xfId="0" applyFont="1" applyFill="1" applyAlignment="1">
      <alignment horizontal="center" vertical="center" wrapText="1"/>
    </xf>
    <xf numFmtId="0" fontId="5" fillId="3" borderId="0" xfId="0" applyNumberFormat="1" applyFont="1" applyFill="1" applyAlignment="1">
      <alignment horizontal="justify" vertical="top" wrapText="1"/>
    </xf>
    <xf numFmtId="164" fontId="5" fillId="0" borderId="0" xfId="1"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41" fontId="5" fillId="3" borderId="0" xfId="1" applyNumberFormat="1" applyFont="1" applyFill="1" applyAlignment="1">
      <alignment horizontal="center" vertical="center"/>
    </xf>
    <xf numFmtId="164" fontId="5" fillId="3" borderId="0" xfId="1" applyNumberFormat="1" applyFont="1" applyFill="1" applyAlignment="1">
      <alignment horizontal="center" vertical="center"/>
    </xf>
    <xf numFmtId="1" fontId="5" fillId="3" borderId="0" xfId="1" applyNumberFormat="1" applyFont="1" applyFill="1" applyAlignment="1">
      <alignment horizontal="center" vertical="center"/>
    </xf>
    <xf numFmtId="1" fontId="5" fillId="0" borderId="0" xfId="1" applyNumberFormat="1" applyFont="1" applyFill="1" applyAlignment="1">
      <alignment horizontal="center" vertical="center"/>
    </xf>
    <xf numFmtId="0" fontId="5" fillId="0" borderId="0" xfId="0" applyFont="1" applyFill="1" applyAlignment="1">
      <alignment vertical="center" wrapText="1"/>
    </xf>
    <xf numFmtId="37" fontId="5" fillId="0" borderId="0" xfId="1" applyNumberFormat="1" applyFont="1" applyFill="1" applyAlignment="1">
      <alignment horizontal="center" vertical="center"/>
    </xf>
    <xf numFmtId="49" fontId="5" fillId="2" borderId="8" xfId="3" applyNumberFormat="1" applyFont="1" applyFill="1" applyBorder="1" applyAlignment="1">
      <alignment horizontal="center" vertical="center" wrapText="1"/>
    </xf>
    <xf numFmtId="0" fontId="5" fillId="3" borderId="18" xfId="1" applyNumberFormat="1" applyFont="1" applyFill="1" applyBorder="1" applyAlignment="1">
      <alignment horizontal="center" vertical="center" wrapText="1"/>
    </xf>
    <xf numFmtId="49" fontId="5" fillId="3" borderId="18" xfId="3" applyNumberFormat="1" applyFont="1" applyFill="1" applyBorder="1" applyAlignment="1">
      <alignment horizontal="center" vertical="center" wrapText="1"/>
    </xf>
    <xf numFmtId="164" fontId="5" fillId="2" borderId="18" xfId="1" applyNumberFormat="1" applyFont="1" applyFill="1" applyBorder="1" applyAlignment="1">
      <alignment horizontal="center" vertical="center" wrapText="1"/>
    </xf>
    <xf numFmtId="49" fontId="5" fillId="2" borderId="18" xfId="1" applyNumberFormat="1" applyFont="1" applyFill="1" applyBorder="1" applyAlignment="1">
      <alignment horizontal="center" vertical="center" wrapText="1"/>
    </xf>
    <xf numFmtId="49" fontId="5" fillId="2" borderId="18" xfId="3" applyNumberFormat="1" applyFont="1" applyFill="1" applyBorder="1" applyAlignment="1">
      <alignment horizontal="center" vertical="center" wrapText="1"/>
    </xf>
    <xf numFmtId="14" fontId="5" fillId="2" borderId="24" xfId="3" applyNumberFormat="1" applyFont="1" applyFill="1" applyBorder="1" applyAlignment="1">
      <alignment horizontal="center" vertical="center" wrapText="1"/>
    </xf>
    <xf numFmtId="14" fontId="5" fillId="2" borderId="18" xfId="3" applyNumberFormat="1" applyFont="1" applyFill="1" applyBorder="1" applyAlignment="1">
      <alignment horizontal="center" vertical="center" wrapText="1"/>
    </xf>
    <xf numFmtId="41" fontId="5" fillId="3" borderId="18" xfId="1" applyNumberFormat="1" applyFont="1" applyFill="1" applyBorder="1" applyAlignment="1">
      <alignment horizontal="center" vertical="center" wrapText="1"/>
    </xf>
    <xf numFmtId="14" fontId="5" fillId="15" borderId="18" xfId="1" applyNumberFormat="1" applyFont="1" applyFill="1" applyBorder="1" applyAlignment="1">
      <alignment horizontal="center" vertical="center" wrapText="1"/>
    </xf>
    <xf numFmtId="43" fontId="5" fillId="15" borderId="18" xfId="1" applyFont="1" applyFill="1" applyBorder="1" applyAlignment="1">
      <alignment horizontal="center" vertical="center" wrapText="1"/>
    </xf>
    <xf numFmtId="49" fontId="5" fillId="3" borderId="18" xfId="3" applyNumberFormat="1" applyFont="1" applyFill="1" applyBorder="1" applyAlignment="1">
      <alignment horizontal="center" wrapText="1"/>
    </xf>
    <xf numFmtId="49" fontId="5" fillId="3" borderId="18" xfId="1" applyNumberFormat="1" applyFont="1" applyFill="1" applyBorder="1" applyAlignment="1">
      <alignment horizontal="center" vertical="center" wrapText="1"/>
    </xf>
    <xf numFmtId="14" fontId="5" fillId="3" borderId="18" xfId="1" applyNumberFormat="1" applyFont="1" applyFill="1" applyBorder="1" applyAlignment="1">
      <alignment horizontal="center" vertical="center" wrapText="1"/>
    </xf>
    <xf numFmtId="1" fontId="5" fillId="3" borderId="18" xfId="1" applyNumberFormat="1" applyFont="1" applyFill="1" applyBorder="1" applyAlignment="1">
      <alignment horizontal="center" vertical="center" wrapText="1"/>
    </xf>
    <xf numFmtId="49" fontId="5" fillId="2" borderId="26" xfId="1" applyNumberFormat="1" applyFont="1" applyFill="1" applyBorder="1" applyAlignment="1">
      <alignment horizontal="center" vertical="center" wrapText="1"/>
    </xf>
    <xf numFmtId="1" fontId="5" fillId="2" borderId="26" xfId="1" applyNumberFormat="1" applyFont="1" applyFill="1" applyBorder="1" applyAlignment="1">
      <alignment horizontal="center" vertical="center" wrapText="1"/>
    </xf>
    <xf numFmtId="43" fontId="5" fillId="2" borderId="18" xfId="1" applyFont="1" applyFill="1" applyBorder="1" applyAlignment="1">
      <alignment horizontal="center" vertical="center" wrapText="1"/>
    </xf>
    <xf numFmtId="43" fontId="5" fillId="3" borderId="18" xfId="1" applyFont="1" applyFill="1" applyBorder="1" applyAlignment="1">
      <alignment horizontal="center" vertical="center" wrapText="1"/>
    </xf>
    <xf numFmtId="49" fontId="5" fillId="2" borderId="24" xfId="1" applyNumberFormat="1" applyFont="1" applyFill="1" applyBorder="1" applyAlignment="1">
      <alignment horizontal="center" vertical="center" wrapText="1"/>
    </xf>
    <xf numFmtId="49" fontId="5" fillId="2" borderId="18" xfId="2" applyNumberFormat="1" applyFont="1" applyFill="1" applyBorder="1" applyAlignment="1">
      <alignment horizontal="center" vertical="center" wrapText="1"/>
    </xf>
    <xf numFmtId="14" fontId="5" fillId="2" borderId="13" xfId="1" applyNumberFormat="1" applyFont="1" applyFill="1" applyBorder="1" applyAlignment="1">
      <alignment horizontal="center" vertical="center" wrapText="1"/>
    </xf>
    <xf numFmtId="49" fontId="5" fillId="3" borderId="24" xfId="3" applyNumberFormat="1" applyFont="1" applyFill="1" applyBorder="1" applyAlignment="1">
      <alignment horizontal="center" vertical="center" wrapText="1"/>
    </xf>
    <xf numFmtId="14" fontId="5" fillId="2" borderId="18" xfId="1" applyNumberFormat="1" applyFont="1" applyFill="1" applyBorder="1" applyAlignment="1">
      <alignment horizontal="center" vertical="center" wrapText="1"/>
    </xf>
    <xf numFmtId="49" fontId="5" fillId="2" borderId="18" xfId="1" applyNumberFormat="1" applyFont="1" applyFill="1" applyBorder="1" applyAlignment="1">
      <alignment vertical="center" wrapText="1"/>
    </xf>
    <xf numFmtId="37" fontId="5" fillId="2" borderId="12" xfId="1" applyNumberFormat="1" applyFont="1" applyFill="1" applyBorder="1" applyAlignment="1">
      <alignment horizontal="center" vertical="center" wrapText="1"/>
    </xf>
    <xf numFmtId="0" fontId="5" fillId="2" borderId="17" xfId="1" applyNumberFormat="1" applyFont="1" applyFill="1" applyBorder="1" applyAlignment="1">
      <alignment horizontal="center" vertical="center" wrapText="1"/>
    </xf>
    <xf numFmtId="14" fontId="5" fillId="8" borderId="20" xfId="1" applyNumberFormat="1" applyFont="1" applyFill="1" applyBorder="1" applyAlignment="1">
      <alignment horizontal="center" vertical="center" wrapText="1"/>
    </xf>
    <xf numFmtId="14" fontId="5" fillId="8" borderId="12" xfId="1" applyNumberFormat="1" applyFont="1" applyFill="1" applyBorder="1" applyAlignment="1">
      <alignment horizontal="center" vertical="center" wrapText="1"/>
    </xf>
    <xf numFmtId="43" fontId="5" fillId="8" borderId="12" xfId="1" applyFont="1" applyFill="1" applyBorder="1" applyAlignment="1">
      <alignment horizontal="center" vertical="center" wrapText="1"/>
    </xf>
    <xf numFmtId="49" fontId="5" fillId="8" borderId="12" xfId="1" applyNumberFormat="1" applyFont="1" applyFill="1" applyBorder="1" applyAlignment="1">
      <alignment horizontal="center" vertical="center" wrapText="1"/>
    </xf>
    <xf numFmtId="0" fontId="5" fillId="8" borderId="8" xfId="1" applyNumberFormat="1" applyFont="1" applyFill="1" applyBorder="1" applyAlignment="1">
      <alignment horizontal="center" vertical="center" wrapText="1"/>
    </xf>
    <xf numFmtId="14" fontId="5" fillId="8" borderId="17" xfId="1" applyNumberFormat="1" applyFont="1" applyFill="1" applyBorder="1" applyAlignment="1">
      <alignment horizontal="center" vertical="center" wrapText="1"/>
    </xf>
    <xf numFmtId="43" fontId="5" fillId="0" borderId="13" xfId="1" applyFont="1" applyFill="1" applyBorder="1" applyAlignment="1">
      <alignment horizontal="center" vertical="center" wrapText="1"/>
    </xf>
    <xf numFmtId="43" fontId="5" fillId="11" borderId="12" xfId="1" applyFont="1" applyFill="1" applyBorder="1" applyAlignment="1">
      <alignment horizontal="center" vertical="center" wrapText="1"/>
    </xf>
    <xf numFmtId="14" fontId="5" fillId="12" borderId="12" xfId="1" applyNumberFormat="1" applyFont="1" applyFill="1" applyBorder="1" applyAlignment="1">
      <alignment horizontal="center" vertical="center" wrapText="1"/>
    </xf>
    <xf numFmtId="43" fontId="5" fillId="12" borderId="9" xfId="1" applyFont="1" applyFill="1" applyBorder="1" applyAlignment="1">
      <alignment horizontal="center" vertical="center" wrapText="1"/>
    </xf>
    <xf numFmtId="0" fontId="5" fillId="8" borderId="20" xfId="1" applyNumberFormat="1" applyFont="1" applyFill="1" applyBorder="1" applyAlignment="1">
      <alignment horizontal="center" vertical="center" wrapText="1"/>
    </xf>
    <xf numFmtId="0" fontId="5" fillId="8" borderId="17" xfId="1" applyNumberFormat="1" applyFont="1" applyFill="1" applyBorder="1" applyAlignment="1">
      <alignment horizontal="center" vertical="center" wrapText="1"/>
    </xf>
    <xf numFmtId="43" fontId="5" fillId="12" borderId="13" xfId="1" applyFont="1" applyFill="1" applyBorder="1" applyAlignment="1">
      <alignment horizontal="center" vertical="center" wrapText="1"/>
    </xf>
    <xf numFmtId="43" fontId="5" fillId="7" borderId="25" xfId="1" applyFont="1" applyFill="1" applyBorder="1" applyAlignment="1">
      <alignment horizontal="center" vertical="center" wrapText="1"/>
    </xf>
    <xf numFmtId="43" fontId="5" fillId="13" borderId="25" xfId="1" applyFont="1" applyFill="1" applyBorder="1" applyAlignment="1">
      <alignment horizontal="center" vertical="center" wrapText="1"/>
    </xf>
    <xf numFmtId="43" fontId="5" fillId="14" borderId="25" xfId="1" applyFont="1" applyFill="1" applyBorder="1" applyAlignment="1">
      <alignment horizontal="center" vertical="center" wrapText="1"/>
    </xf>
    <xf numFmtId="14" fontId="5" fillId="8" borderId="24" xfId="1" applyNumberFormat="1" applyFont="1" applyFill="1" applyBorder="1" applyAlignment="1">
      <alignment horizontal="center" vertical="center" wrapText="1"/>
    </xf>
    <xf numFmtId="14" fontId="5" fillId="8" borderId="13" xfId="1" applyNumberFormat="1" applyFont="1" applyFill="1" applyBorder="1" applyAlignment="1">
      <alignment horizontal="center" vertical="center" wrapText="1"/>
    </xf>
    <xf numFmtId="43" fontId="5" fillId="8" borderId="13" xfId="1" applyFont="1" applyFill="1" applyBorder="1" applyAlignment="1">
      <alignment horizontal="center" vertical="center" wrapText="1"/>
    </xf>
    <xf numFmtId="49" fontId="5" fillId="9" borderId="13" xfId="1" applyNumberFormat="1" applyFont="1" applyFill="1" applyBorder="1" applyAlignment="1">
      <alignment horizontal="center" vertical="center" wrapText="1"/>
    </xf>
    <xf numFmtId="49" fontId="5" fillId="9" borderId="12" xfId="1" applyNumberFormat="1" applyFont="1" applyFill="1" applyBorder="1" applyAlignment="1">
      <alignment horizontal="center" vertical="center" wrapText="1"/>
    </xf>
    <xf numFmtId="14" fontId="5" fillId="9" borderId="12" xfId="1" applyNumberFormat="1" applyFont="1" applyFill="1" applyBorder="1" applyAlignment="1">
      <alignment horizontal="center" vertical="center" wrapText="1"/>
    </xf>
    <xf numFmtId="43" fontId="5" fillId="9" borderId="13" xfId="1" applyFont="1" applyFill="1" applyBorder="1" applyAlignment="1">
      <alignment horizontal="center" vertical="center" wrapText="1"/>
    </xf>
    <xf numFmtId="49" fontId="5" fillId="10" borderId="17" xfId="1" applyNumberFormat="1" applyFont="1" applyFill="1" applyBorder="1" applyAlignment="1">
      <alignment horizontal="center" vertical="center" wrapText="1"/>
    </xf>
    <xf numFmtId="49" fontId="5" fillId="10" borderId="12" xfId="1" applyNumberFormat="1" applyFont="1" applyFill="1" applyBorder="1" applyAlignment="1">
      <alignment horizontal="center" vertical="center" wrapText="1"/>
    </xf>
    <xf numFmtId="14" fontId="5" fillId="10" borderId="12" xfId="1" applyNumberFormat="1" applyFont="1" applyFill="1" applyBorder="1" applyAlignment="1">
      <alignment horizontal="center" vertical="center" wrapText="1"/>
    </xf>
    <xf numFmtId="43" fontId="5" fillId="10" borderId="13" xfId="1" applyFont="1" applyFill="1" applyBorder="1" applyAlignment="1">
      <alignment horizontal="center" vertical="center" wrapText="1"/>
    </xf>
    <xf numFmtId="49" fontId="5" fillId="0" borderId="17" xfId="1" applyNumberFormat="1" applyFont="1" applyFill="1" applyBorder="1" applyAlignment="1">
      <alignment horizontal="center" vertical="center" wrapText="1"/>
    </xf>
    <xf numFmtId="14" fontId="5" fillId="5" borderId="25" xfId="1" applyNumberFormat="1" applyFont="1" applyFill="1" applyBorder="1" applyAlignment="1">
      <alignment horizontal="center" vertical="center" wrapText="1"/>
    </xf>
    <xf numFmtId="49" fontId="5" fillId="0" borderId="25" xfId="1" applyNumberFormat="1" applyFont="1" applyFill="1" applyBorder="1" applyAlignment="1">
      <alignment horizontal="center" vertical="center" wrapText="1"/>
    </xf>
    <xf numFmtId="43" fontId="5" fillId="0" borderId="20" xfId="1" applyFont="1" applyFill="1" applyBorder="1" applyAlignment="1">
      <alignment horizontal="center" vertical="center" wrapText="1"/>
    </xf>
    <xf numFmtId="49" fontId="5" fillId="3" borderId="12" xfId="1" applyNumberFormat="1" applyFont="1" applyFill="1" applyBorder="1" applyAlignment="1">
      <alignment horizontal="center" vertical="center" wrapText="1"/>
    </xf>
    <xf numFmtId="9" fontId="5" fillId="4" borderId="9" xfId="2" applyFont="1" applyFill="1" applyBorder="1" applyAlignment="1">
      <alignment horizontal="center" vertical="center" wrapText="1"/>
    </xf>
    <xf numFmtId="9" fontId="5" fillId="0" borderId="17" xfId="2" applyFont="1" applyFill="1" applyBorder="1" applyAlignment="1">
      <alignment horizontal="center" vertical="center" wrapText="1"/>
    </xf>
    <xf numFmtId="49" fontId="5" fillId="6" borderId="18"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49" fontId="5" fillId="6" borderId="24" xfId="0" applyNumberFormat="1" applyFont="1" applyFill="1" applyBorder="1" applyAlignment="1">
      <alignment horizontal="center" vertical="center" wrapText="1"/>
    </xf>
    <xf numFmtId="43" fontId="5" fillId="6" borderId="18" xfId="1" applyFont="1" applyFill="1" applyBorder="1" applyAlignment="1">
      <alignment horizontal="center" vertical="center" wrapText="1"/>
    </xf>
    <xf numFmtId="166" fontId="5" fillId="6" borderId="18" xfId="1" applyNumberFormat="1" applyFont="1" applyFill="1" applyBorder="1" applyAlignment="1">
      <alignment horizontal="center" vertical="center" wrapText="1"/>
    </xf>
    <xf numFmtId="14" fontId="5" fillId="17" borderId="9" xfId="1" applyNumberFormat="1" applyFont="1" applyFill="1" applyBorder="1" applyAlignment="1">
      <alignment horizontal="center" vertical="center" wrapText="1"/>
    </xf>
    <xf numFmtId="0" fontId="5" fillId="3" borderId="0" xfId="1" applyNumberFormat="1" applyFont="1" applyFill="1" applyAlignment="1">
      <alignment horizontal="center" vertical="center"/>
    </xf>
    <xf numFmtId="49" fontId="5" fillId="0" borderId="4" xfId="1" applyNumberFormat="1" applyFont="1" applyFill="1" applyBorder="1" applyAlignment="1">
      <alignment horizontal="center" vertical="center" wrapText="1"/>
    </xf>
    <xf numFmtId="14" fontId="5" fillId="0" borderId="4" xfId="1" applyNumberFormat="1" applyFont="1" applyFill="1" applyBorder="1" applyAlignment="1">
      <alignment horizontal="center" vertical="center" wrapText="1"/>
    </xf>
    <xf numFmtId="3" fontId="11" fillId="0" borderId="0" xfId="0" applyNumberFormat="1" applyFont="1" applyFill="1" applyAlignment="1">
      <alignment horizontal="center" vertical="center"/>
    </xf>
    <xf numFmtId="3" fontId="5" fillId="0" borderId="0" xfId="0" applyNumberFormat="1" applyFont="1" applyFill="1" applyAlignment="1">
      <alignment horizontal="center" vertical="center"/>
    </xf>
    <xf numFmtId="0" fontId="3" fillId="0" borderId="0" xfId="0" applyFont="1" applyFill="1" applyAlignment="1">
      <alignment horizontal="left" vertical="center"/>
    </xf>
    <xf numFmtId="0" fontId="5" fillId="0" borderId="6" xfId="1" applyNumberFormat="1" applyFont="1" applyFill="1" applyBorder="1" applyAlignment="1">
      <alignment horizontal="center" vertical="center" wrapText="1"/>
    </xf>
    <xf numFmtId="43" fontId="5" fillId="0" borderId="4" xfId="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3" fontId="5" fillId="0" borderId="7" xfId="1" applyFont="1" applyFill="1" applyBorder="1" applyAlignment="1">
      <alignment horizontal="center" vertical="center" wrapText="1"/>
    </xf>
    <xf numFmtId="0" fontId="5" fillId="0" borderId="6"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43" fontId="10" fillId="0" borderId="15" xfId="1" applyFont="1" applyFill="1" applyBorder="1" applyAlignment="1">
      <alignment horizontal="center" vertical="center"/>
    </xf>
    <xf numFmtId="14" fontId="5" fillId="0" borderId="6" xfId="0" applyNumberFormat="1" applyFont="1" applyFill="1" applyBorder="1" applyAlignment="1">
      <alignment horizontal="center" vertical="center" wrapText="1"/>
    </xf>
    <xf numFmtId="14" fontId="5" fillId="0" borderId="6" xfId="0" applyNumberFormat="1" applyFont="1" applyFill="1" applyBorder="1" applyAlignment="1">
      <alignment horizontal="center" vertical="center"/>
    </xf>
    <xf numFmtId="14" fontId="5" fillId="0" borderId="7" xfId="0" applyNumberFormat="1" applyFont="1" applyFill="1" applyBorder="1" applyAlignment="1">
      <alignment horizontal="center" vertical="center" wrapText="1"/>
    </xf>
    <xf numFmtId="14" fontId="5" fillId="0" borderId="14" xfId="1" applyNumberFormat="1" applyFont="1" applyFill="1" applyBorder="1" applyAlignment="1">
      <alignment horizontal="center" vertical="center"/>
    </xf>
    <xf numFmtId="4" fontId="5" fillId="0" borderId="11" xfId="1" applyNumberFormat="1" applyFont="1" applyFill="1" applyBorder="1" applyAlignment="1">
      <alignment horizontal="center" vertical="center"/>
    </xf>
    <xf numFmtId="43" fontId="5" fillId="0" borderId="23" xfId="1" applyFont="1" applyFill="1" applyBorder="1" applyAlignment="1">
      <alignment horizontal="center" vertical="center"/>
    </xf>
    <xf numFmtId="165" fontId="5" fillId="0" borderId="2" xfId="2" applyNumberFormat="1" applyFont="1" applyFill="1" applyBorder="1" applyAlignment="1">
      <alignment horizontal="center" vertical="center"/>
    </xf>
    <xf numFmtId="4" fontId="5" fillId="0" borderId="1" xfId="1" applyNumberFormat="1" applyFont="1" applyFill="1" applyBorder="1" applyAlignment="1">
      <alignment horizontal="center" vertical="center" wrapText="1"/>
    </xf>
    <xf numFmtId="14" fontId="4" fillId="0" borderId="1" xfId="2" applyNumberFormat="1" applyFont="1" applyFill="1" applyBorder="1" applyAlignment="1">
      <alignment horizontal="center" vertical="center" wrapText="1"/>
    </xf>
    <xf numFmtId="11"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5" fillId="0" borderId="1" xfId="0" applyFont="1" applyFill="1" applyBorder="1" applyAlignment="1">
      <alignment vertical="top" wrapText="1"/>
    </xf>
    <xf numFmtId="14" fontId="5" fillId="0" borderId="1" xfId="9" applyNumberFormat="1" applyFont="1" applyFill="1" applyBorder="1" applyAlignment="1">
      <alignment horizontal="center" vertical="center" wrapText="1"/>
    </xf>
    <xf numFmtId="14" fontId="5" fillId="0" borderId="1" xfId="2" applyNumberFormat="1" applyFont="1" applyFill="1" applyBorder="1" applyAlignment="1">
      <alignment horizontal="center" vertical="center" wrapText="1"/>
    </xf>
    <xf numFmtId="166" fontId="5" fillId="0" borderId="1" xfId="1" applyNumberFormat="1" applyFont="1" applyFill="1" applyBorder="1" applyAlignment="1">
      <alignment horizontal="center" vertical="center"/>
    </xf>
    <xf numFmtId="9" fontId="5" fillId="0" borderId="1" xfId="2" applyFont="1" applyFill="1" applyBorder="1" applyAlignment="1">
      <alignment horizontal="center" vertical="center"/>
    </xf>
    <xf numFmtId="0" fontId="5" fillId="0" borderId="1" xfId="0" applyFont="1" applyFill="1" applyBorder="1" applyAlignment="1">
      <alignment horizontal="left" vertical="center" wrapText="1"/>
    </xf>
    <xf numFmtId="3" fontId="5" fillId="0" borderId="1" xfId="0" applyNumberFormat="1" applyFont="1" applyFill="1" applyBorder="1" applyAlignment="1">
      <alignment horizontal="center" vertical="center"/>
    </xf>
    <xf numFmtId="0" fontId="12" fillId="0" borderId="1" xfId="9" applyFont="1" applyFill="1" applyBorder="1" applyAlignment="1">
      <alignment horizontal="center" vertical="center"/>
    </xf>
    <xf numFmtId="0" fontId="5" fillId="0" borderId="1" xfId="0" applyFont="1" applyFill="1" applyBorder="1" applyAlignment="1">
      <alignment horizontal="justify" vertical="center"/>
    </xf>
    <xf numFmtId="41" fontId="12" fillId="0" borderId="1" xfId="9" applyNumberFormat="1" applyFont="1" applyFill="1" applyBorder="1" applyAlignment="1">
      <alignment horizontal="center" vertical="center" wrapText="1"/>
    </xf>
    <xf numFmtId="0" fontId="5" fillId="0" borderId="0" xfId="0" applyFont="1" applyFill="1" applyAlignment="1">
      <alignment vertical="center"/>
    </xf>
    <xf numFmtId="0" fontId="5" fillId="0" borderId="1" xfId="0" applyFont="1" applyFill="1" applyBorder="1" applyAlignment="1">
      <alignment vertical="center"/>
    </xf>
    <xf numFmtId="49" fontId="12" fillId="0" borderId="1" xfId="9" applyNumberFormat="1" applyFont="1" applyFill="1" applyBorder="1" applyAlignment="1">
      <alignment horizontal="center" vertical="center"/>
    </xf>
    <xf numFmtId="41" fontId="5" fillId="0" borderId="1" xfId="1" applyNumberFormat="1" applyFont="1" applyFill="1" applyBorder="1" applyAlignment="1">
      <alignment horizontal="center" vertical="center" wrapText="1"/>
    </xf>
    <xf numFmtId="14" fontId="5" fillId="0" borderId="7" xfId="2" applyNumberFormat="1" applyFont="1" applyFill="1" applyBorder="1" applyAlignment="1">
      <alignment horizontal="center" vertical="center" wrapText="1"/>
    </xf>
    <xf numFmtId="43" fontId="5" fillId="0" borderId="15" xfId="1" applyFont="1" applyFill="1" applyBorder="1" applyAlignment="1">
      <alignment horizontal="center" vertical="center"/>
    </xf>
    <xf numFmtId="166" fontId="5" fillId="0" borderId="10" xfId="1" applyNumberFormat="1" applyFont="1" applyFill="1" applyBorder="1" applyAlignment="1">
      <alignment horizontal="center" vertical="center"/>
    </xf>
    <xf numFmtId="165" fontId="5" fillId="0" borderId="22" xfId="2" applyNumberFormat="1" applyFont="1" applyFill="1" applyBorder="1" applyAlignment="1">
      <alignment horizontal="center" vertical="center"/>
    </xf>
    <xf numFmtId="4" fontId="5" fillId="0" borderId="3" xfId="1" applyNumberFormat="1" applyFont="1" applyFill="1" applyBorder="1" applyAlignment="1">
      <alignment horizontal="center" vertical="center" wrapText="1"/>
    </xf>
    <xf numFmtId="14" fontId="5" fillId="0" borderId="4" xfId="2" applyNumberFormat="1" applyFont="1" applyFill="1" applyBorder="1" applyAlignment="1">
      <alignment horizontal="center" vertical="center" wrapText="1"/>
    </xf>
    <xf numFmtId="0" fontId="5" fillId="0" borderId="3" xfId="1"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4" fontId="5" fillId="0" borderId="5" xfId="1" applyNumberFormat="1" applyFont="1" applyFill="1" applyBorder="1" applyAlignment="1">
      <alignment horizontal="center" vertical="center"/>
    </xf>
    <xf numFmtId="4" fontId="5" fillId="0" borderId="19" xfId="1" applyNumberFormat="1" applyFont="1" applyFill="1" applyBorder="1" applyAlignment="1">
      <alignment horizontal="center" vertical="center"/>
    </xf>
    <xf numFmtId="165" fontId="5" fillId="0" borderId="4" xfId="2" applyNumberFormat="1"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wrapText="1"/>
    </xf>
    <xf numFmtId="41" fontId="5" fillId="0" borderId="10" xfId="1" applyNumberFormat="1" applyFont="1" applyFill="1" applyBorder="1" applyAlignment="1">
      <alignment horizontal="center" vertical="center"/>
    </xf>
    <xf numFmtId="1" fontId="5" fillId="0" borderId="10" xfId="1" applyNumberFormat="1" applyFont="1" applyFill="1" applyBorder="1" applyAlignment="1">
      <alignment horizontal="center" vertical="center"/>
    </xf>
    <xf numFmtId="0" fontId="5" fillId="0" borderId="10" xfId="0" applyFont="1" applyFill="1" applyBorder="1" applyAlignment="1">
      <alignment vertical="center" wrapText="1"/>
    </xf>
    <xf numFmtId="37" fontId="5" fillId="0" borderId="10" xfId="1" applyNumberFormat="1" applyFont="1" applyFill="1" applyBorder="1" applyAlignment="1">
      <alignment horizontal="center" vertical="center"/>
    </xf>
    <xf numFmtId="41" fontId="5" fillId="0" borderId="1" xfId="1" applyNumberFormat="1" applyFont="1" applyFill="1" applyBorder="1" applyAlignment="1">
      <alignment horizontal="center" vertical="center"/>
    </xf>
    <xf numFmtId="0" fontId="3" fillId="0" borderId="1" xfId="0" applyFont="1" applyFill="1" applyBorder="1" applyAlignment="1">
      <alignment horizontal="justify" vertical="center"/>
    </xf>
    <xf numFmtId="3" fontId="11" fillId="0" borderId="1" xfId="0" applyNumberFormat="1" applyFont="1" applyFill="1" applyBorder="1" applyAlignment="1">
      <alignment horizontal="center" vertical="center"/>
    </xf>
    <xf numFmtId="0" fontId="5" fillId="0" borderId="0" xfId="0" applyNumberFormat="1" applyFont="1" applyFill="1" applyAlignment="1">
      <alignment horizontal="justify" vertical="top" wrapText="1"/>
    </xf>
    <xf numFmtId="41" fontId="5" fillId="0" borderId="0" xfId="1" applyNumberFormat="1" applyFont="1" applyFill="1" applyAlignment="1">
      <alignment horizontal="center" vertical="center"/>
    </xf>
    <xf numFmtId="164" fontId="5" fillId="0" borderId="0" xfId="1" applyNumberFormat="1" applyFont="1" applyFill="1" applyAlignment="1">
      <alignment horizontal="center" vertical="center"/>
    </xf>
    <xf numFmtId="0" fontId="7" fillId="0" borderId="1" xfId="9" applyFont="1" applyFill="1" applyBorder="1" applyAlignment="1">
      <alignment horizontal="center" vertical="center"/>
    </xf>
    <xf numFmtId="0" fontId="5" fillId="0" borderId="0" xfId="0" applyFont="1" applyAlignment="1">
      <alignment horizontal="center" textRotation="255" wrapText="1"/>
    </xf>
    <xf numFmtId="3" fontId="3" fillId="0" borderId="0" xfId="0" applyNumberFormat="1" applyFont="1" applyFill="1" applyAlignment="1">
      <alignment horizontal="center" vertical="center"/>
    </xf>
    <xf numFmtId="0" fontId="3" fillId="0" borderId="0" xfId="0" applyFont="1" applyFill="1" applyAlignment="1">
      <alignment horizontal="justify" vertical="center"/>
    </xf>
    <xf numFmtId="0" fontId="12" fillId="0" borderId="0" xfId="9" applyFont="1" applyFill="1" applyAlignment="1">
      <alignment horizontal="center" vertical="center"/>
    </xf>
    <xf numFmtId="49" fontId="12" fillId="0" borderId="0" xfId="9" applyNumberFormat="1" applyFont="1" applyFill="1" applyAlignment="1">
      <alignment horizontal="center" vertical="center"/>
    </xf>
    <xf numFmtId="0" fontId="12" fillId="0" borderId="10" xfId="9" applyNumberFormat="1" applyFont="1" applyFill="1" applyBorder="1" applyAlignment="1">
      <alignment horizontal="center" vertical="center"/>
    </xf>
    <xf numFmtId="0" fontId="12" fillId="0" borderId="1" xfId="9" applyNumberFormat="1" applyFont="1" applyFill="1" applyBorder="1" applyAlignment="1">
      <alignment horizontal="center" vertical="center"/>
    </xf>
    <xf numFmtId="49" fontId="5" fillId="16" borderId="21" xfId="3" applyNumberFormat="1" applyFont="1" applyFill="1" applyBorder="1" applyAlignment="1">
      <alignment horizontal="center" vertical="center" wrapText="1"/>
    </xf>
    <xf numFmtId="49" fontId="5" fillId="16" borderId="20" xfId="3" applyNumberFormat="1" applyFont="1" applyFill="1" applyBorder="1" applyAlignment="1">
      <alignment horizontal="center" vertical="center" wrapText="1"/>
    </xf>
  </cellXfs>
  <cellStyles count="10">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34">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s>
  <tableStyles count="0" defaultTableStyle="TableStyleMedium2" defaultPivotStyle="PivotStyleLight16"/>
  <colors>
    <mruColors>
      <color rgb="FFFF0066"/>
      <color rgb="FFFF9999"/>
      <color rgb="FFFFCCCC"/>
      <color rgb="FFFF7C80"/>
      <color rgb="FF000099"/>
      <color rgb="FF0066FF"/>
      <color rgb="FFFF5050"/>
      <color rgb="FF005C2A"/>
      <color rgb="FFCCFFCC"/>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107</xdr:col>
      <xdr:colOff>179294</xdr:colOff>
      <xdr:row>0</xdr:row>
      <xdr:rowOff>493059</xdr:rowOff>
    </xdr:from>
    <xdr:to>
      <xdr:col>107</xdr:col>
      <xdr:colOff>795618</xdr:colOff>
      <xdr:row>1</xdr:row>
      <xdr:rowOff>0</xdr:rowOff>
    </xdr:to>
    <xdr:sp macro="" textlink="">
      <xdr:nvSpPr>
        <xdr:cNvPr id="2" name="1 Flecha arriba"/>
        <xdr:cNvSpPr/>
      </xdr:nvSpPr>
      <xdr:spPr>
        <a:xfrm>
          <a:off x="97781969"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5-12-4295799" TargetMode="External"/><Relationship Id="rId13" Type="http://schemas.openxmlformats.org/officeDocument/2006/relationships/hyperlink" Target="http://www.contratos.gov.co/consultas/detalleProceso.do?numConstancia=15-12-4315679" TargetMode="External"/><Relationship Id="rId18" Type="http://schemas.openxmlformats.org/officeDocument/2006/relationships/hyperlink" Target="https://www.contratos.gov.co/consultas/detalleProceso.do?numConstancia=15-13-4270688" TargetMode="External"/><Relationship Id="rId26" Type="http://schemas.openxmlformats.org/officeDocument/2006/relationships/hyperlink" Target="https://www.contratos.gov.co/consultas/detalleProceso.do?numConstancia=15-9-405932" TargetMode="External"/><Relationship Id="rId3" Type="http://schemas.openxmlformats.org/officeDocument/2006/relationships/hyperlink" Target="https://www.contratos.gov.co/consultas/detalleProceso.do?numConstancia=15-12-4287158" TargetMode="External"/><Relationship Id="rId21" Type="http://schemas.openxmlformats.org/officeDocument/2006/relationships/hyperlink" Target="https://www.contratos.gov.co/consultas/detalleProceso.do?numConstancia=15-13-4270688" TargetMode="External"/><Relationship Id="rId7" Type="http://schemas.openxmlformats.org/officeDocument/2006/relationships/hyperlink" Target="https://www.contratos.gov.co/consultas/detalleProceso.do?numConstancia=15-13-4300619" TargetMode="External"/><Relationship Id="rId12" Type="http://schemas.openxmlformats.org/officeDocument/2006/relationships/hyperlink" Target="http://www.contratos.gov.co/consultas/detalleProceso.do?numConstancia=15-13-4289156" TargetMode="External"/><Relationship Id="rId17" Type="http://schemas.openxmlformats.org/officeDocument/2006/relationships/hyperlink" Target="http://www.contratos.gov.co/consultas/detalleProceso.do?numConstancia=15-12-4331391" TargetMode="External"/><Relationship Id="rId25" Type="http://schemas.openxmlformats.org/officeDocument/2006/relationships/hyperlink" Target="https://www.contratos.gov.co/consultas/detalleProceso.do?numConstancia=15-9-406818" TargetMode="External"/><Relationship Id="rId2" Type="http://schemas.openxmlformats.org/officeDocument/2006/relationships/hyperlink" Target="https://www.contratos.gov.co/consultas/detalleProceso.do?numConstancia=15-12-4277446" TargetMode="External"/><Relationship Id="rId16" Type="http://schemas.openxmlformats.org/officeDocument/2006/relationships/hyperlink" Target="https://www.contratos.gov.co/consultas/detalleProceso.do?numConstancia=15-13-4289156" TargetMode="External"/><Relationship Id="rId20" Type="http://schemas.openxmlformats.org/officeDocument/2006/relationships/hyperlink" Target="https://www.contratos.gov.co/consultas/detalleProceso.do?numConstancia=15-9-405932" TargetMode="External"/><Relationship Id="rId29" Type="http://schemas.openxmlformats.org/officeDocument/2006/relationships/hyperlink" Target="http://www.contratos.gov.co/consultas/detalleProceso.do?numConstancia=15-12-4271037" TargetMode="External"/><Relationship Id="rId1" Type="http://schemas.openxmlformats.org/officeDocument/2006/relationships/hyperlink" Target="https://www.contratos.gov.co/consultas/detalleProceso.do?numConstancia=15-12-4276428" TargetMode="External"/><Relationship Id="rId6" Type="http://schemas.openxmlformats.org/officeDocument/2006/relationships/hyperlink" Target="https://www.contratos.gov.co/consultas/detalleProceso.do?numConstancia=15-12-4282872" TargetMode="External"/><Relationship Id="rId11" Type="http://schemas.openxmlformats.org/officeDocument/2006/relationships/hyperlink" Target="https://www.secop.gov.co/CO1BusinessLine/Tendering/BuyerWorkArea/Index?DocUniqueIdentifier=CO1.BDOS.22701" TargetMode="External"/><Relationship Id="rId24" Type="http://schemas.openxmlformats.org/officeDocument/2006/relationships/hyperlink" Target="http://www.contratos.gov.co/consultas/detalleProceso.do?numConstancia=15-13-4267414" TargetMode="External"/><Relationship Id="rId32" Type="http://schemas.openxmlformats.org/officeDocument/2006/relationships/drawing" Target="../drawings/drawing1.xml"/><Relationship Id="rId5" Type="http://schemas.openxmlformats.org/officeDocument/2006/relationships/hyperlink" Target="https://www.contratos.gov.co/consultas/detalleProceso.do?numConstancia=15-12-4284613" TargetMode="External"/><Relationship Id="rId15" Type="http://schemas.openxmlformats.org/officeDocument/2006/relationships/hyperlink" Target="https://www.contratos.gov.co/consultas/detalleProceso.do?numConstancia=15-13-4289156" TargetMode="External"/><Relationship Id="rId23" Type="http://schemas.openxmlformats.org/officeDocument/2006/relationships/hyperlink" Target="https://www.contratos.gov.co/consultas/detalleProceso.do?numConstancia=15-13-4266476" TargetMode="External"/><Relationship Id="rId28" Type="http://schemas.openxmlformats.org/officeDocument/2006/relationships/hyperlink" Target="https://www.contratos.gov.co/consultas/detalleProceso.do?numConstancia=15-12-4269680" TargetMode="External"/><Relationship Id="rId10" Type="http://schemas.openxmlformats.org/officeDocument/2006/relationships/hyperlink" Target="https://www.contratos.gov.co/consultas/detalleProceso.do?numConstancia=15-12-4304575" TargetMode="External"/><Relationship Id="rId19" Type="http://schemas.openxmlformats.org/officeDocument/2006/relationships/hyperlink" Target="https://www.contratos.gov.co/consultas/detalleProceso.do?numConstancia=15-9-405944" TargetMode="External"/><Relationship Id="rId31" Type="http://schemas.openxmlformats.org/officeDocument/2006/relationships/printerSettings" Target="../printerSettings/printerSettings1.bin"/><Relationship Id="rId4" Type="http://schemas.openxmlformats.org/officeDocument/2006/relationships/hyperlink" Target="https://www.contratos.gov.co/consultas/detalleProceso.do?numConstancia=15-12-4295502" TargetMode="External"/><Relationship Id="rId9" Type="http://schemas.openxmlformats.org/officeDocument/2006/relationships/hyperlink" Target="https://www.contratos.gov.co/consultas/detalleProceso.do?numConstancia=15-11-4344897" TargetMode="External"/><Relationship Id="rId14" Type="http://schemas.openxmlformats.org/officeDocument/2006/relationships/hyperlink" Target="https://www.contratos.gov.co/consultas/detalleProceso.do?numConstancia=15-13-4289156" TargetMode="External"/><Relationship Id="rId22" Type="http://schemas.openxmlformats.org/officeDocument/2006/relationships/hyperlink" Target="https://www.contratos.gov.co/consultas/detalleProceso.do?numConstancia=15-12-4269680" TargetMode="External"/><Relationship Id="rId27" Type="http://schemas.openxmlformats.org/officeDocument/2006/relationships/hyperlink" Target="https://www.contratos.gov.co/consultas/detalleProceso.do?numConstancia=15-9-405944" TargetMode="External"/><Relationship Id="rId30" Type="http://schemas.openxmlformats.org/officeDocument/2006/relationships/hyperlink" Target="http://www.contratos.gov.co/consultas/detalleProceso.do?numConstancia=15-12-42710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F346"/>
  <sheetViews>
    <sheetView tabSelected="1" zoomScaleNormal="100" zoomScaleSheetLayoutView="85" workbookViewId="0">
      <pane xSplit="3" ySplit="1" topLeftCell="F29" activePane="bottomRight" state="frozen"/>
      <selection activeCell="K887" sqref="K887"/>
      <selection pane="topRight" activeCell="K887" sqref="K887"/>
      <selection pane="bottomLeft" activeCell="K887" sqref="K887"/>
      <selection pane="bottomRight" activeCell="O33" sqref="O33"/>
    </sheetView>
  </sheetViews>
  <sheetFormatPr baseColWidth="10" defaultColWidth="14.42578125" defaultRowHeight="12.75" x14ac:dyDescent="0.25"/>
  <cols>
    <col min="1" max="1" width="2.140625" style="101" customWidth="1"/>
    <col min="2" max="2" width="6.140625" style="95" hidden="1" customWidth="1"/>
    <col min="3" max="3" width="5.42578125" style="1" hidden="1" customWidth="1"/>
    <col min="4" max="4" width="6.7109375" style="84" hidden="1" customWidth="1"/>
    <col min="5" max="5" width="11.42578125" style="1" hidden="1" customWidth="1"/>
    <col min="6" max="6" width="18.85546875" style="83" customWidth="1"/>
    <col min="7" max="7" width="10.7109375" style="179" customWidth="1"/>
    <col min="8" max="8" width="13.85546875" style="86" customWidth="1"/>
    <col min="9" max="9" width="18.7109375" style="102" customWidth="1"/>
    <col min="10" max="10" width="19.140625" style="102" customWidth="1"/>
    <col min="11" max="11" width="36.42578125" style="103" customWidth="1"/>
    <col min="12" max="12" width="14.28515625" style="104" hidden="1" customWidth="1"/>
    <col min="13" max="13" width="9.85546875" style="105" hidden="1" customWidth="1"/>
    <col min="14" max="14" width="16" style="105" hidden="1" customWidth="1"/>
    <col min="15" max="15" width="16.7109375" style="87" customWidth="1"/>
    <col min="16" max="16" width="14.28515625" style="83" customWidth="1"/>
    <col min="17" max="17" width="14.28515625" style="1" hidden="1" customWidth="1"/>
    <col min="18" max="18" width="9" style="17" hidden="1" customWidth="1"/>
    <col min="19" max="19" width="11.85546875" style="18" hidden="1" customWidth="1"/>
    <col min="20" max="20" width="13.5703125" style="17" hidden="1" customWidth="1"/>
    <col min="21" max="21" width="11.7109375" style="106" customWidth="1"/>
    <col min="22" max="22" width="11.7109375" style="17" hidden="1" customWidth="1"/>
    <col min="23" max="23" width="11.7109375" style="9" hidden="1" customWidth="1"/>
    <col min="24" max="24" width="14.85546875" style="102" customWidth="1"/>
    <col min="25" max="25" width="16.140625" style="102" customWidth="1"/>
    <col min="26" max="26" width="15.85546875" style="102" customWidth="1"/>
    <col min="27" max="27" width="13.85546875" style="102" customWidth="1"/>
    <col min="28" max="28" width="37.28515625" style="102" customWidth="1"/>
    <col min="29" max="29" width="15.7109375" style="107" customWidth="1"/>
    <col min="30" max="30" width="12.7109375" style="85" customWidth="1"/>
    <col min="31" max="31" width="11.42578125" style="86" customWidth="1"/>
    <col min="32" max="32" width="11.42578125" style="89" customWidth="1"/>
    <col min="33" max="33" width="10.85546875" style="86" customWidth="1"/>
    <col min="34" max="34" width="14.28515625" style="108" customWidth="1"/>
    <col min="35" max="35" width="17" style="86" customWidth="1"/>
    <col min="36" max="36" width="14.7109375" style="11" hidden="1" customWidth="1"/>
    <col min="37" max="37" width="17.140625" style="109" hidden="1" customWidth="1"/>
    <col min="38" max="38" width="29.5703125" style="46" hidden="1" customWidth="1"/>
    <col min="39" max="39" width="14.7109375" style="9" hidden="1" customWidth="1"/>
    <col min="40" max="40" width="17.42578125" style="87" customWidth="1"/>
    <col min="41" max="41" width="15.7109375" style="9" hidden="1" customWidth="1"/>
    <col min="42" max="42" width="17.7109375" style="9" hidden="1" customWidth="1"/>
    <col min="43" max="43" width="14" style="43" hidden="1" customWidth="1"/>
    <col min="44" max="44" width="11.7109375" style="44" hidden="1" customWidth="1"/>
    <col min="45" max="46" width="14.140625" style="45" hidden="1" customWidth="1"/>
    <col min="47" max="47" width="15.140625" style="46" hidden="1" customWidth="1"/>
    <col min="48" max="48" width="12.85546875" style="86" customWidth="1"/>
    <col min="49" max="49" width="13.5703125" style="86" customWidth="1"/>
    <col min="50" max="50" width="11.7109375" style="88" customWidth="1"/>
    <col min="51" max="51" width="13.5703125" style="17" hidden="1" customWidth="1"/>
    <col min="52" max="52" width="11.7109375" style="17" hidden="1" customWidth="1"/>
    <col min="53" max="53" width="39.28515625" style="110" hidden="1" customWidth="1"/>
    <col min="54" max="54" width="19.5703125" style="111" hidden="1" customWidth="1"/>
    <col min="55" max="55" width="41.7109375" style="23" hidden="1" customWidth="1"/>
    <col min="56" max="57" width="10.85546875" style="17" hidden="1" customWidth="1"/>
    <col min="58" max="58" width="14" style="9" hidden="1" customWidth="1"/>
    <col min="59" max="59" width="14" style="18" hidden="1" customWidth="1"/>
    <col min="60" max="60" width="14" style="17" hidden="1" customWidth="1"/>
    <col min="61" max="61" width="15.5703125" style="9" hidden="1" customWidth="1"/>
    <col min="62" max="62" width="12.5703125" style="23" hidden="1" customWidth="1"/>
    <col min="63" max="63" width="12.5703125" style="17" hidden="1" customWidth="1"/>
    <col min="64" max="65" width="12.5703125" style="9" hidden="1" customWidth="1"/>
    <col min="66" max="66" width="12.5703125" style="17" hidden="1" customWidth="1"/>
    <col min="67" max="67" width="12.5703125" style="9" hidden="1" customWidth="1"/>
    <col min="68" max="69" width="11.7109375" style="23" hidden="1" customWidth="1"/>
    <col min="70" max="70" width="12.85546875" style="9" hidden="1" customWidth="1"/>
    <col min="71" max="71" width="12.5703125" style="9" hidden="1" customWidth="1"/>
    <col min="72" max="72" width="12.5703125" style="17" hidden="1" customWidth="1"/>
    <col min="73" max="73" width="12.5703125" style="9" hidden="1" customWidth="1"/>
    <col min="74" max="75" width="22.42578125" style="9" hidden="1" customWidth="1"/>
    <col min="76" max="76" width="15.140625" style="9" hidden="1" customWidth="1"/>
    <col min="77" max="77" width="11.7109375" style="11" hidden="1" customWidth="1"/>
    <col min="78" max="78" width="11.5703125" style="11" hidden="1" customWidth="1"/>
    <col min="79" max="79" width="11.5703125" style="42" hidden="1" customWidth="1"/>
    <col min="80" max="80" width="11.5703125" style="11" hidden="1" customWidth="1"/>
    <col min="81" max="81" width="11.5703125" style="9" hidden="1" customWidth="1"/>
    <col min="82" max="83" width="11.5703125" style="11" hidden="1" customWidth="1"/>
    <col min="84" max="84" width="11.5703125" style="42" hidden="1" customWidth="1"/>
    <col min="85" max="85" width="11.5703125" style="11" hidden="1" customWidth="1"/>
    <col min="86" max="86" width="11.5703125" style="9" hidden="1" customWidth="1"/>
    <col min="87" max="88" width="11.7109375" style="11" hidden="1" customWidth="1"/>
    <col min="89" max="89" width="11.5703125" style="42" hidden="1" customWidth="1"/>
    <col min="90" max="90" width="11.5703125" style="11" hidden="1" customWidth="1"/>
    <col min="91" max="91" width="11.5703125" style="9" hidden="1" customWidth="1"/>
    <col min="92" max="92" width="11.7109375" style="8" hidden="1" customWidth="1"/>
    <col min="93" max="93" width="13.42578125" style="17" hidden="1" customWidth="1"/>
    <col min="94" max="94" width="11.7109375" style="18" hidden="1" customWidth="1"/>
    <col min="95" max="95" width="22.42578125" style="9" hidden="1" customWidth="1"/>
    <col min="96" max="96" width="21.42578125" style="8" hidden="1" customWidth="1"/>
    <col min="97" max="97" width="19.28515625" style="8" hidden="1" customWidth="1"/>
    <col min="98" max="100" width="11.7109375" style="39" hidden="1" customWidth="1"/>
    <col min="101" max="101" width="13.7109375" style="1" hidden="1" customWidth="1"/>
    <col min="102" max="102" width="1.28515625" style="1" hidden="1" customWidth="1"/>
    <col min="103" max="103" width="15.7109375" style="1" hidden="1" customWidth="1"/>
    <col min="104" max="104" width="13.5703125" style="1" hidden="1" customWidth="1"/>
    <col min="105" max="105" width="11.42578125" style="1" hidden="1" customWidth="1"/>
    <col min="106" max="106" width="12" style="9" hidden="1" customWidth="1"/>
    <col min="107" max="107" width="14.5703125" style="99" hidden="1" customWidth="1"/>
    <col min="108" max="108" width="14.5703125" style="1" hidden="1" customWidth="1"/>
    <col min="109" max="109" width="16.42578125" style="9" hidden="1" customWidth="1"/>
    <col min="110" max="110" width="14.42578125" style="1" hidden="1" customWidth="1"/>
    <col min="111" max="126" width="0" style="101" hidden="1" customWidth="1"/>
    <col min="127" max="16384" width="14.42578125" style="101"/>
  </cols>
  <sheetData>
    <row r="1" spans="2:110" s="92" customFormat="1" ht="47.25" customHeight="1" thickBot="1" x14ac:dyDescent="0.25">
      <c r="B1" s="92" t="s">
        <v>82</v>
      </c>
      <c r="C1" s="93" t="s">
        <v>92</v>
      </c>
      <c r="D1" s="241" t="s">
        <v>145</v>
      </c>
      <c r="E1" s="112" t="s">
        <v>19</v>
      </c>
      <c r="F1" s="94" t="s">
        <v>104</v>
      </c>
      <c r="G1" s="113" t="s">
        <v>0</v>
      </c>
      <c r="H1" s="114" t="s">
        <v>69</v>
      </c>
      <c r="I1" s="114" t="s">
        <v>1</v>
      </c>
      <c r="J1" s="114" t="s">
        <v>54</v>
      </c>
      <c r="K1" s="114" t="s">
        <v>6</v>
      </c>
      <c r="L1" s="115" t="s">
        <v>103</v>
      </c>
      <c r="M1" s="116" t="s">
        <v>161</v>
      </c>
      <c r="N1" s="116" t="s">
        <v>90</v>
      </c>
      <c r="O1" s="114" t="s">
        <v>15</v>
      </c>
      <c r="P1" s="114" t="s">
        <v>146</v>
      </c>
      <c r="Q1" s="117" t="s">
        <v>3</v>
      </c>
      <c r="R1" s="118" t="s">
        <v>162</v>
      </c>
      <c r="S1" s="117" t="s">
        <v>82</v>
      </c>
      <c r="T1" s="119" t="s">
        <v>18</v>
      </c>
      <c r="U1" s="120" t="s">
        <v>2</v>
      </c>
      <c r="V1" s="121" t="s">
        <v>77</v>
      </c>
      <c r="W1" s="122" t="s">
        <v>76</v>
      </c>
      <c r="X1" s="114" t="s">
        <v>4</v>
      </c>
      <c r="Y1" s="114" t="s">
        <v>4</v>
      </c>
      <c r="Z1" s="114" t="s">
        <v>44</v>
      </c>
      <c r="AA1" s="114" t="s">
        <v>45</v>
      </c>
      <c r="AB1" s="123" t="s">
        <v>5</v>
      </c>
      <c r="AC1" s="114" t="s">
        <v>91</v>
      </c>
      <c r="AD1" s="114" t="s">
        <v>34</v>
      </c>
      <c r="AE1" s="114" t="s">
        <v>7</v>
      </c>
      <c r="AF1" s="124" t="s">
        <v>74</v>
      </c>
      <c r="AG1" s="125" t="s">
        <v>75</v>
      </c>
      <c r="AH1" s="126" t="s">
        <v>85</v>
      </c>
      <c r="AI1" s="124" t="s">
        <v>86</v>
      </c>
      <c r="AJ1" s="127" t="s">
        <v>169</v>
      </c>
      <c r="AK1" s="128" t="s">
        <v>170</v>
      </c>
      <c r="AL1" s="127" t="s">
        <v>171</v>
      </c>
      <c r="AM1" s="129" t="s">
        <v>97</v>
      </c>
      <c r="AN1" s="130" t="s">
        <v>95</v>
      </c>
      <c r="AO1" s="129" t="s">
        <v>61</v>
      </c>
      <c r="AP1" s="117" t="s">
        <v>62</v>
      </c>
      <c r="AQ1" s="131" t="s">
        <v>16</v>
      </c>
      <c r="AR1" s="132" t="s">
        <v>17</v>
      </c>
      <c r="AS1" s="132" t="s">
        <v>10</v>
      </c>
      <c r="AT1" s="132" t="s">
        <v>56</v>
      </c>
      <c r="AU1" s="133" t="s">
        <v>9</v>
      </c>
      <c r="AV1" s="134" t="s">
        <v>28</v>
      </c>
      <c r="AW1" s="114" t="s">
        <v>22</v>
      </c>
      <c r="AX1" s="125" t="s">
        <v>24</v>
      </c>
      <c r="AY1" s="135" t="s">
        <v>163</v>
      </c>
      <c r="AZ1" s="135"/>
      <c r="BA1" s="136" t="s">
        <v>63</v>
      </c>
      <c r="BB1" s="137" t="s">
        <v>64</v>
      </c>
      <c r="BC1" s="138" t="s">
        <v>172</v>
      </c>
      <c r="BD1" s="139" t="s">
        <v>87</v>
      </c>
      <c r="BE1" s="140" t="s">
        <v>78</v>
      </c>
      <c r="BF1" s="141" t="s">
        <v>14</v>
      </c>
      <c r="BG1" s="142" t="s">
        <v>82</v>
      </c>
      <c r="BH1" s="140" t="s">
        <v>77</v>
      </c>
      <c r="BI1" s="141" t="s">
        <v>76</v>
      </c>
      <c r="BJ1" s="143" t="s">
        <v>87</v>
      </c>
      <c r="BK1" s="144" t="s">
        <v>78</v>
      </c>
      <c r="BL1" s="145" t="s">
        <v>14</v>
      </c>
      <c r="BM1" s="146" t="s">
        <v>82</v>
      </c>
      <c r="BN1" s="147" t="s">
        <v>77</v>
      </c>
      <c r="BO1" s="148" t="s">
        <v>76</v>
      </c>
      <c r="BP1" s="149" t="s">
        <v>87</v>
      </c>
      <c r="BQ1" s="150" t="s">
        <v>78</v>
      </c>
      <c r="BR1" s="145" t="s">
        <v>14</v>
      </c>
      <c r="BS1" s="146" t="s">
        <v>82</v>
      </c>
      <c r="BT1" s="147" t="s">
        <v>77</v>
      </c>
      <c r="BU1" s="151" t="s">
        <v>76</v>
      </c>
      <c r="BV1" s="152" t="s">
        <v>67</v>
      </c>
      <c r="BW1" s="153" t="s">
        <v>68</v>
      </c>
      <c r="BX1" s="154" t="s">
        <v>50</v>
      </c>
      <c r="BY1" s="155" t="s">
        <v>88</v>
      </c>
      <c r="BZ1" s="156" t="s">
        <v>51</v>
      </c>
      <c r="CA1" s="142" t="s">
        <v>82</v>
      </c>
      <c r="CB1" s="140" t="s">
        <v>77</v>
      </c>
      <c r="CC1" s="157" t="s">
        <v>76</v>
      </c>
      <c r="CD1" s="155" t="s">
        <v>88</v>
      </c>
      <c r="CE1" s="158" t="s">
        <v>51</v>
      </c>
      <c r="CF1" s="159" t="s">
        <v>82</v>
      </c>
      <c r="CG1" s="160" t="s">
        <v>77</v>
      </c>
      <c r="CH1" s="161" t="s">
        <v>76</v>
      </c>
      <c r="CI1" s="155" t="s">
        <v>88</v>
      </c>
      <c r="CJ1" s="162" t="s">
        <v>51</v>
      </c>
      <c r="CK1" s="163" t="s">
        <v>82</v>
      </c>
      <c r="CL1" s="164" t="s">
        <v>77</v>
      </c>
      <c r="CM1" s="165" t="s">
        <v>76</v>
      </c>
      <c r="CN1" s="166" t="s">
        <v>53</v>
      </c>
      <c r="CO1" s="167" t="s">
        <v>22</v>
      </c>
      <c r="CP1" s="168"/>
      <c r="CQ1" s="169" t="s">
        <v>94</v>
      </c>
      <c r="CR1" s="170" t="s">
        <v>93</v>
      </c>
      <c r="CS1" s="248" t="s">
        <v>49</v>
      </c>
      <c r="CT1" s="249"/>
      <c r="CU1" s="171" t="s">
        <v>41</v>
      </c>
      <c r="CV1" s="172"/>
      <c r="CW1" s="173" t="s">
        <v>3</v>
      </c>
      <c r="CX1" s="174"/>
      <c r="CY1" s="175" t="s">
        <v>79</v>
      </c>
      <c r="CZ1" s="173" t="s">
        <v>80</v>
      </c>
      <c r="DA1" s="173" t="s">
        <v>164</v>
      </c>
      <c r="DB1" s="176" t="s">
        <v>165</v>
      </c>
      <c r="DC1" s="177" t="s">
        <v>167</v>
      </c>
      <c r="DD1" s="178">
        <v>42277</v>
      </c>
      <c r="DE1" s="176" t="s">
        <v>166</v>
      </c>
      <c r="DF1" s="173" t="s">
        <v>168</v>
      </c>
    </row>
    <row r="2" spans="2:110" s="26" customFormat="1" ht="114.75" customHeight="1" x14ac:dyDescent="0.25">
      <c r="C2" s="1">
        <f t="shared" ref="C2:C11" si="0">+IF(U2="",0,U2)</f>
        <v>152</v>
      </c>
      <c r="D2" s="1"/>
      <c r="E2" s="2" t="s">
        <v>185</v>
      </c>
      <c r="F2" s="81" t="s">
        <v>160</v>
      </c>
      <c r="G2" s="16" t="s">
        <v>135</v>
      </c>
      <c r="H2" s="28">
        <v>42248</v>
      </c>
      <c r="I2" s="202" t="s">
        <v>52</v>
      </c>
      <c r="J2" s="13" t="s">
        <v>58</v>
      </c>
      <c r="K2" s="25" t="s">
        <v>153</v>
      </c>
      <c r="L2" s="4">
        <v>300</v>
      </c>
      <c r="M2" s="12">
        <v>432117</v>
      </c>
      <c r="N2" s="12" t="s">
        <v>154</v>
      </c>
      <c r="O2" s="7">
        <v>1032000000</v>
      </c>
      <c r="P2" s="27" t="s">
        <v>11</v>
      </c>
      <c r="Q2" s="3" t="s">
        <v>8</v>
      </c>
      <c r="R2" s="6"/>
      <c r="S2" s="180"/>
      <c r="T2" s="181"/>
      <c r="U2" s="50">
        <v>152</v>
      </c>
      <c r="V2" s="6">
        <v>42297</v>
      </c>
      <c r="W2" s="10"/>
      <c r="X2" s="13" t="s">
        <v>12</v>
      </c>
      <c r="Y2" s="13" t="s">
        <v>12</v>
      </c>
      <c r="Z2" s="13" t="s">
        <v>43</v>
      </c>
      <c r="AA2" s="13" t="s">
        <v>43</v>
      </c>
      <c r="AB2" s="51" t="s">
        <v>101</v>
      </c>
      <c r="AC2" s="182">
        <v>860002693</v>
      </c>
      <c r="AD2" s="2" t="s">
        <v>36</v>
      </c>
      <c r="AE2" s="3">
        <v>42293</v>
      </c>
      <c r="AF2" s="5" t="s">
        <v>121</v>
      </c>
      <c r="AG2" s="3" t="s">
        <v>152</v>
      </c>
      <c r="AH2" s="48">
        <v>198015</v>
      </c>
      <c r="AI2" s="3">
        <v>42296</v>
      </c>
      <c r="AJ2" s="52" t="s">
        <v>110</v>
      </c>
      <c r="AK2" s="71">
        <v>17101440287</v>
      </c>
      <c r="AL2" s="51" t="s">
        <v>200</v>
      </c>
      <c r="AM2" s="7" t="s">
        <v>148</v>
      </c>
      <c r="AN2" s="183">
        <v>1028044203</v>
      </c>
      <c r="AO2" s="10"/>
      <c r="AP2" s="15">
        <f t="shared" ref="AP2:AP10" si="1">+AN2+AO2</f>
        <v>1028044203</v>
      </c>
      <c r="AQ2" s="75" t="s">
        <v>155</v>
      </c>
      <c r="AR2" s="54" t="s">
        <v>140</v>
      </c>
      <c r="AS2" s="54" t="s">
        <v>156</v>
      </c>
      <c r="AT2" s="54"/>
      <c r="AU2" s="76"/>
      <c r="AV2" s="19">
        <v>42296</v>
      </c>
      <c r="AW2" s="3">
        <v>42338</v>
      </c>
      <c r="AX2" s="7">
        <f t="shared" ref="AX2:AX10" si="2">+AW2-AV2</f>
        <v>42</v>
      </c>
      <c r="AY2" s="6"/>
      <c r="AZ2" s="7"/>
      <c r="BA2" s="184" t="s">
        <v>27</v>
      </c>
      <c r="BB2" s="60" t="e">
        <f>LOOKUP(BA2,#REF!,#REF!)</f>
        <v>#REF!</v>
      </c>
      <c r="BC2" s="47" t="s">
        <v>225</v>
      </c>
      <c r="BD2" s="185"/>
      <c r="BE2" s="6"/>
      <c r="BF2" s="7"/>
      <c r="BG2" s="7"/>
      <c r="BH2" s="6"/>
      <c r="BI2" s="186"/>
      <c r="BJ2" s="187"/>
      <c r="BK2" s="19"/>
      <c r="BL2" s="7"/>
      <c r="BM2" s="7"/>
      <c r="BN2" s="6"/>
      <c r="BO2" s="188"/>
      <c r="BP2" s="189"/>
      <c r="BQ2" s="190"/>
      <c r="BR2" s="10"/>
      <c r="BS2" s="7"/>
      <c r="BT2" s="6"/>
      <c r="BU2" s="188"/>
      <c r="BV2" s="191">
        <f t="shared" ref="BV2:BV11" si="3">+AO2</f>
        <v>0</v>
      </c>
      <c r="BW2" s="191">
        <f t="shared" ref="BW2:BW10" si="4">+BF2+BL2+BR2</f>
        <v>0</v>
      </c>
      <c r="BX2" s="191">
        <f t="shared" ref="BX2:BX11" si="5">+AP2+BW2</f>
        <v>1028044203</v>
      </c>
      <c r="BY2" s="192"/>
      <c r="BZ2" s="3"/>
      <c r="CA2" s="3"/>
      <c r="CB2" s="3"/>
      <c r="CC2" s="188"/>
      <c r="CD2" s="192"/>
      <c r="CE2" s="3"/>
      <c r="CF2" s="3"/>
      <c r="CG2" s="3"/>
      <c r="CH2" s="188"/>
      <c r="CI2" s="193"/>
      <c r="CJ2" s="28"/>
      <c r="CK2" s="3"/>
      <c r="CL2" s="3"/>
      <c r="CM2" s="194"/>
      <c r="CN2" s="20"/>
      <c r="CO2" s="195">
        <f t="shared" ref="CO2:CO3" si="6">+IF(BZ2&gt;AW2,IF(CE2&gt;BZ2,IF(CJ2&gt;CE2,CJ2,CE2),BZ2),AW2)</f>
        <v>42338</v>
      </c>
      <c r="CP2" s="21"/>
      <c r="CQ2" s="24"/>
      <c r="CR2" s="22"/>
      <c r="CS2" s="196" t="e">
        <f>+SUMIFS(#REF!,#REF!,AH2)</f>
        <v>#REF!</v>
      </c>
      <c r="CT2" s="197" t="e">
        <f>+SUMIFS(#REF!,#REF!,BD2)+SUMIFS(#REF!,#REF!,BJ2)+SUMIFS(#REF!,#REF!,BP2)</f>
        <v>#REF!</v>
      </c>
      <c r="CU2" s="198" t="e">
        <f t="shared" ref="CU2:CU18" si="7">+CS2/BX2</f>
        <v>#REF!</v>
      </c>
      <c r="CV2" s="38"/>
      <c r="CW2" s="53" t="str">
        <f t="shared" ref="CW2:CW22" si="8">+Q2</f>
        <v>EJECUCION</v>
      </c>
      <c r="CX2" s="91"/>
      <c r="CY2" s="193">
        <f t="shared" ref="CY2:CY22" si="9">+AV2</f>
        <v>42296</v>
      </c>
      <c r="CZ2" s="53">
        <f t="shared" ref="CZ2:CZ22" si="10">+CO2</f>
        <v>42338</v>
      </c>
      <c r="DA2" s="10">
        <f t="shared" ref="DA2:DA11" si="11">+CZ2-CY2</f>
        <v>42</v>
      </c>
      <c r="DB2" s="34">
        <f t="shared" ref="DB2:DB22" si="12">+$DD$1-CY2</f>
        <v>-19</v>
      </c>
      <c r="DC2" s="219">
        <f t="shared" ref="DC2:DC12" si="13">+IF(DB2&gt;=DA2,100,(DB2/DA2)*100)</f>
        <v>-45.238095238095241</v>
      </c>
      <c r="DD2" s="207"/>
      <c r="DE2" s="10">
        <f t="shared" ref="DE2:DE11" si="14">+DC2</f>
        <v>-45.238095238095241</v>
      </c>
      <c r="DF2" s="220" t="e">
        <f t="shared" ref="DF2:DF11" si="15">+CU2</f>
        <v>#REF!</v>
      </c>
    </row>
    <row r="3" spans="2:110" s="26" customFormat="1" ht="99.95" customHeight="1" x14ac:dyDescent="0.25">
      <c r="C3" s="1">
        <f t="shared" si="0"/>
        <v>149</v>
      </c>
      <c r="D3" s="1"/>
      <c r="E3" s="2" t="s">
        <v>185</v>
      </c>
      <c r="F3" s="81" t="s">
        <v>159</v>
      </c>
      <c r="G3" s="16" t="s">
        <v>136</v>
      </c>
      <c r="H3" s="28">
        <v>42248</v>
      </c>
      <c r="I3" s="202" t="s">
        <v>52</v>
      </c>
      <c r="J3" s="13" t="s">
        <v>58</v>
      </c>
      <c r="K3" s="25" t="s">
        <v>157</v>
      </c>
      <c r="L3" s="4">
        <v>301</v>
      </c>
      <c r="M3" s="12">
        <v>432121</v>
      </c>
      <c r="N3" s="12" t="s">
        <v>154</v>
      </c>
      <c r="O3" s="7">
        <v>788357781</v>
      </c>
      <c r="P3" s="27" t="s">
        <v>11</v>
      </c>
      <c r="Q3" s="3" t="s">
        <v>8</v>
      </c>
      <c r="R3" s="6"/>
      <c r="S3" s="180"/>
      <c r="T3" s="181"/>
      <c r="U3" s="50">
        <v>149</v>
      </c>
      <c r="V3" s="6">
        <v>42291</v>
      </c>
      <c r="W3" s="10"/>
      <c r="X3" s="13" t="s">
        <v>12</v>
      </c>
      <c r="Y3" s="13" t="s">
        <v>12</v>
      </c>
      <c r="Z3" s="13" t="s">
        <v>43</v>
      </c>
      <c r="AA3" s="13" t="s">
        <v>43</v>
      </c>
      <c r="AB3" s="51" t="s">
        <v>223</v>
      </c>
      <c r="AC3" s="14">
        <v>811021363</v>
      </c>
      <c r="AD3" s="2" t="s">
        <v>38</v>
      </c>
      <c r="AE3" s="3">
        <v>42291</v>
      </c>
      <c r="AF3" s="5" t="s">
        <v>119</v>
      </c>
      <c r="AG3" s="3" t="s">
        <v>152</v>
      </c>
      <c r="AH3" s="48">
        <v>195715</v>
      </c>
      <c r="AI3" s="3">
        <v>41926</v>
      </c>
      <c r="AJ3" s="52" t="s">
        <v>110</v>
      </c>
      <c r="AK3" s="71">
        <v>61703955407</v>
      </c>
      <c r="AL3" s="51" t="s">
        <v>200</v>
      </c>
      <c r="AM3" s="7" t="s">
        <v>148</v>
      </c>
      <c r="AN3" s="7">
        <v>788160254.96000004</v>
      </c>
      <c r="AO3" s="10"/>
      <c r="AP3" s="15">
        <f t="shared" si="1"/>
        <v>788160254.96000004</v>
      </c>
      <c r="AQ3" s="75" t="s">
        <v>155</v>
      </c>
      <c r="AR3" s="54" t="s">
        <v>140</v>
      </c>
      <c r="AS3" s="54" t="s">
        <v>156</v>
      </c>
      <c r="AT3" s="110" t="s">
        <v>228</v>
      </c>
      <c r="AU3" s="76">
        <v>42296</v>
      </c>
      <c r="AV3" s="19">
        <v>42292</v>
      </c>
      <c r="AW3" s="3">
        <v>42338</v>
      </c>
      <c r="AX3" s="7">
        <f t="shared" si="2"/>
        <v>46</v>
      </c>
      <c r="AY3" s="6">
        <v>44165</v>
      </c>
      <c r="AZ3" s="7"/>
      <c r="BA3" s="37" t="s">
        <v>224</v>
      </c>
      <c r="BB3" s="60" t="e">
        <f>LOOKUP(BA3,#REF!,#REF!)</f>
        <v>#REF!</v>
      </c>
      <c r="BC3" s="47" t="s">
        <v>227</v>
      </c>
      <c r="BD3" s="185"/>
      <c r="BE3" s="6"/>
      <c r="BF3" s="7"/>
      <c r="BG3" s="7"/>
      <c r="BH3" s="6"/>
      <c r="BI3" s="186"/>
      <c r="BJ3" s="187"/>
      <c r="BK3" s="19"/>
      <c r="BL3" s="7"/>
      <c r="BM3" s="7"/>
      <c r="BN3" s="6"/>
      <c r="BO3" s="188"/>
      <c r="BP3" s="189"/>
      <c r="BQ3" s="190"/>
      <c r="BR3" s="10"/>
      <c r="BS3" s="7"/>
      <c r="BT3" s="6"/>
      <c r="BU3" s="188"/>
      <c r="BV3" s="191">
        <f t="shared" si="3"/>
        <v>0</v>
      </c>
      <c r="BW3" s="191">
        <f t="shared" si="4"/>
        <v>0</v>
      </c>
      <c r="BX3" s="191">
        <f t="shared" si="5"/>
        <v>788160254.96000004</v>
      </c>
      <c r="BY3" s="192"/>
      <c r="BZ3" s="3"/>
      <c r="CA3" s="3"/>
      <c r="CB3" s="3"/>
      <c r="CC3" s="188"/>
      <c r="CD3" s="192"/>
      <c r="CE3" s="3"/>
      <c r="CF3" s="3"/>
      <c r="CG3" s="3"/>
      <c r="CH3" s="188"/>
      <c r="CI3" s="193"/>
      <c r="CJ3" s="28"/>
      <c r="CK3" s="3"/>
      <c r="CL3" s="3"/>
      <c r="CM3" s="194"/>
      <c r="CN3" s="20"/>
      <c r="CO3" s="195">
        <f t="shared" si="6"/>
        <v>42338</v>
      </c>
      <c r="CP3" s="21"/>
      <c r="CQ3" s="24"/>
      <c r="CR3" s="22"/>
      <c r="CS3" s="196" t="e">
        <f>+SUMIFS(#REF!,#REF!,AH3)</f>
        <v>#REF!</v>
      </c>
      <c r="CT3" s="197" t="e">
        <f>+SUMIFS(#REF!,#REF!,BD3)+SUMIFS(#REF!,#REF!,BJ3)+SUMIFS(#REF!,#REF!,BP3)</f>
        <v>#REF!</v>
      </c>
      <c r="CU3" s="198" t="e">
        <f t="shared" si="7"/>
        <v>#REF!</v>
      </c>
      <c r="CV3" s="38"/>
      <c r="CW3" s="53" t="str">
        <f t="shared" si="8"/>
        <v>EJECUCION</v>
      </c>
      <c r="CX3" s="91"/>
      <c r="CY3" s="193">
        <f t="shared" si="9"/>
        <v>42292</v>
      </c>
      <c r="CZ3" s="53">
        <f t="shared" si="10"/>
        <v>42338</v>
      </c>
      <c r="DA3" s="10">
        <f t="shared" si="11"/>
        <v>46</v>
      </c>
      <c r="DB3" s="34">
        <f t="shared" si="12"/>
        <v>-15</v>
      </c>
      <c r="DC3" s="219">
        <f t="shared" si="13"/>
        <v>-32.608695652173914</v>
      </c>
      <c r="DD3" s="207"/>
      <c r="DE3" s="10">
        <f t="shared" si="14"/>
        <v>-32.608695652173914</v>
      </c>
      <c r="DF3" s="220" t="e">
        <f t="shared" si="15"/>
        <v>#REF!</v>
      </c>
    </row>
    <row r="4" spans="2:110" s="26" customFormat="1" ht="99.95" customHeight="1" x14ac:dyDescent="0.25">
      <c r="C4" s="1">
        <f t="shared" si="0"/>
        <v>156</v>
      </c>
      <c r="D4" s="1"/>
      <c r="E4" s="2" t="s">
        <v>20</v>
      </c>
      <c r="F4" s="81" t="s">
        <v>279</v>
      </c>
      <c r="G4" s="16" t="s">
        <v>137</v>
      </c>
      <c r="H4" s="28">
        <v>42263</v>
      </c>
      <c r="I4" s="202" t="s">
        <v>52</v>
      </c>
      <c r="J4" s="13" t="s">
        <v>58</v>
      </c>
      <c r="K4" s="25" t="s">
        <v>158</v>
      </c>
      <c r="L4" s="4">
        <v>278</v>
      </c>
      <c r="M4" s="12">
        <v>811115</v>
      </c>
      <c r="N4" s="12" t="s">
        <v>134</v>
      </c>
      <c r="O4" s="7">
        <v>99601593</v>
      </c>
      <c r="P4" s="27" t="s">
        <v>11</v>
      </c>
      <c r="Q4" s="3" t="s">
        <v>8</v>
      </c>
      <c r="R4" s="6"/>
      <c r="S4" s="180"/>
      <c r="T4" s="181"/>
      <c r="U4" s="49">
        <v>156</v>
      </c>
      <c r="V4" s="6" t="s">
        <v>280</v>
      </c>
      <c r="W4" s="10"/>
      <c r="X4" s="13" t="s">
        <v>12</v>
      </c>
      <c r="Y4" s="13" t="s">
        <v>12</v>
      </c>
      <c r="Z4" s="13" t="s">
        <v>43</v>
      </c>
      <c r="AA4" s="13" t="s">
        <v>43</v>
      </c>
      <c r="AB4" s="51" t="s">
        <v>281</v>
      </c>
      <c r="AC4" s="14">
        <v>900025740</v>
      </c>
      <c r="AD4" s="2" t="s">
        <v>39</v>
      </c>
      <c r="AE4" s="3">
        <v>42307</v>
      </c>
      <c r="AF4" s="5" t="s">
        <v>128</v>
      </c>
      <c r="AG4" s="3" t="s">
        <v>152</v>
      </c>
      <c r="AH4" s="48">
        <v>208115</v>
      </c>
      <c r="AI4" s="3" t="s">
        <v>282</v>
      </c>
      <c r="AJ4" s="3" t="s">
        <v>110</v>
      </c>
      <c r="AK4" s="79">
        <v>20622586861</v>
      </c>
      <c r="AL4" s="51" t="s">
        <v>112</v>
      </c>
      <c r="AM4" s="7"/>
      <c r="AN4" s="7">
        <v>95840000</v>
      </c>
      <c r="AO4" s="10"/>
      <c r="AP4" s="15">
        <f t="shared" si="1"/>
        <v>95840000</v>
      </c>
      <c r="AQ4" s="75" t="s">
        <v>142</v>
      </c>
      <c r="AR4" s="54" t="s">
        <v>102</v>
      </c>
      <c r="AS4" s="54" t="s">
        <v>143</v>
      </c>
      <c r="AT4" s="54"/>
      <c r="AU4" s="76"/>
      <c r="AV4" s="19">
        <v>42312</v>
      </c>
      <c r="AW4" s="3">
        <f>+AV4+30</f>
        <v>42342</v>
      </c>
      <c r="AX4" s="7">
        <f t="shared" si="2"/>
        <v>30</v>
      </c>
      <c r="AY4" s="6">
        <f>+AW4+(6*30)</f>
        <v>42522</v>
      </c>
      <c r="AZ4" s="7"/>
      <c r="BA4" s="37" t="s">
        <v>47</v>
      </c>
      <c r="BB4" s="60" t="e">
        <f>LOOKUP(BA4,#REF!,#REF!)</f>
        <v>#REF!</v>
      </c>
      <c r="BC4" s="41"/>
      <c r="BD4" s="185"/>
      <c r="BE4" s="6"/>
      <c r="BF4" s="7"/>
      <c r="BG4" s="7"/>
      <c r="BH4" s="6"/>
      <c r="BI4" s="186"/>
      <c r="BJ4" s="187"/>
      <c r="BK4" s="19"/>
      <c r="BL4" s="7"/>
      <c r="BM4" s="7"/>
      <c r="BN4" s="6"/>
      <c r="BO4" s="188"/>
      <c r="BP4" s="189"/>
      <c r="BQ4" s="190"/>
      <c r="BR4" s="10"/>
      <c r="BS4" s="7"/>
      <c r="BT4" s="6"/>
      <c r="BU4" s="188"/>
      <c r="BV4" s="191">
        <f t="shared" si="3"/>
        <v>0</v>
      </c>
      <c r="BW4" s="191">
        <f t="shared" si="4"/>
        <v>0</v>
      </c>
      <c r="BX4" s="191">
        <f t="shared" si="5"/>
        <v>95840000</v>
      </c>
      <c r="BY4" s="192"/>
      <c r="BZ4" s="3"/>
      <c r="CA4" s="3"/>
      <c r="CB4" s="3"/>
      <c r="CC4" s="188"/>
      <c r="CD4" s="192"/>
      <c r="CE4" s="3"/>
      <c r="CF4" s="3"/>
      <c r="CG4" s="3"/>
      <c r="CH4" s="188"/>
      <c r="CI4" s="193"/>
      <c r="CJ4" s="28"/>
      <c r="CK4" s="3"/>
      <c r="CL4" s="3"/>
      <c r="CM4" s="194"/>
      <c r="CN4" s="20"/>
      <c r="CO4" s="195">
        <f t="shared" ref="CO4:CO5" si="16">+IF(BZ4&gt;AW4,IF(CE4&gt;BZ4,IF(CJ4&gt;CE4,CJ4,CE4),BZ4),AW4)</f>
        <v>42342</v>
      </c>
      <c r="CP4" s="21"/>
      <c r="CQ4" s="24"/>
      <c r="CR4" s="22"/>
      <c r="CS4" s="196" t="e">
        <f>+SUMIFS(#REF!,#REF!,AH4)</f>
        <v>#REF!</v>
      </c>
      <c r="CT4" s="197" t="e">
        <f>+SUMIFS(#REF!,#REF!,BD4)+SUMIFS(#REF!,#REF!,BJ4)+SUMIFS(#REF!,#REF!,BP4)</f>
        <v>#REF!</v>
      </c>
      <c r="CU4" s="198" t="e">
        <f t="shared" si="7"/>
        <v>#REF!</v>
      </c>
      <c r="CV4" s="38"/>
      <c r="CW4" s="53" t="str">
        <f t="shared" si="8"/>
        <v>EJECUCION</v>
      </c>
      <c r="CX4" s="91"/>
      <c r="CY4" s="193">
        <f t="shared" si="9"/>
        <v>42312</v>
      </c>
      <c r="CZ4" s="53">
        <f t="shared" si="10"/>
        <v>42342</v>
      </c>
      <c r="DA4" s="10">
        <f t="shared" si="11"/>
        <v>30</v>
      </c>
      <c r="DB4" s="34">
        <f t="shared" si="12"/>
        <v>-35</v>
      </c>
      <c r="DC4" s="219">
        <f t="shared" si="13"/>
        <v>-116.66666666666667</v>
      </c>
      <c r="DD4" s="207"/>
      <c r="DE4" s="10">
        <f t="shared" si="14"/>
        <v>-116.66666666666667</v>
      </c>
      <c r="DF4" s="220" t="e">
        <f t="shared" si="15"/>
        <v>#REF!</v>
      </c>
    </row>
    <row r="5" spans="2:110" s="26" customFormat="1" ht="99.95" customHeight="1" x14ac:dyDescent="0.25">
      <c r="C5" s="1">
        <f t="shared" si="0"/>
        <v>0</v>
      </c>
      <c r="D5" s="1"/>
      <c r="E5" s="2" t="s">
        <v>20</v>
      </c>
      <c r="F5" s="81" t="s">
        <v>174</v>
      </c>
      <c r="G5" s="16" t="s">
        <v>149</v>
      </c>
      <c r="H5" s="28">
        <v>42276</v>
      </c>
      <c r="I5" s="202" t="s">
        <v>31</v>
      </c>
      <c r="J5" s="13" t="s">
        <v>58</v>
      </c>
      <c r="K5" s="25" t="s">
        <v>175</v>
      </c>
      <c r="L5" s="4">
        <v>201</v>
      </c>
      <c r="M5" s="12">
        <v>811118</v>
      </c>
      <c r="N5" s="12" t="s">
        <v>176</v>
      </c>
      <c r="O5" s="7">
        <v>11626604</v>
      </c>
      <c r="P5" s="27" t="s">
        <v>100</v>
      </c>
      <c r="Q5" s="3" t="s">
        <v>100</v>
      </c>
      <c r="R5" s="6"/>
      <c r="S5" s="180"/>
      <c r="T5" s="181"/>
      <c r="U5" s="49"/>
      <c r="V5" s="6"/>
      <c r="W5" s="10"/>
      <c r="X5" s="13"/>
      <c r="Y5" s="13"/>
      <c r="Z5" s="13"/>
      <c r="AA5" s="13"/>
      <c r="AB5" s="51"/>
      <c r="AC5" s="14"/>
      <c r="AD5" s="2"/>
      <c r="AE5" s="3"/>
      <c r="AF5" s="5" t="s">
        <v>131</v>
      </c>
      <c r="AG5" s="3" t="s">
        <v>152</v>
      </c>
      <c r="AH5" s="48"/>
      <c r="AI5" s="3"/>
      <c r="AJ5" s="3"/>
      <c r="AK5" s="48"/>
      <c r="AL5" s="3"/>
      <c r="AM5" s="7"/>
      <c r="AN5" s="7"/>
      <c r="AO5" s="10"/>
      <c r="AP5" s="15">
        <f t="shared" si="1"/>
        <v>0</v>
      </c>
      <c r="AQ5" s="75"/>
      <c r="AR5" s="54"/>
      <c r="AS5" s="54"/>
      <c r="AT5" s="54"/>
      <c r="AU5" s="76"/>
      <c r="AV5" s="19"/>
      <c r="AW5" s="3"/>
      <c r="AX5" s="7">
        <f t="shared" si="2"/>
        <v>0</v>
      </c>
      <c r="AY5" s="7"/>
      <c r="AZ5" s="7"/>
      <c r="BA5" s="37"/>
      <c r="BB5" s="60" t="e">
        <f>LOOKUP(BA5,#REF!,#REF!)</f>
        <v>#REF!</v>
      </c>
      <c r="BC5" s="41"/>
      <c r="BD5" s="185"/>
      <c r="BE5" s="6"/>
      <c r="BF5" s="7"/>
      <c r="BG5" s="7"/>
      <c r="BH5" s="6"/>
      <c r="BI5" s="186"/>
      <c r="BJ5" s="187"/>
      <c r="BK5" s="19"/>
      <c r="BL5" s="7"/>
      <c r="BM5" s="7"/>
      <c r="BN5" s="6"/>
      <c r="BO5" s="188"/>
      <c r="BP5" s="189"/>
      <c r="BQ5" s="190"/>
      <c r="BR5" s="10"/>
      <c r="BS5" s="7"/>
      <c r="BT5" s="6"/>
      <c r="BU5" s="188"/>
      <c r="BV5" s="191">
        <f t="shared" si="3"/>
        <v>0</v>
      </c>
      <c r="BW5" s="191">
        <f t="shared" si="4"/>
        <v>0</v>
      </c>
      <c r="BX5" s="191">
        <f t="shared" si="5"/>
        <v>0</v>
      </c>
      <c r="BY5" s="192"/>
      <c r="BZ5" s="3"/>
      <c r="CA5" s="3"/>
      <c r="CB5" s="3"/>
      <c r="CC5" s="188"/>
      <c r="CD5" s="192"/>
      <c r="CE5" s="3"/>
      <c r="CF5" s="3"/>
      <c r="CG5" s="3"/>
      <c r="CH5" s="188"/>
      <c r="CI5" s="193"/>
      <c r="CJ5" s="28"/>
      <c r="CK5" s="3"/>
      <c r="CL5" s="3"/>
      <c r="CM5" s="194"/>
      <c r="CN5" s="20"/>
      <c r="CO5" s="195">
        <f t="shared" si="16"/>
        <v>0</v>
      </c>
      <c r="CP5" s="21"/>
      <c r="CQ5" s="24"/>
      <c r="CR5" s="22"/>
      <c r="CS5" s="196" t="e">
        <f>+SUMIFS(#REF!,#REF!,AH5)</f>
        <v>#REF!</v>
      </c>
      <c r="CT5" s="197" t="e">
        <f>+SUMIFS(#REF!,#REF!,BD5)+SUMIFS(#REF!,#REF!,BJ5)+SUMIFS(#REF!,#REF!,BP5)</f>
        <v>#REF!</v>
      </c>
      <c r="CU5" s="198" t="e">
        <f t="shared" si="7"/>
        <v>#REF!</v>
      </c>
      <c r="CV5" s="38"/>
      <c r="CW5" s="53" t="str">
        <f t="shared" si="8"/>
        <v>DESIERTA</v>
      </c>
      <c r="CX5" s="91"/>
      <c r="CY5" s="193">
        <f t="shared" si="9"/>
        <v>0</v>
      </c>
      <c r="CZ5" s="53">
        <f t="shared" si="10"/>
        <v>0</v>
      </c>
      <c r="DA5" s="10">
        <f t="shared" si="11"/>
        <v>0</v>
      </c>
      <c r="DB5" s="34">
        <f t="shared" si="12"/>
        <v>42277</v>
      </c>
      <c r="DC5" s="219">
        <f t="shared" si="13"/>
        <v>100</v>
      </c>
      <c r="DD5" s="207"/>
      <c r="DE5" s="10">
        <f t="shared" si="14"/>
        <v>100</v>
      </c>
      <c r="DF5" s="220" t="e">
        <f t="shared" si="15"/>
        <v>#REF!</v>
      </c>
    </row>
    <row r="6" spans="2:110" s="26" customFormat="1" ht="99.95" customHeight="1" x14ac:dyDescent="0.25">
      <c r="C6" s="1">
        <f t="shared" si="0"/>
        <v>64</v>
      </c>
      <c r="D6" s="1"/>
      <c r="E6" s="2" t="s">
        <v>177</v>
      </c>
      <c r="F6" s="81" t="s">
        <v>180</v>
      </c>
      <c r="G6" s="82" t="s">
        <v>150</v>
      </c>
      <c r="H6" s="28">
        <v>42276</v>
      </c>
      <c r="I6" s="202" t="s">
        <v>31</v>
      </c>
      <c r="J6" s="13" t="s">
        <v>55</v>
      </c>
      <c r="K6" s="25" t="s">
        <v>178</v>
      </c>
      <c r="L6" s="4">
        <v>303</v>
      </c>
      <c r="M6" s="12">
        <v>72103301</v>
      </c>
      <c r="N6" s="12" t="s">
        <v>179</v>
      </c>
      <c r="O6" s="7">
        <v>12481886</v>
      </c>
      <c r="P6" s="27" t="s">
        <v>11</v>
      </c>
      <c r="Q6" s="3" t="s">
        <v>8</v>
      </c>
      <c r="R6" s="6"/>
      <c r="S6" s="180"/>
      <c r="T6" s="181"/>
      <c r="U6" s="49">
        <v>64</v>
      </c>
      <c r="V6" s="6">
        <v>42298</v>
      </c>
      <c r="W6" s="10"/>
      <c r="X6" s="13"/>
      <c r="Y6" s="13"/>
      <c r="Z6" s="13"/>
      <c r="AA6" s="13"/>
      <c r="AB6" s="51" t="s">
        <v>245</v>
      </c>
      <c r="AC6" s="14">
        <v>900659854</v>
      </c>
      <c r="AD6" s="2" t="s">
        <v>40</v>
      </c>
      <c r="AE6" s="3">
        <v>42298</v>
      </c>
      <c r="AF6" s="5" t="s">
        <v>129</v>
      </c>
      <c r="AG6" s="3" t="s">
        <v>71</v>
      </c>
      <c r="AH6" s="48">
        <v>198415</v>
      </c>
      <c r="AI6" s="3">
        <v>42297</v>
      </c>
      <c r="AJ6" s="3" t="s">
        <v>110</v>
      </c>
      <c r="AK6" s="48">
        <v>21336243449</v>
      </c>
      <c r="AL6" s="3" t="s">
        <v>200</v>
      </c>
      <c r="AM6" s="242">
        <v>12481886</v>
      </c>
      <c r="AN6" s="242">
        <v>12481886</v>
      </c>
      <c r="AO6" s="10"/>
      <c r="AP6" s="15">
        <f t="shared" si="1"/>
        <v>12481886</v>
      </c>
      <c r="AQ6" s="75" t="s">
        <v>246</v>
      </c>
      <c r="AR6" s="54" t="s">
        <v>89</v>
      </c>
      <c r="AS6" s="54" t="s">
        <v>247</v>
      </c>
      <c r="AT6" s="54" t="s">
        <v>99</v>
      </c>
      <c r="AU6" s="76">
        <v>42312</v>
      </c>
      <c r="AV6" s="19"/>
      <c r="AW6" s="3">
        <v>42328</v>
      </c>
      <c r="AX6" s="7">
        <v>30</v>
      </c>
      <c r="AY6" s="7"/>
      <c r="AZ6" s="7"/>
      <c r="BA6" s="37" t="s">
        <v>30</v>
      </c>
      <c r="BB6" s="60" t="e">
        <f>LOOKUP(BA6,#REF!,#REF!)</f>
        <v>#REF!</v>
      </c>
      <c r="BC6" s="41" t="s">
        <v>173</v>
      </c>
      <c r="BD6" s="185"/>
      <c r="BE6" s="6"/>
      <c r="BF6" s="7"/>
      <c r="BG6" s="7"/>
      <c r="BH6" s="6"/>
      <c r="BI6" s="186"/>
      <c r="BJ6" s="187"/>
      <c r="BK6" s="19"/>
      <c r="BL6" s="7"/>
      <c r="BM6" s="7"/>
      <c r="BN6" s="6"/>
      <c r="BO6" s="188"/>
      <c r="BP6" s="189"/>
      <c r="BQ6" s="190"/>
      <c r="BR6" s="10"/>
      <c r="BS6" s="7"/>
      <c r="BT6" s="6"/>
      <c r="BU6" s="188"/>
      <c r="BV6" s="191">
        <f t="shared" si="3"/>
        <v>0</v>
      </c>
      <c r="BW6" s="191">
        <f t="shared" si="4"/>
        <v>0</v>
      </c>
      <c r="BX6" s="191">
        <f t="shared" si="5"/>
        <v>12481886</v>
      </c>
      <c r="BY6" s="192"/>
      <c r="BZ6" s="3"/>
      <c r="CA6" s="3"/>
      <c r="CB6" s="3"/>
      <c r="CC6" s="188"/>
      <c r="CD6" s="192"/>
      <c r="CE6" s="3"/>
      <c r="CF6" s="3"/>
      <c r="CG6" s="3"/>
      <c r="CH6" s="188"/>
      <c r="CI6" s="193"/>
      <c r="CJ6" s="28"/>
      <c r="CK6" s="3"/>
      <c r="CL6" s="3"/>
      <c r="CM6" s="194"/>
      <c r="CN6" s="20"/>
      <c r="CO6" s="195">
        <f t="shared" ref="CO6:CO22" si="17">+IF(BZ6&gt;AW6,IF(CE6&gt;BZ6,IF(CJ6&gt;CE6,CJ6,CE6),BZ6),AW6)</f>
        <v>42328</v>
      </c>
      <c r="CP6" s="21"/>
      <c r="CQ6" s="24"/>
      <c r="CR6" s="22"/>
      <c r="CS6" s="196" t="e">
        <f>+SUMIFS(#REF!,#REF!,AH6)</f>
        <v>#REF!</v>
      </c>
      <c r="CT6" s="197" t="e">
        <f>+SUMIFS(#REF!,#REF!,BD6)+SUMIFS(#REF!,#REF!,BJ6)+SUMIFS(#REF!,#REF!,BP6)</f>
        <v>#REF!</v>
      </c>
      <c r="CU6" s="198" t="e">
        <f t="shared" si="7"/>
        <v>#REF!</v>
      </c>
      <c r="CV6" s="38"/>
      <c r="CW6" s="53" t="str">
        <f t="shared" si="8"/>
        <v>EJECUCION</v>
      </c>
      <c r="CX6" s="91"/>
      <c r="CY6" s="193">
        <f t="shared" si="9"/>
        <v>0</v>
      </c>
      <c r="CZ6" s="53">
        <f t="shared" si="10"/>
        <v>42328</v>
      </c>
      <c r="DA6" s="10">
        <f t="shared" si="11"/>
        <v>42328</v>
      </c>
      <c r="DB6" s="34">
        <f t="shared" si="12"/>
        <v>42277</v>
      </c>
      <c r="DC6" s="219">
        <f t="shared" si="13"/>
        <v>99.879512379512377</v>
      </c>
      <c r="DD6" s="207"/>
      <c r="DE6" s="10">
        <f t="shared" si="14"/>
        <v>99.879512379512377</v>
      </c>
      <c r="DF6" s="220" t="e">
        <f t="shared" si="15"/>
        <v>#REF!</v>
      </c>
    </row>
    <row r="7" spans="2:110" s="26" customFormat="1" ht="65.25" customHeight="1" x14ac:dyDescent="0.25">
      <c r="C7" s="1">
        <f t="shared" si="0"/>
        <v>148</v>
      </c>
      <c r="D7" s="1"/>
      <c r="E7" s="2" t="s">
        <v>177</v>
      </c>
      <c r="F7" s="81" t="s">
        <v>184</v>
      </c>
      <c r="G7" s="82" t="s">
        <v>181</v>
      </c>
      <c r="H7" s="28">
        <v>42277</v>
      </c>
      <c r="I7" s="202" t="s">
        <v>48</v>
      </c>
      <c r="J7" s="13" t="s">
        <v>65</v>
      </c>
      <c r="K7" s="25" t="s">
        <v>182</v>
      </c>
      <c r="L7" s="4">
        <v>122</v>
      </c>
      <c r="M7" s="12">
        <v>821119</v>
      </c>
      <c r="N7" s="12" t="s">
        <v>183</v>
      </c>
      <c r="O7" s="7">
        <v>283000</v>
      </c>
      <c r="P7" s="27" t="s">
        <v>11</v>
      </c>
      <c r="Q7" s="3" t="s">
        <v>8</v>
      </c>
      <c r="R7" s="6"/>
      <c r="S7" s="180"/>
      <c r="T7" s="181"/>
      <c r="U7" s="49">
        <v>148</v>
      </c>
      <c r="V7" s="6">
        <v>42290</v>
      </c>
      <c r="W7" s="10"/>
      <c r="X7" s="13"/>
      <c r="Y7" s="13"/>
      <c r="Z7" s="13"/>
      <c r="AA7" s="13"/>
      <c r="AB7" s="51" t="s">
        <v>133</v>
      </c>
      <c r="AC7" s="14">
        <v>860009759</v>
      </c>
      <c r="AD7" s="2" t="s">
        <v>33</v>
      </c>
      <c r="AE7" s="3">
        <v>42290</v>
      </c>
      <c r="AF7" s="5" t="s">
        <v>126</v>
      </c>
      <c r="AG7" s="3" t="s">
        <v>73</v>
      </c>
      <c r="AH7" s="48">
        <v>195015</v>
      </c>
      <c r="AI7" s="3">
        <v>42290</v>
      </c>
      <c r="AJ7" s="3" t="s">
        <v>110</v>
      </c>
      <c r="AK7" s="48">
        <v>26096</v>
      </c>
      <c r="AL7" s="3" t="s">
        <v>248</v>
      </c>
      <c r="AM7" s="7">
        <v>283000</v>
      </c>
      <c r="AN7" s="7">
        <v>283000</v>
      </c>
      <c r="AO7" s="10"/>
      <c r="AP7" s="15">
        <v>283000</v>
      </c>
      <c r="AQ7" s="75" t="s">
        <v>23</v>
      </c>
      <c r="AR7" s="54" t="s">
        <v>46</v>
      </c>
      <c r="AS7" s="54" t="s">
        <v>46</v>
      </c>
      <c r="AT7" s="54"/>
      <c r="AU7" s="76"/>
      <c r="AV7" s="19"/>
      <c r="AW7" s="3">
        <v>42656</v>
      </c>
      <c r="AX7" s="7">
        <f t="shared" si="2"/>
        <v>42656</v>
      </c>
      <c r="AY7" s="7"/>
      <c r="AZ7" s="7"/>
      <c r="BA7" s="37" t="s">
        <v>66</v>
      </c>
      <c r="BB7" s="60">
        <v>94486941</v>
      </c>
      <c r="BC7" s="243" t="s">
        <v>249</v>
      </c>
      <c r="BD7" s="185"/>
      <c r="BE7" s="6"/>
      <c r="BF7" s="7"/>
      <c r="BG7" s="7"/>
      <c r="BH7" s="6"/>
      <c r="BI7" s="186"/>
      <c r="BJ7" s="187"/>
      <c r="BK7" s="19"/>
      <c r="BL7" s="7"/>
      <c r="BM7" s="7"/>
      <c r="BN7" s="6"/>
      <c r="BO7" s="188"/>
      <c r="BP7" s="189"/>
      <c r="BQ7" s="190"/>
      <c r="BR7" s="10"/>
      <c r="BS7" s="7"/>
      <c r="BT7" s="6"/>
      <c r="BU7" s="188"/>
      <c r="BV7" s="191">
        <f t="shared" si="3"/>
        <v>0</v>
      </c>
      <c r="BW7" s="191">
        <f t="shared" si="4"/>
        <v>0</v>
      </c>
      <c r="BX7" s="191">
        <f t="shared" si="5"/>
        <v>283000</v>
      </c>
      <c r="BY7" s="192"/>
      <c r="BZ7" s="3"/>
      <c r="CA7" s="3"/>
      <c r="CB7" s="3"/>
      <c r="CC7" s="188"/>
      <c r="CD7" s="192"/>
      <c r="CE7" s="3"/>
      <c r="CF7" s="3"/>
      <c r="CG7" s="3"/>
      <c r="CH7" s="188"/>
      <c r="CI7" s="193"/>
      <c r="CJ7" s="28"/>
      <c r="CK7" s="3"/>
      <c r="CL7" s="3"/>
      <c r="CM7" s="194"/>
      <c r="CN7" s="20"/>
      <c r="CO7" s="195">
        <f t="shared" si="17"/>
        <v>42656</v>
      </c>
      <c r="CP7" s="21"/>
      <c r="CQ7" s="24"/>
      <c r="CR7" s="22"/>
      <c r="CS7" s="196" t="e">
        <f>+SUMIFS(#REF!,#REF!,AH7)</f>
        <v>#REF!</v>
      </c>
      <c r="CT7" s="197" t="e">
        <f>+SUMIFS(#REF!,#REF!,BD7)+SUMIFS(#REF!,#REF!,BJ7)+SUMIFS(#REF!,#REF!,BP7)</f>
        <v>#REF!</v>
      </c>
      <c r="CU7" s="198" t="e">
        <f t="shared" si="7"/>
        <v>#REF!</v>
      </c>
      <c r="CV7" s="38"/>
      <c r="CW7" s="53" t="str">
        <f t="shared" si="8"/>
        <v>EJECUCION</v>
      </c>
      <c r="CX7" s="91"/>
      <c r="CY7" s="193">
        <f t="shared" si="9"/>
        <v>0</v>
      </c>
      <c r="CZ7" s="53">
        <f t="shared" si="10"/>
        <v>42656</v>
      </c>
      <c r="DA7" s="10">
        <f t="shared" si="11"/>
        <v>42656</v>
      </c>
      <c r="DB7" s="34">
        <f t="shared" si="12"/>
        <v>42277</v>
      </c>
      <c r="DC7" s="219">
        <f t="shared" si="13"/>
        <v>99.111496624156032</v>
      </c>
      <c r="DD7" s="207"/>
      <c r="DE7" s="10">
        <f t="shared" si="14"/>
        <v>99.111496624156032</v>
      </c>
      <c r="DF7" s="220" t="e">
        <f t="shared" si="15"/>
        <v>#REF!</v>
      </c>
    </row>
    <row r="8" spans="2:110" s="26" customFormat="1" ht="99.95" customHeight="1" x14ac:dyDescent="0.25">
      <c r="C8" s="1">
        <f t="shared" si="0"/>
        <v>63</v>
      </c>
      <c r="D8" s="1"/>
      <c r="E8" s="2" t="s">
        <v>185</v>
      </c>
      <c r="F8" s="81" t="s">
        <v>206</v>
      </c>
      <c r="G8" s="240" t="s">
        <v>147</v>
      </c>
      <c r="H8" s="28">
        <v>42277</v>
      </c>
      <c r="I8" s="202" t="s">
        <v>31</v>
      </c>
      <c r="J8" s="13" t="s">
        <v>233</v>
      </c>
      <c r="K8" s="56" t="s">
        <v>186</v>
      </c>
      <c r="L8" s="4">
        <v>315</v>
      </c>
      <c r="M8" s="12" t="s">
        <v>187</v>
      </c>
      <c r="N8" s="12" t="s">
        <v>188</v>
      </c>
      <c r="O8" s="7">
        <v>20000000</v>
      </c>
      <c r="P8" s="27" t="s">
        <v>189</v>
      </c>
      <c r="Q8" s="3" t="s">
        <v>11</v>
      </c>
      <c r="R8" s="6"/>
      <c r="S8" s="72"/>
      <c r="T8" s="6"/>
      <c r="U8" s="50">
        <v>63</v>
      </c>
      <c r="V8" s="6">
        <v>42297</v>
      </c>
      <c r="W8" s="10"/>
      <c r="X8" s="13" t="s">
        <v>12</v>
      </c>
      <c r="Y8" s="13" t="s">
        <v>13</v>
      </c>
      <c r="Z8" s="13" t="s">
        <v>230</v>
      </c>
      <c r="AA8" s="13" t="s">
        <v>229</v>
      </c>
      <c r="AB8" s="51" t="s">
        <v>231</v>
      </c>
      <c r="AC8" s="14">
        <v>8715933</v>
      </c>
      <c r="AD8" s="2"/>
      <c r="AE8" s="3">
        <v>42293</v>
      </c>
      <c r="AF8" s="5" t="s">
        <v>122</v>
      </c>
      <c r="AG8" s="3" t="s">
        <v>191</v>
      </c>
      <c r="AH8" s="48">
        <v>197215</v>
      </c>
      <c r="AI8" s="3">
        <v>42293</v>
      </c>
      <c r="AJ8" s="3" t="s">
        <v>232</v>
      </c>
      <c r="AK8" s="48">
        <v>52617983419</v>
      </c>
      <c r="AL8" s="3" t="s">
        <v>200</v>
      </c>
      <c r="AM8" s="7" t="s">
        <v>148</v>
      </c>
      <c r="AN8" s="7">
        <v>20000000</v>
      </c>
      <c r="AO8" s="10"/>
      <c r="AP8" s="15">
        <f t="shared" si="1"/>
        <v>20000000</v>
      </c>
      <c r="AQ8" s="199" t="s">
        <v>23</v>
      </c>
      <c r="AR8" s="54"/>
      <c r="AS8" s="54"/>
      <c r="AT8" s="54"/>
      <c r="AU8" s="200"/>
      <c r="AV8" s="3">
        <v>42293</v>
      </c>
      <c r="AW8" s="3">
        <v>42369</v>
      </c>
      <c r="AX8" s="7">
        <f t="shared" si="2"/>
        <v>76</v>
      </c>
      <c r="AY8" s="7" t="s">
        <v>148</v>
      </c>
      <c r="AZ8" s="7"/>
      <c r="BA8" s="37" t="s">
        <v>32</v>
      </c>
      <c r="BB8" s="61" t="e">
        <f>LOOKUP(BA8,#REF!,#REF!)</f>
        <v>#REF!</v>
      </c>
      <c r="BC8" s="62" t="s">
        <v>234</v>
      </c>
      <c r="BD8" s="73"/>
      <c r="BE8" s="6"/>
      <c r="BF8" s="7"/>
      <c r="BG8" s="7"/>
      <c r="BH8" s="6"/>
      <c r="BI8" s="7"/>
      <c r="BJ8" s="12"/>
      <c r="BK8" s="3"/>
      <c r="BL8" s="7"/>
      <c r="BM8" s="7"/>
      <c r="BN8" s="6"/>
      <c r="BO8" s="7"/>
      <c r="BP8" s="74"/>
      <c r="BQ8" s="74"/>
      <c r="BR8" s="10"/>
      <c r="BS8" s="7"/>
      <c r="BT8" s="6"/>
      <c r="BU8" s="7"/>
      <c r="BV8" s="59">
        <f t="shared" si="3"/>
        <v>0</v>
      </c>
      <c r="BW8" s="59">
        <f t="shared" si="4"/>
        <v>0</v>
      </c>
      <c r="BX8" s="59">
        <f t="shared" si="5"/>
        <v>20000000</v>
      </c>
      <c r="BY8" s="3"/>
      <c r="BZ8" s="3"/>
      <c r="CA8" s="3"/>
      <c r="CB8" s="3"/>
      <c r="CC8" s="7"/>
      <c r="CD8" s="3"/>
      <c r="CE8" s="3"/>
      <c r="CF8" s="3"/>
      <c r="CG8" s="3"/>
      <c r="CH8" s="7"/>
      <c r="CI8" s="28"/>
      <c r="CJ8" s="28"/>
      <c r="CK8" s="3"/>
      <c r="CL8" s="3"/>
      <c r="CM8" s="3"/>
      <c r="CN8" s="69"/>
      <c r="CO8" s="53">
        <f t="shared" si="17"/>
        <v>42369</v>
      </c>
      <c r="CP8" s="57"/>
      <c r="CQ8" s="10"/>
      <c r="CR8" s="69"/>
      <c r="CS8" s="69" t="e">
        <f>+SUMIFS(#REF!,#REF!,AH8)</f>
        <v>#REF!</v>
      </c>
      <c r="CT8" s="10" t="e">
        <f>+SUMIFS(#REF!,#REF!,BD8)+SUMIFS(#REF!,#REF!,BJ8)+SUMIFS(#REF!,#REF!,BP8)</f>
        <v>#REF!</v>
      </c>
      <c r="CU8" s="70" t="e">
        <f t="shared" si="7"/>
        <v>#REF!</v>
      </c>
      <c r="CV8" s="70"/>
      <c r="CW8" s="53" t="str">
        <f t="shared" si="8"/>
        <v>CELEBRADO</v>
      </c>
      <c r="CX8" s="53"/>
      <c r="CY8" s="28">
        <f t="shared" si="9"/>
        <v>42293</v>
      </c>
      <c r="CZ8" s="53">
        <f t="shared" si="10"/>
        <v>42369</v>
      </c>
      <c r="DA8" s="10">
        <f t="shared" si="11"/>
        <v>76</v>
      </c>
      <c r="DB8" s="10">
        <f t="shared" si="12"/>
        <v>-16</v>
      </c>
      <c r="DC8" s="206">
        <f t="shared" si="13"/>
        <v>-21.052631578947366</v>
      </c>
      <c r="DD8" s="207"/>
      <c r="DE8" s="10">
        <f t="shared" si="14"/>
        <v>-21.052631578947366</v>
      </c>
      <c r="DF8" s="70" t="e">
        <f t="shared" si="15"/>
        <v>#REF!</v>
      </c>
    </row>
    <row r="9" spans="2:110" ht="99.95" customHeight="1" x14ac:dyDescent="0.25">
      <c r="B9" s="101"/>
      <c r="C9" s="1">
        <f t="shared" si="0"/>
        <v>143</v>
      </c>
      <c r="D9" s="1"/>
      <c r="E9" s="2" t="s">
        <v>185</v>
      </c>
      <c r="F9" s="201" t="s">
        <v>192</v>
      </c>
      <c r="G9" s="210">
        <v>115</v>
      </c>
      <c r="H9" s="28">
        <v>42279</v>
      </c>
      <c r="I9" s="202" t="s">
        <v>48</v>
      </c>
      <c r="J9" s="13" t="s">
        <v>193</v>
      </c>
      <c r="K9" s="203" t="s">
        <v>194</v>
      </c>
      <c r="L9" s="4">
        <v>308</v>
      </c>
      <c r="M9" s="12">
        <v>801116</v>
      </c>
      <c r="N9" s="12" t="s">
        <v>195</v>
      </c>
      <c r="O9" s="7">
        <v>8400000</v>
      </c>
      <c r="P9" s="204" t="s">
        <v>11</v>
      </c>
      <c r="Q9" s="3" t="s">
        <v>11</v>
      </c>
      <c r="R9" s="6"/>
      <c r="S9" s="72"/>
      <c r="T9" s="6"/>
      <c r="U9" s="212">
        <v>143</v>
      </c>
      <c r="V9" s="6">
        <v>42284</v>
      </c>
      <c r="W9" s="10"/>
      <c r="X9" s="13" t="s">
        <v>196</v>
      </c>
      <c r="Y9" s="13" t="s">
        <v>57</v>
      </c>
      <c r="Z9" s="13" t="s">
        <v>197</v>
      </c>
      <c r="AA9" s="13" t="s">
        <v>197</v>
      </c>
      <c r="AB9" s="13" t="s">
        <v>198</v>
      </c>
      <c r="AC9" s="14">
        <v>1018450312</v>
      </c>
      <c r="AD9" s="2" t="s">
        <v>21</v>
      </c>
      <c r="AE9" s="3">
        <v>42283</v>
      </c>
      <c r="AF9" s="5" t="s">
        <v>124</v>
      </c>
      <c r="AG9" s="3" t="s">
        <v>70</v>
      </c>
      <c r="AH9" s="48">
        <v>191915</v>
      </c>
      <c r="AI9" s="3">
        <v>42283</v>
      </c>
      <c r="AJ9" s="3" t="s">
        <v>113</v>
      </c>
      <c r="AK9" s="48" t="s">
        <v>199</v>
      </c>
      <c r="AL9" s="3" t="s">
        <v>200</v>
      </c>
      <c r="AM9" s="7">
        <v>2800000</v>
      </c>
      <c r="AN9" s="7">
        <v>8400000</v>
      </c>
      <c r="AO9" s="10"/>
      <c r="AP9" s="10">
        <f t="shared" si="1"/>
        <v>8400000</v>
      </c>
      <c r="AQ9" s="199" t="s">
        <v>23</v>
      </c>
      <c r="AR9" s="54"/>
      <c r="AS9" s="54"/>
      <c r="AT9" s="54"/>
      <c r="AU9" s="205"/>
      <c r="AV9" s="3">
        <v>42283</v>
      </c>
      <c r="AW9" s="3">
        <v>42369</v>
      </c>
      <c r="AX9" s="7">
        <f t="shared" si="2"/>
        <v>86</v>
      </c>
      <c r="AY9" s="7"/>
      <c r="AZ9" s="7"/>
      <c r="BA9" s="37" t="s">
        <v>42</v>
      </c>
      <c r="BB9" s="61" t="e">
        <f>LOOKUP(BA9,#REF!,#REF!)</f>
        <v>#REF!</v>
      </c>
      <c r="BC9" s="62" t="s">
        <v>201</v>
      </c>
      <c r="BD9" s="73"/>
      <c r="BE9" s="6"/>
      <c r="BF9" s="7"/>
      <c r="BG9" s="7"/>
      <c r="BH9" s="6"/>
      <c r="BI9" s="7"/>
      <c r="BJ9" s="12"/>
      <c r="BK9" s="3"/>
      <c r="BL9" s="7"/>
      <c r="BM9" s="7"/>
      <c r="BN9" s="6"/>
      <c r="BO9" s="7"/>
      <c r="BP9" s="74"/>
      <c r="BQ9" s="74"/>
      <c r="BR9" s="10"/>
      <c r="BS9" s="7"/>
      <c r="BT9" s="6"/>
      <c r="BU9" s="7"/>
      <c r="BV9" s="10">
        <f t="shared" si="3"/>
        <v>0</v>
      </c>
      <c r="BW9" s="10">
        <f t="shared" si="4"/>
        <v>0</v>
      </c>
      <c r="BX9" s="10">
        <f t="shared" si="5"/>
        <v>8400000</v>
      </c>
      <c r="BY9" s="3"/>
      <c r="BZ9" s="3"/>
      <c r="CA9" s="3"/>
      <c r="CB9" s="3"/>
      <c r="CC9" s="7"/>
      <c r="CD9" s="3"/>
      <c r="CE9" s="3"/>
      <c r="CF9" s="3"/>
      <c r="CG9" s="3"/>
      <c r="CH9" s="7"/>
      <c r="CI9" s="28"/>
      <c r="CJ9" s="28"/>
      <c r="CK9" s="3"/>
      <c r="CL9" s="3"/>
      <c r="CM9" s="3"/>
      <c r="CN9" s="69"/>
      <c r="CO9" s="53">
        <f t="shared" si="17"/>
        <v>42369</v>
      </c>
      <c r="CP9" s="57"/>
      <c r="CQ9" s="10"/>
      <c r="CR9" s="69"/>
      <c r="CS9" s="69" t="e">
        <f>+SUMIFS(#REF!,#REF!,AH9)</f>
        <v>#REF!</v>
      </c>
      <c r="CT9" s="10" t="e">
        <f>+SUMIFS(#REF!,#REF!,BD9)+SUMIFS(#REF!,#REF!,BJ9)+SUMIFS(#REF!,#REF!,BP9)</f>
        <v>#REF!</v>
      </c>
      <c r="CU9" s="70" t="e">
        <f t="shared" si="7"/>
        <v>#REF!</v>
      </c>
      <c r="CV9" s="70"/>
      <c r="CW9" s="53" t="str">
        <f t="shared" si="8"/>
        <v>CELEBRADO</v>
      </c>
      <c r="CX9" s="53"/>
      <c r="CY9" s="28">
        <f t="shared" si="9"/>
        <v>42283</v>
      </c>
      <c r="CZ9" s="53">
        <f t="shared" si="10"/>
        <v>42369</v>
      </c>
      <c r="DA9" s="10">
        <f t="shared" si="11"/>
        <v>86</v>
      </c>
      <c r="DB9" s="10">
        <f t="shared" si="12"/>
        <v>-6</v>
      </c>
      <c r="DC9" s="206">
        <f t="shared" si="13"/>
        <v>-6.9767441860465116</v>
      </c>
      <c r="DD9" s="207"/>
      <c r="DE9" s="10">
        <f t="shared" si="14"/>
        <v>-6.9767441860465116</v>
      </c>
      <c r="DF9" s="70" t="e">
        <f t="shared" si="15"/>
        <v>#REF!</v>
      </c>
    </row>
    <row r="10" spans="2:110" ht="99.95" customHeight="1" x14ac:dyDescent="0.25">
      <c r="B10" s="101"/>
      <c r="C10" s="1">
        <f t="shared" si="0"/>
        <v>146</v>
      </c>
      <c r="D10" s="1"/>
      <c r="E10" s="2" t="s">
        <v>185</v>
      </c>
      <c r="F10" s="208" t="s">
        <v>207</v>
      </c>
      <c r="G10" s="210">
        <v>116</v>
      </c>
      <c r="H10" s="28">
        <v>42279</v>
      </c>
      <c r="I10" s="202" t="s">
        <v>48</v>
      </c>
      <c r="J10" s="13" t="s">
        <v>59</v>
      </c>
      <c r="K10" s="37" t="s">
        <v>312</v>
      </c>
      <c r="L10" s="4">
        <v>310</v>
      </c>
      <c r="M10" s="12">
        <v>801615</v>
      </c>
      <c r="N10" s="12" t="s">
        <v>208</v>
      </c>
      <c r="O10" s="7">
        <v>15000000</v>
      </c>
      <c r="P10" s="204" t="s">
        <v>11</v>
      </c>
      <c r="Q10" s="3" t="s">
        <v>11</v>
      </c>
      <c r="R10" s="6"/>
      <c r="S10" s="72"/>
      <c r="T10" s="6"/>
      <c r="U10" s="212">
        <v>146</v>
      </c>
      <c r="V10" s="6">
        <v>42286</v>
      </c>
      <c r="W10" s="10"/>
      <c r="X10" s="13" t="s">
        <v>196</v>
      </c>
      <c r="Y10" s="13" t="s">
        <v>209</v>
      </c>
      <c r="Z10" s="13" t="s">
        <v>197</v>
      </c>
      <c r="AA10" s="13" t="s">
        <v>197</v>
      </c>
      <c r="AB10" s="96" t="s">
        <v>210</v>
      </c>
      <c r="AC10" s="209">
        <v>52250119</v>
      </c>
      <c r="AD10" s="2" t="s">
        <v>21</v>
      </c>
      <c r="AE10" s="3">
        <v>42285</v>
      </c>
      <c r="AF10" s="5" t="s">
        <v>116</v>
      </c>
      <c r="AG10" s="3" t="s">
        <v>70</v>
      </c>
      <c r="AH10" s="48">
        <v>193715</v>
      </c>
      <c r="AI10" s="3">
        <v>42285</v>
      </c>
      <c r="AJ10" s="3" t="s">
        <v>113</v>
      </c>
      <c r="AK10" s="48">
        <v>20335772653</v>
      </c>
      <c r="AL10" s="3" t="s">
        <v>200</v>
      </c>
      <c r="AM10" s="7">
        <v>5000000</v>
      </c>
      <c r="AN10" s="7">
        <v>15000000</v>
      </c>
      <c r="AO10" s="10"/>
      <c r="AP10" s="10">
        <f t="shared" si="1"/>
        <v>15000000</v>
      </c>
      <c r="AQ10" s="199" t="s">
        <v>23</v>
      </c>
      <c r="AR10" s="54"/>
      <c r="AS10" s="54"/>
      <c r="AT10" s="54"/>
      <c r="AU10" s="205"/>
      <c r="AV10" s="3">
        <v>42285</v>
      </c>
      <c r="AW10" s="3">
        <v>42369</v>
      </c>
      <c r="AX10" s="7">
        <f t="shared" si="2"/>
        <v>84</v>
      </c>
      <c r="AY10" s="7"/>
      <c r="AZ10" s="7"/>
      <c r="BA10" s="37" t="s">
        <v>108</v>
      </c>
      <c r="BB10" s="61" t="e">
        <f>LOOKUP(BA10,#REF!,#REF!)</f>
        <v>#REF!</v>
      </c>
      <c r="BC10" s="37" t="s">
        <v>313</v>
      </c>
      <c r="BD10" s="73"/>
      <c r="BE10" s="6"/>
      <c r="BF10" s="7"/>
      <c r="BG10" s="7"/>
      <c r="BH10" s="6"/>
      <c r="BI10" s="7"/>
      <c r="BJ10" s="12"/>
      <c r="BK10" s="3"/>
      <c r="BL10" s="7"/>
      <c r="BM10" s="7"/>
      <c r="BN10" s="6"/>
      <c r="BO10" s="7"/>
      <c r="BP10" s="74"/>
      <c r="BQ10" s="74"/>
      <c r="BR10" s="10"/>
      <c r="BS10" s="7"/>
      <c r="BT10" s="6"/>
      <c r="BU10" s="7"/>
      <c r="BV10" s="10">
        <f t="shared" si="3"/>
        <v>0</v>
      </c>
      <c r="BW10" s="10">
        <f t="shared" si="4"/>
        <v>0</v>
      </c>
      <c r="BX10" s="10">
        <f t="shared" si="5"/>
        <v>15000000</v>
      </c>
      <c r="BY10" s="3"/>
      <c r="BZ10" s="3"/>
      <c r="CA10" s="3"/>
      <c r="CB10" s="3"/>
      <c r="CC10" s="7"/>
      <c r="CD10" s="3"/>
      <c r="CE10" s="3"/>
      <c r="CF10" s="3"/>
      <c r="CG10" s="3"/>
      <c r="CH10" s="7"/>
      <c r="CI10" s="28"/>
      <c r="CJ10" s="28"/>
      <c r="CK10" s="3"/>
      <c r="CL10" s="3"/>
      <c r="CM10" s="3"/>
      <c r="CN10" s="69"/>
      <c r="CO10" s="53">
        <f t="shared" si="17"/>
        <v>42369</v>
      </c>
      <c r="CP10" s="57"/>
      <c r="CQ10" s="10"/>
      <c r="CR10" s="69"/>
      <c r="CS10" s="69" t="e">
        <f>+SUMIFS(#REF!,#REF!,AH10)</f>
        <v>#REF!</v>
      </c>
      <c r="CT10" s="10" t="e">
        <f>+SUMIFS(#REF!,#REF!,BD10)+SUMIFS(#REF!,#REF!,BJ10)+SUMIFS(#REF!,#REF!,BP10)</f>
        <v>#REF!</v>
      </c>
      <c r="CU10" s="70" t="e">
        <f t="shared" si="7"/>
        <v>#REF!</v>
      </c>
      <c r="CV10" s="70"/>
      <c r="CW10" s="53" t="str">
        <f t="shared" si="8"/>
        <v>CELEBRADO</v>
      </c>
      <c r="CX10" s="53"/>
      <c r="CY10" s="28">
        <f t="shared" si="9"/>
        <v>42285</v>
      </c>
      <c r="CZ10" s="53">
        <f t="shared" si="10"/>
        <v>42369</v>
      </c>
      <c r="DA10" s="10">
        <f t="shared" si="11"/>
        <v>84</v>
      </c>
      <c r="DB10" s="10">
        <f t="shared" si="12"/>
        <v>-8</v>
      </c>
      <c r="DC10" s="206">
        <f t="shared" si="13"/>
        <v>-9.5238095238095237</v>
      </c>
      <c r="DD10" s="207"/>
      <c r="DE10" s="10">
        <f t="shared" si="14"/>
        <v>-9.5238095238095237</v>
      </c>
      <c r="DF10" s="70" t="e">
        <f t="shared" si="15"/>
        <v>#REF!</v>
      </c>
    </row>
    <row r="11" spans="2:110" ht="99.75" customHeight="1" x14ac:dyDescent="0.25">
      <c r="B11" s="101"/>
      <c r="C11" s="1">
        <f t="shared" si="0"/>
        <v>150</v>
      </c>
      <c r="D11" s="1"/>
      <c r="E11" s="2" t="s">
        <v>185</v>
      </c>
      <c r="F11" s="208" t="s">
        <v>226</v>
      </c>
      <c r="G11" s="210">
        <v>117</v>
      </c>
      <c r="H11" s="28">
        <v>42283</v>
      </c>
      <c r="I11" s="202" t="s">
        <v>48</v>
      </c>
      <c r="J11" s="13" t="s">
        <v>65</v>
      </c>
      <c r="K11" s="110" t="s">
        <v>220</v>
      </c>
      <c r="L11" s="4">
        <v>311</v>
      </c>
      <c r="M11" s="12">
        <v>801116</v>
      </c>
      <c r="N11" s="12" t="s">
        <v>195</v>
      </c>
      <c r="O11" s="7">
        <v>13500000</v>
      </c>
      <c r="P11" s="204" t="s">
        <v>11</v>
      </c>
      <c r="Q11" s="3" t="s">
        <v>11</v>
      </c>
      <c r="R11" s="6"/>
      <c r="S11" s="72"/>
      <c r="T11" s="6"/>
      <c r="U11" s="212">
        <v>150</v>
      </c>
      <c r="V11" s="6">
        <v>42292</v>
      </c>
      <c r="W11" s="10"/>
      <c r="X11" s="13" t="s">
        <v>196</v>
      </c>
      <c r="Y11" s="13" t="s">
        <v>209</v>
      </c>
      <c r="Z11" s="13" t="s">
        <v>197</v>
      </c>
      <c r="AA11" s="13" t="s">
        <v>197</v>
      </c>
      <c r="AB11" s="1" t="s">
        <v>221</v>
      </c>
      <c r="AC11" s="209">
        <v>24348352</v>
      </c>
      <c r="AD11" s="2" t="s">
        <v>21</v>
      </c>
      <c r="AE11" s="3">
        <v>42292</v>
      </c>
      <c r="AF11" s="5" t="s">
        <v>115</v>
      </c>
      <c r="AG11" s="3" t="s">
        <v>70</v>
      </c>
      <c r="AH11" s="48">
        <v>196015</v>
      </c>
      <c r="AI11" s="3">
        <v>42292</v>
      </c>
      <c r="AJ11" s="3" t="s">
        <v>113</v>
      </c>
      <c r="AK11" s="48">
        <v>20715852326</v>
      </c>
      <c r="AL11" s="3" t="s">
        <v>200</v>
      </c>
      <c r="AM11" s="7">
        <v>4500000</v>
      </c>
      <c r="AN11" s="7">
        <v>13500000</v>
      </c>
      <c r="AO11" s="10"/>
      <c r="AP11" s="10">
        <f t="shared" ref="AP11:AP20" si="18">+AN11+AO11</f>
        <v>13500000</v>
      </c>
      <c r="AQ11" s="199" t="s">
        <v>23</v>
      </c>
      <c r="AR11" s="54"/>
      <c r="AS11" s="54"/>
      <c r="AT11" s="54"/>
      <c r="AU11" s="205"/>
      <c r="AV11" s="3">
        <v>42292</v>
      </c>
      <c r="AW11" s="3">
        <v>42369</v>
      </c>
      <c r="AX11" s="7">
        <f t="shared" ref="AX11:AX22" si="19">+AW11-AV11</f>
        <v>77</v>
      </c>
      <c r="AY11" s="7"/>
      <c r="AZ11" s="7"/>
      <c r="BA11" s="37" t="s">
        <v>66</v>
      </c>
      <c r="BB11" s="61" t="e">
        <f>LOOKUP(BA11,#REF!,#REF!)</f>
        <v>#REF!</v>
      </c>
      <c r="BC11" s="208" t="s">
        <v>222</v>
      </c>
      <c r="BD11" s="73"/>
      <c r="BE11" s="6"/>
      <c r="BF11" s="7"/>
      <c r="BG11" s="7"/>
      <c r="BH11" s="6"/>
      <c r="BI11" s="7"/>
      <c r="BJ11" s="12"/>
      <c r="BK11" s="3"/>
      <c r="BL11" s="7"/>
      <c r="BM11" s="7"/>
      <c r="BN11" s="6"/>
      <c r="BO11" s="7"/>
      <c r="BP11" s="74"/>
      <c r="BQ11" s="74"/>
      <c r="BR11" s="10"/>
      <c r="BS11" s="7"/>
      <c r="BT11" s="6"/>
      <c r="BU11" s="7"/>
      <c r="BV11" s="10">
        <f t="shared" si="3"/>
        <v>0</v>
      </c>
      <c r="BW11" s="10">
        <f t="shared" ref="BW11:BW22" si="20">+BF11+BL11+BR11</f>
        <v>0</v>
      </c>
      <c r="BX11" s="10">
        <f t="shared" si="5"/>
        <v>13500000</v>
      </c>
      <c r="BY11" s="3"/>
      <c r="BZ11" s="3"/>
      <c r="CA11" s="3"/>
      <c r="CB11" s="3"/>
      <c r="CC11" s="7"/>
      <c r="CD11" s="3"/>
      <c r="CE11" s="3"/>
      <c r="CF11" s="3"/>
      <c r="CG11" s="3"/>
      <c r="CH11" s="7"/>
      <c r="CI11" s="28"/>
      <c r="CJ11" s="28"/>
      <c r="CK11" s="3"/>
      <c r="CL11" s="3"/>
      <c r="CM11" s="3"/>
      <c r="CN11" s="69"/>
      <c r="CO11" s="53">
        <f t="shared" si="17"/>
        <v>42369</v>
      </c>
      <c r="CP11" s="57"/>
      <c r="CQ11" s="10"/>
      <c r="CR11" s="69"/>
      <c r="CS11" s="69" t="e">
        <f>+SUMIFS(#REF!,#REF!,AH11)</f>
        <v>#REF!</v>
      </c>
      <c r="CT11" s="10" t="e">
        <f>+SUMIFS(#REF!,#REF!,BD11)+SUMIFS(#REF!,#REF!,BJ11)+SUMIFS(#REF!,#REF!,BP11)</f>
        <v>#REF!</v>
      </c>
      <c r="CU11" s="70" t="e">
        <f t="shared" si="7"/>
        <v>#REF!</v>
      </c>
      <c r="CV11" s="70"/>
      <c r="CW11" s="53" t="str">
        <f t="shared" si="8"/>
        <v>CELEBRADO</v>
      </c>
      <c r="CX11" s="53"/>
      <c r="CY11" s="28">
        <f t="shared" si="9"/>
        <v>42292</v>
      </c>
      <c r="CZ11" s="53">
        <f t="shared" si="10"/>
        <v>42369</v>
      </c>
      <c r="DA11" s="10">
        <f t="shared" si="11"/>
        <v>77</v>
      </c>
      <c r="DB11" s="10">
        <f t="shared" si="12"/>
        <v>-15</v>
      </c>
      <c r="DC11" s="206">
        <f t="shared" si="13"/>
        <v>-19.480519480519483</v>
      </c>
      <c r="DD11" s="207"/>
      <c r="DE11" s="10">
        <f t="shared" si="14"/>
        <v>-19.480519480519483</v>
      </c>
      <c r="DF11" s="70" t="e">
        <f t="shared" si="15"/>
        <v>#REF!</v>
      </c>
    </row>
    <row r="12" spans="2:110" ht="99.95" customHeight="1" x14ac:dyDescent="0.25">
      <c r="B12" s="101"/>
      <c r="C12" s="1">
        <f t="shared" ref="C12:C22" si="21">+IF(U12="",0,U12)</f>
        <v>145</v>
      </c>
      <c r="D12" s="1"/>
      <c r="E12" s="2" t="s">
        <v>185</v>
      </c>
      <c r="F12" s="208" t="s">
        <v>202</v>
      </c>
      <c r="G12" s="210">
        <v>118</v>
      </c>
      <c r="H12" s="28">
        <v>42283</v>
      </c>
      <c r="I12" s="202" t="s">
        <v>48</v>
      </c>
      <c r="J12" s="13" t="s">
        <v>203</v>
      </c>
      <c r="K12" s="203" t="s">
        <v>314</v>
      </c>
      <c r="L12" s="4">
        <v>313</v>
      </c>
      <c r="M12" s="12">
        <v>801116</v>
      </c>
      <c r="N12" s="12" t="s">
        <v>195</v>
      </c>
      <c r="O12" s="7">
        <v>6000000</v>
      </c>
      <c r="P12" s="204" t="s">
        <v>11</v>
      </c>
      <c r="Q12" s="3" t="s">
        <v>11</v>
      </c>
      <c r="R12" s="6"/>
      <c r="S12" s="72"/>
      <c r="T12" s="6"/>
      <c r="U12" s="212">
        <v>145</v>
      </c>
      <c r="V12" s="6">
        <v>42286</v>
      </c>
      <c r="W12" s="10"/>
      <c r="X12" s="13" t="s">
        <v>196</v>
      </c>
      <c r="Y12" s="13" t="s">
        <v>57</v>
      </c>
      <c r="Z12" s="13" t="s">
        <v>197</v>
      </c>
      <c r="AA12" s="13" t="s">
        <v>197</v>
      </c>
      <c r="AB12" s="96" t="s">
        <v>204</v>
      </c>
      <c r="AC12" s="209">
        <v>53081868</v>
      </c>
      <c r="AD12" s="2" t="s">
        <v>21</v>
      </c>
      <c r="AE12" s="3">
        <v>42284</v>
      </c>
      <c r="AF12" s="5" t="s">
        <v>127</v>
      </c>
      <c r="AG12" s="3" t="s">
        <v>70</v>
      </c>
      <c r="AH12" s="48">
        <v>193615</v>
      </c>
      <c r="AI12" s="3">
        <v>42284</v>
      </c>
      <c r="AJ12" s="3" t="s">
        <v>113</v>
      </c>
      <c r="AK12" s="48">
        <v>6700696138</v>
      </c>
      <c r="AL12" s="3" t="s">
        <v>205</v>
      </c>
      <c r="AM12" s="7">
        <v>2000000</v>
      </c>
      <c r="AN12" s="7">
        <v>6000000</v>
      </c>
      <c r="AO12" s="10"/>
      <c r="AP12" s="10">
        <f t="shared" si="18"/>
        <v>6000000</v>
      </c>
      <c r="AQ12" s="199" t="s">
        <v>23</v>
      </c>
      <c r="AR12" s="54"/>
      <c r="AS12" s="54"/>
      <c r="AT12" s="54"/>
      <c r="AU12" s="205"/>
      <c r="AV12" s="3">
        <v>42284</v>
      </c>
      <c r="AW12" s="3">
        <v>42369</v>
      </c>
      <c r="AX12" s="7">
        <f t="shared" si="19"/>
        <v>85</v>
      </c>
      <c r="AY12" s="7"/>
      <c r="AZ12" s="7"/>
      <c r="BA12" s="37" t="s">
        <v>26</v>
      </c>
      <c r="BB12" s="61" t="e">
        <f>LOOKUP(BA12,#REF!,#REF!)</f>
        <v>#REF!</v>
      </c>
      <c r="BC12" s="208" t="s">
        <v>315</v>
      </c>
      <c r="BD12" s="73"/>
      <c r="BE12" s="6"/>
      <c r="BF12" s="7"/>
      <c r="BG12" s="7"/>
      <c r="BH12" s="6"/>
      <c r="BI12" s="7"/>
      <c r="BJ12" s="12"/>
      <c r="BK12" s="3"/>
      <c r="BL12" s="7"/>
      <c r="BM12" s="7"/>
      <c r="BN12" s="6"/>
      <c r="BO12" s="7"/>
      <c r="BP12" s="74"/>
      <c r="BQ12" s="74"/>
      <c r="BR12" s="10"/>
      <c r="BS12" s="7"/>
      <c r="BT12" s="6"/>
      <c r="BU12" s="7"/>
      <c r="BV12" s="10">
        <f t="shared" ref="BV12:BV22" si="22">+AO12</f>
        <v>0</v>
      </c>
      <c r="BW12" s="10">
        <f t="shared" si="20"/>
        <v>0</v>
      </c>
      <c r="BX12" s="10">
        <f t="shared" ref="BX12:BX22" si="23">+AP12+BW12</f>
        <v>6000000</v>
      </c>
      <c r="BY12" s="3"/>
      <c r="BZ12" s="3"/>
      <c r="CA12" s="3"/>
      <c r="CB12" s="3"/>
      <c r="CC12" s="7"/>
      <c r="CD12" s="3"/>
      <c r="CE12" s="3"/>
      <c r="CF12" s="3"/>
      <c r="CG12" s="3"/>
      <c r="CH12" s="7"/>
      <c r="CI12" s="28"/>
      <c r="CJ12" s="28"/>
      <c r="CK12" s="3"/>
      <c r="CL12" s="3"/>
      <c r="CM12" s="3"/>
      <c r="CN12" s="69"/>
      <c r="CO12" s="53">
        <f t="shared" si="17"/>
        <v>42369</v>
      </c>
      <c r="CP12" s="57"/>
      <c r="CQ12" s="10"/>
      <c r="CR12" s="69"/>
      <c r="CS12" s="69" t="e">
        <f>+SUMIFS(#REF!,#REF!,AH12)</f>
        <v>#REF!</v>
      </c>
      <c r="CT12" s="10" t="e">
        <f>+SUMIFS(#REF!,#REF!,BD12)+SUMIFS(#REF!,#REF!,BJ12)+SUMIFS(#REF!,#REF!,BP12)</f>
        <v>#REF!</v>
      </c>
      <c r="CU12" s="70" t="e">
        <f t="shared" si="7"/>
        <v>#REF!</v>
      </c>
      <c r="CV12" s="70"/>
      <c r="CW12" s="53" t="str">
        <f t="shared" si="8"/>
        <v>CELEBRADO</v>
      </c>
      <c r="CX12" s="53"/>
      <c r="CY12" s="28">
        <f t="shared" si="9"/>
        <v>42284</v>
      </c>
      <c r="CZ12" s="53">
        <f t="shared" si="10"/>
        <v>42369</v>
      </c>
      <c r="DA12" s="10">
        <f t="shared" ref="DA12:DA22" si="24">+CZ12-CY12</f>
        <v>85</v>
      </c>
      <c r="DB12" s="10">
        <f t="shared" si="12"/>
        <v>-7</v>
      </c>
      <c r="DC12" s="206">
        <f t="shared" si="13"/>
        <v>-8.235294117647058</v>
      </c>
      <c r="DD12" s="207"/>
      <c r="DE12" s="10">
        <f t="shared" ref="DE12:DE22" si="25">+DC12</f>
        <v>-8.235294117647058</v>
      </c>
      <c r="DF12" s="70" t="e">
        <f t="shared" ref="DF12:DF22" si="26">+CU12</f>
        <v>#REF!</v>
      </c>
    </row>
    <row r="13" spans="2:110" ht="99.95" customHeight="1" x14ac:dyDescent="0.25">
      <c r="B13" s="101"/>
      <c r="C13" s="1">
        <f t="shared" si="21"/>
        <v>147</v>
      </c>
      <c r="D13" s="1"/>
      <c r="E13" s="2" t="s">
        <v>185</v>
      </c>
      <c r="F13" s="208" t="s">
        <v>211</v>
      </c>
      <c r="G13" s="210">
        <v>119</v>
      </c>
      <c r="H13" s="28">
        <v>42284</v>
      </c>
      <c r="I13" s="202" t="s">
        <v>48</v>
      </c>
      <c r="J13" s="13" t="s">
        <v>212</v>
      </c>
      <c r="K13" s="37" t="s">
        <v>316</v>
      </c>
      <c r="L13" s="4">
        <v>307</v>
      </c>
      <c r="M13" s="12">
        <v>801116</v>
      </c>
      <c r="N13" s="12" t="s">
        <v>195</v>
      </c>
      <c r="O13" s="7">
        <v>15000000</v>
      </c>
      <c r="P13" s="204" t="s">
        <v>11</v>
      </c>
      <c r="Q13" s="3" t="s">
        <v>11</v>
      </c>
      <c r="R13" s="6"/>
      <c r="S13" s="72"/>
      <c r="T13" s="6"/>
      <c r="U13" s="212">
        <v>147</v>
      </c>
      <c r="V13" s="6">
        <v>42290</v>
      </c>
      <c r="W13" s="10"/>
      <c r="X13" s="13" t="s">
        <v>196</v>
      </c>
      <c r="Y13" s="13" t="s">
        <v>209</v>
      </c>
      <c r="Z13" s="13" t="s">
        <v>197</v>
      </c>
      <c r="AA13" s="13" t="s">
        <v>197</v>
      </c>
      <c r="AB13" s="96" t="s">
        <v>213</v>
      </c>
      <c r="AC13" s="209">
        <v>72220515</v>
      </c>
      <c r="AD13" s="2" t="s">
        <v>40</v>
      </c>
      <c r="AE13" s="3">
        <v>42290</v>
      </c>
      <c r="AF13" s="5" t="s">
        <v>117</v>
      </c>
      <c r="AG13" s="3" t="s">
        <v>70</v>
      </c>
      <c r="AH13" s="48">
        <v>194915</v>
      </c>
      <c r="AI13" s="3">
        <v>42290</v>
      </c>
      <c r="AJ13" s="3" t="s">
        <v>113</v>
      </c>
      <c r="AK13" s="48" t="s">
        <v>214</v>
      </c>
      <c r="AL13" s="3" t="s">
        <v>200</v>
      </c>
      <c r="AM13" s="7">
        <v>5000000</v>
      </c>
      <c r="AN13" s="7">
        <v>15000000</v>
      </c>
      <c r="AO13" s="10"/>
      <c r="AP13" s="10">
        <f t="shared" si="18"/>
        <v>15000000</v>
      </c>
      <c r="AQ13" s="199" t="s">
        <v>23</v>
      </c>
      <c r="AR13" s="54"/>
      <c r="AS13" s="54"/>
      <c r="AT13" s="54"/>
      <c r="AU13" s="205"/>
      <c r="AV13" s="3">
        <v>42290</v>
      </c>
      <c r="AW13" s="3">
        <v>42369</v>
      </c>
      <c r="AX13" s="7">
        <f t="shared" si="19"/>
        <v>79</v>
      </c>
      <c r="AY13" s="7"/>
      <c r="AZ13" s="7"/>
      <c r="BA13" s="37" t="s">
        <v>42</v>
      </c>
      <c r="BB13" s="61" t="e">
        <f>LOOKUP(BA13,#REF!,#REF!)</f>
        <v>#REF!</v>
      </c>
      <c r="BC13" s="37" t="s">
        <v>313</v>
      </c>
      <c r="BD13" s="73"/>
      <c r="BE13" s="6"/>
      <c r="BF13" s="7"/>
      <c r="BG13" s="7"/>
      <c r="BH13" s="6"/>
      <c r="BI13" s="7"/>
      <c r="BJ13" s="12"/>
      <c r="BK13" s="3"/>
      <c r="BL13" s="7"/>
      <c r="BM13" s="7"/>
      <c r="BN13" s="6"/>
      <c r="BO13" s="7"/>
      <c r="BP13" s="74"/>
      <c r="BQ13" s="74"/>
      <c r="BR13" s="10"/>
      <c r="BS13" s="7"/>
      <c r="BT13" s="6"/>
      <c r="BU13" s="7"/>
      <c r="BV13" s="10">
        <f t="shared" si="22"/>
        <v>0</v>
      </c>
      <c r="BW13" s="10">
        <f t="shared" si="20"/>
        <v>0</v>
      </c>
      <c r="BX13" s="10">
        <f t="shared" si="23"/>
        <v>15000000</v>
      </c>
      <c r="BY13" s="3"/>
      <c r="BZ13" s="3"/>
      <c r="CA13" s="3"/>
      <c r="CB13" s="3"/>
      <c r="CC13" s="7"/>
      <c r="CD13" s="3"/>
      <c r="CE13" s="3"/>
      <c r="CF13" s="3"/>
      <c r="CG13" s="3"/>
      <c r="CH13" s="7"/>
      <c r="CI13" s="28"/>
      <c r="CJ13" s="28"/>
      <c r="CK13" s="3"/>
      <c r="CL13" s="3"/>
      <c r="CM13" s="3"/>
      <c r="CN13" s="69"/>
      <c r="CO13" s="53">
        <f t="shared" si="17"/>
        <v>42369</v>
      </c>
      <c r="CP13" s="57"/>
      <c r="CQ13" s="10"/>
      <c r="CR13" s="69"/>
      <c r="CS13" s="69" t="e">
        <f>+SUMIFS(#REF!,#REF!,AH13)</f>
        <v>#REF!</v>
      </c>
      <c r="CT13" s="10" t="e">
        <f>+SUMIFS(#REF!,#REF!,BD13)+SUMIFS(#REF!,#REF!,BJ13)+SUMIFS(#REF!,#REF!,BP13)</f>
        <v>#REF!</v>
      </c>
      <c r="CU13" s="70" t="e">
        <f t="shared" si="7"/>
        <v>#REF!</v>
      </c>
      <c r="CV13" s="70"/>
      <c r="CW13" s="53" t="str">
        <f t="shared" si="8"/>
        <v>CELEBRADO</v>
      </c>
      <c r="CX13" s="53"/>
      <c r="CY13" s="28">
        <f t="shared" si="9"/>
        <v>42290</v>
      </c>
      <c r="CZ13" s="53">
        <f t="shared" si="10"/>
        <v>42369</v>
      </c>
      <c r="DA13" s="10">
        <f t="shared" si="24"/>
        <v>79</v>
      </c>
      <c r="DB13" s="10">
        <f t="shared" si="12"/>
        <v>-13</v>
      </c>
      <c r="DC13" s="206">
        <f t="shared" ref="DC13:DC22" si="27">+IF(DB13&gt;=DA13,100,(DB13/DA13)*100)</f>
        <v>-16.455696202531644</v>
      </c>
      <c r="DD13" s="207"/>
      <c r="DE13" s="10">
        <f t="shared" si="25"/>
        <v>-16.455696202531644</v>
      </c>
      <c r="DF13" s="70" t="e">
        <f t="shared" si="26"/>
        <v>#REF!</v>
      </c>
    </row>
    <row r="14" spans="2:110" ht="99.95" customHeight="1" x14ac:dyDescent="0.25">
      <c r="B14" s="101"/>
      <c r="C14" s="1">
        <f t="shared" si="21"/>
        <v>151</v>
      </c>
      <c r="D14" s="1"/>
      <c r="E14" s="2" t="s">
        <v>185</v>
      </c>
      <c r="F14" s="208" t="s">
        <v>219</v>
      </c>
      <c r="G14" s="210">
        <v>120</v>
      </c>
      <c r="H14" s="28">
        <v>42286</v>
      </c>
      <c r="I14" s="202" t="s">
        <v>48</v>
      </c>
      <c r="J14" s="13" t="s">
        <v>106</v>
      </c>
      <c r="K14" s="211" t="s">
        <v>215</v>
      </c>
      <c r="L14" s="4">
        <v>306</v>
      </c>
      <c r="M14" s="12">
        <v>931418</v>
      </c>
      <c r="N14" s="12" t="s">
        <v>190</v>
      </c>
      <c r="O14" s="7">
        <v>4000000</v>
      </c>
      <c r="P14" s="204" t="s">
        <v>11</v>
      </c>
      <c r="Q14" s="3" t="s">
        <v>11</v>
      </c>
      <c r="R14" s="6"/>
      <c r="S14" s="72"/>
      <c r="T14" s="6"/>
      <c r="U14" s="212">
        <v>151</v>
      </c>
      <c r="V14" s="6">
        <v>42292</v>
      </c>
      <c r="W14" s="10"/>
      <c r="X14" s="13" t="s">
        <v>196</v>
      </c>
      <c r="Y14" s="13" t="s">
        <v>57</v>
      </c>
      <c r="Z14" s="13" t="s">
        <v>197</v>
      </c>
      <c r="AA14" s="13" t="s">
        <v>197</v>
      </c>
      <c r="AB14" s="96" t="s">
        <v>216</v>
      </c>
      <c r="AC14" s="209">
        <v>1010178019</v>
      </c>
      <c r="AD14" s="2"/>
      <c r="AE14" s="3">
        <v>42292</v>
      </c>
      <c r="AF14" s="5" t="s">
        <v>132</v>
      </c>
      <c r="AG14" s="3" t="s">
        <v>70</v>
      </c>
      <c r="AH14" s="48">
        <v>196115</v>
      </c>
      <c r="AI14" s="3">
        <v>42292</v>
      </c>
      <c r="AJ14" s="3" t="s">
        <v>113</v>
      </c>
      <c r="AK14" s="48">
        <v>182001510</v>
      </c>
      <c r="AL14" s="3" t="s">
        <v>217</v>
      </c>
      <c r="AM14" s="7">
        <v>2000000</v>
      </c>
      <c r="AN14" s="7">
        <v>4000000</v>
      </c>
      <c r="AO14" s="10"/>
      <c r="AP14" s="10">
        <f t="shared" si="18"/>
        <v>4000000</v>
      </c>
      <c r="AQ14" s="199" t="s">
        <v>23</v>
      </c>
      <c r="AR14" s="54"/>
      <c r="AS14" s="54"/>
      <c r="AT14" s="54"/>
      <c r="AU14" s="205"/>
      <c r="AV14" s="3">
        <v>42292</v>
      </c>
      <c r="AW14" s="3">
        <v>42352</v>
      </c>
      <c r="AX14" s="7">
        <f t="shared" si="19"/>
        <v>60</v>
      </c>
      <c r="AY14" s="7"/>
      <c r="AZ14" s="7"/>
      <c r="BA14" s="213" t="s">
        <v>29</v>
      </c>
      <c r="BB14" s="61" t="e">
        <f>LOOKUP(BA14,#REF!,#REF!)</f>
        <v>#REF!</v>
      </c>
      <c r="BC14" s="37" t="s">
        <v>218</v>
      </c>
      <c r="BD14" s="73"/>
      <c r="BE14" s="6"/>
      <c r="BF14" s="7"/>
      <c r="BG14" s="7"/>
      <c r="BH14" s="6"/>
      <c r="BI14" s="7"/>
      <c r="BJ14" s="12"/>
      <c r="BK14" s="3"/>
      <c r="BL14" s="7"/>
      <c r="BM14" s="7"/>
      <c r="BN14" s="6"/>
      <c r="BO14" s="7"/>
      <c r="BP14" s="74"/>
      <c r="BQ14" s="74"/>
      <c r="BR14" s="10"/>
      <c r="BS14" s="7"/>
      <c r="BT14" s="6"/>
      <c r="BU14" s="7"/>
      <c r="BV14" s="10">
        <f t="shared" si="22"/>
        <v>0</v>
      </c>
      <c r="BW14" s="10">
        <f t="shared" si="20"/>
        <v>0</v>
      </c>
      <c r="BX14" s="10">
        <f t="shared" si="23"/>
        <v>4000000</v>
      </c>
      <c r="BY14" s="3"/>
      <c r="BZ14" s="3"/>
      <c r="CA14" s="3"/>
      <c r="CB14" s="3"/>
      <c r="CC14" s="7"/>
      <c r="CD14" s="3"/>
      <c r="CE14" s="3"/>
      <c r="CF14" s="3"/>
      <c r="CG14" s="3"/>
      <c r="CH14" s="7"/>
      <c r="CI14" s="28"/>
      <c r="CJ14" s="28"/>
      <c r="CK14" s="3"/>
      <c r="CL14" s="3"/>
      <c r="CM14" s="3"/>
      <c r="CN14" s="69"/>
      <c r="CO14" s="53">
        <f t="shared" si="17"/>
        <v>42352</v>
      </c>
      <c r="CP14" s="57"/>
      <c r="CQ14" s="10"/>
      <c r="CR14" s="69"/>
      <c r="CS14" s="69" t="e">
        <f>+SUMIFS(#REF!,#REF!,AH14)</f>
        <v>#REF!</v>
      </c>
      <c r="CT14" s="10" t="e">
        <f>+SUMIFS(#REF!,#REF!,BD14)+SUMIFS(#REF!,#REF!,BJ14)+SUMIFS(#REF!,#REF!,BP14)</f>
        <v>#REF!</v>
      </c>
      <c r="CU14" s="70" t="e">
        <f t="shared" si="7"/>
        <v>#REF!</v>
      </c>
      <c r="CV14" s="70"/>
      <c r="CW14" s="53" t="str">
        <f t="shared" si="8"/>
        <v>CELEBRADO</v>
      </c>
      <c r="CX14" s="53"/>
      <c r="CY14" s="28">
        <f t="shared" si="9"/>
        <v>42292</v>
      </c>
      <c r="CZ14" s="53">
        <f t="shared" si="10"/>
        <v>42352</v>
      </c>
      <c r="DA14" s="10">
        <f t="shared" si="24"/>
        <v>60</v>
      </c>
      <c r="DB14" s="10">
        <f t="shared" si="12"/>
        <v>-15</v>
      </c>
      <c r="DC14" s="206">
        <f t="shared" si="27"/>
        <v>-25</v>
      </c>
      <c r="DD14" s="207"/>
      <c r="DE14" s="10">
        <f t="shared" si="25"/>
        <v>-25</v>
      </c>
      <c r="DF14" s="70" t="e">
        <f t="shared" si="26"/>
        <v>#REF!</v>
      </c>
    </row>
    <row r="15" spans="2:110" ht="99.95" customHeight="1" x14ac:dyDescent="0.25">
      <c r="B15" s="101"/>
      <c r="C15" s="1">
        <f t="shared" si="21"/>
        <v>0</v>
      </c>
      <c r="D15" s="1"/>
      <c r="E15" s="2" t="s">
        <v>185</v>
      </c>
      <c r="F15" s="208" t="s">
        <v>235</v>
      </c>
      <c r="G15" s="244">
        <v>73</v>
      </c>
      <c r="H15" s="28">
        <v>42306</v>
      </c>
      <c r="I15" s="202" t="s">
        <v>236</v>
      </c>
      <c r="J15" s="13" t="s">
        <v>106</v>
      </c>
      <c r="K15" s="211" t="s">
        <v>237</v>
      </c>
      <c r="L15" s="4">
        <v>321</v>
      </c>
      <c r="M15" s="12">
        <v>811015</v>
      </c>
      <c r="N15" s="12" t="s">
        <v>238</v>
      </c>
      <c r="O15" s="7">
        <v>28900000</v>
      </c>
      <c r="P15" s="204" t="s">
        <v>189</v>
      </c>
      <c r="Q15" s="204" t="s">
        <v>189</v>
      </c>
      <c r="R15" s="6"/>
      <c r="S15" s="72"/>
      <c r="T15" s="6"/>
      <c r="U15" s="212"/>
      <c r="V15" s="6"/>
      <c r="W15" s="10"/>
      <c r="X15" s="13" t="s">
        <v>239</v>
      </c>
      <c r="Y15" s="13" t="s">
        <v>239</v>
      </c>
      <c r="Z15" s="13" t="s">
        <v>240</v>
      </c>
      <c r="AA15" s="13" t="s">
        <v>240</v>
      </c>
      <c r="AB15" s="96"/>
      <c r="AC15" s="209"/>
      <c r="AD15" s="2"/>
      <c r="AE15" s="3"/>
      <c r="AF15" s="1">
        <v>57915</v>
      </c>
      <c r="AG15" s="214" t="s">
        <v>144</v>
      </c>
      <c r="AH15" s="48"/>
      <c r="AI15" s="3"/>
      <c r="AJ15" s="3"/>
      <c r="AK15" s="48"/>
      <c r="AL15" s="3"/>
      <c r="AM15" s="7"/>
      <c r="AN15" s="7"/>
      <c r="AO15" s="10"/>
      <c r="AP15" s="10">
        <f t="shared" si="18"/>
        <v>0</v>
      </c>
      <c r="AQ15" s="199" t="s">
        <v>142</v>
      </c>
      <c r="AR15" s="54"/>
      <c r="AS15" s="54"/>
      <c r="AT15" s="54"/>
      <c r="AU15" s="205"/>
      <c r="AV15" s="3"/>
      <c r="AW15" s="3">
        <v>42353</v>
      </c>
      <c r="AX15" s="7">
        <f t="shared" si="19"/>
        <v>42353</v>
      </c>
      <c r="AY15" s="7"/>
      <c r="AZ15" s="7"/>
      <c r="BA15" s="213" t="s">
        <v>25</v>
      </c>
      <c r="BB15" s="61" t="e">
        <f>LOOKUP(BA15,#REF!,#REF!)</f>
        <v>#REF!</v>
      </c>
      <c r="BC15" s="37" t="s">
        <v>241</v>
      </c>
      <c r="BD15" s="73"/>
      <c r="BE15" s="6"/>
      <c r="BF15" s="7"/>
      <c r="BG15" s="7"/>
      <c r="BH15" s="6"/>
      <c r="BI15" s="7"/>
      <c r="BJ15" s="12"/>
      <c r="BK15" s="3"/>
      <c r="BL15" s="7"/>
      <c r="BM15" s="7"/>
      <c r="BN15" s="6"/>
      <c r="BO15" s="7"/>
      <c r="BP15" s="74"/>
      <c r="BQ15" s="74"/>
      <c r="BR15" s="10"/>
      <c r="BS15" s="7"/>
      <c r="BT15" s="6"/>
      <c r="BU15" s="7"/>
      <c r="BV15" s="10">
        <f t="shared" si="22"/>
        <v>0</v>
      </c>
      <c r="BW15" s="10">
        <f t="shared" si="20"/>
        <v>0</v>
      </c>
      <c r="BX15" s="10">
        <f t="shared" si="23"/>
        <v>0</v>
      </c>
      <c r="BY15" s="3"/>
      <c r="BZ15" s="3"/>
      <c r="CA15" s="3"/>
      <c r="CB15" s="3"/>
      <c r="CC15" s="7"/>
      <c r="CD15" s="3"/>
      <c r="CE15" s="3"/>
      <c r="CF15" s="3"/>
      <c r="CG15" s="3"/>
      <c r="CH15" s="7"/>
      <c r="CI15" s="28"/>
      <c r="CJ15" s="28"/>
      <c r="CK15" s="3"/>
      <c r="CL15" s="3"/>
      <c r="CM15" s="3"/>
      <c r="CN15" s="69"/>
      <c r="CO15" s="53">
        <f t="shared" si="17"/>
        <v>42353</v>
      </c>
      <c r="CP15" s="57"/>
      <c r="CQ15" s="10"/>
      <c r="CR15" s="69"/>
      <c r="CS15" s="69" t="e">
        <f>+SUMIFS(#REF!,#REF!,AH15)</f>
        <v>#REF!</v>
      </c>
      <c r="CT15" s="10" t="e">
        <f>+SUMIFS(#REF!,#REF!,BD15)+SUMIFS(#REF!,#REF!,BJ15)+SUMIFS(#REF!,#REF!,BP15)</f>
        <v>#REF!</v>
      </c>
      <c r="CU15" s="70" t="e">
        <f t="shared" si="7"/>
        <v>#REF!</v>
      </c>
      <c r="CV15" s="70"/>
      <c r="CW15" s="53" t="str">
        <f t="shared" si="8"/>
        <v>CONVOCADO</v>
      </c>
      <c r="CX15" s="53"/>
      <c r="CY15" s="28">
        <f t="shared" si="9"/>
        <v>0</v>
      </c>
      <c r="CZ15" s="53">
        <f t="shared" si="10"/>
        <v>42353</v>
      </c>
      <c r="DA15" s="10">
        <f t="shared" si="24"/>
        <v>42353</v>
      </c>
      <c r="DB15" s="10">
        <f t="shared" si="12"/>
        <v>42277</v>
      </c>
      <c r="DC15" s="206">
        <f t="shared" si="27"/>
        <v>99.820555804783609</v>
      </c>
      <c r="DD15" s="207"/>
      <c r="DE15" s="10">
        <f t="shared" si="25"/>
        <v>99.820555804783609</v>
      </c>
      <c r="DF15" s="70" t="e">
        <f t="shared" si="26"/>
        <v>#REF!</v>
      </c>
    </row>
    <row r="16" spans="2:110" ht="99.95" customHeight="1" x14ac:dyDescent="0.25">
      <c r="B16" s="101"/>
      <c r="C16" s="1">
        <f t="shared" si="21"/>
        <v>4797</v>
      </c>
      <c r="D16" s="1"/>
      <c r="E16" s="2" t="s">
        <v>83</v>
      </c>
      <c r="F16" s="208"/>
      <c r="G16" s="215" t="s">
        <v>309</v>
      </c>
      <c r="H16" s="28">
        <v>42307</v>
      </c>
      <c r="I16" s="202" t="s">
        <v>84</v>
      </c>
      <c r="J16" s="13" t="s">
        <v>242</v>
      </c>
      <c r="K16" s="25" t="s">
        <v>243</v>
      </c>
      <c r="L16" s="4">
        <v>119</v>
      </c>
      <c r="M16" s="12"/>
      <c r="N16" s="12"/>
      <c r="O16" s="7">
        <v>3583379243.7800002</v>
      </c>
      <c r="P16" s="204" t="s">
        <v>11</v>
      </c>
      <c r="Q16" s="204" t="s">
        <v>8</v>
      </c>
      <c r="R16" s="6"/>
      <c r="S16" s="72"/>
      <c r="T16" s="6"/>
      <c r="U16" s="216">
        <v>4797</v>
      </c>
      <c r="V16" s="6">
        <v>42307</v>
      </c>
      <c r="W16" s="10"/>
      <c r="X16" s="13" t="s">
        <v>12</v>
      </c>
      <c r="Y16" s="13" t="s">
        <v>12</v>
      </c>
      <c r="Z16" s="13" t="s">
        <v>197</v>
      </c>
      <c r="AA16" s="13" t="s">
        <v>197</v>
      </c>
      <c r="AB16" s="13" t="s">
        <v>109</v>
      </c>
      <c r="AC16" s="14">
        <v>830122566</v>
      </c>
      <c r="AD16" s="2" t="s">
        <v>21</v>
      </c>
      <c r="AE16" s="3">
        <v>42307</v>
      </c>
      <c r="AF16" s="5" t="s">
        <v>123</v>
      </c>
      <c r="AG16" s="3" t="s">
        <v>72</v>
      </c>
      <c r="AH16" s="48">
        <v>207915</v>
      </c>
      <c r="AI16" s="3">
        <v>42307</v>
      </c>
      <c r="AJ16" s="3" t="s">
        <v>110</v>
      </c>
      <c r="AK16" s="48">
        <v>358572</v>
      </c>
      <c r="AL16" s="3" t="s">
        <v>114</v>
      </c>
      <c r="AM16" s="7"/>
      <c r="AN16" s="7">
        <v>345291518</v>
      </c>
      <c r="AO16" s="10">
        <f>2050141096+1187946629.78</f>
        <v>3238087725.7799997</v>
      </c>
      <c r="AP16" s="10">
        <f t="shared" si="18"/>
        <v>3583379243.7799997</v>
      </c>
      <c r="AQ16" s="75" t="s">
        <v>23</v>
      </c>
      <c r="AR16" s="54" t="s">
        <v>46</v>
      </c>
      <c r="AS16" s="54" t="s">
        <v>46</v>
      </c>
      <c r="AT16" s="54" t="s">
        <v>46</v>
      </c>
      <c r="AU16" s="217" t="s">
        <v>46</v>
      </c>
      <c r="AV16" s="3">
        <v>42309</v>
      </c>
      <c r="AW16" s="3">
        <v>42947</v>
      </c>
      <c r="AX16" s="7">
        <f t="shared" si="19"/>
        <v>638</v>
      </c>
      <c r="AY16" s="7"/>
      <c r="AZ16" s="7"/>
      <c r="BA16" s="37" t="s">
        <v>141</v>
      </c>
      <c r="BB16" s="61" t="e">
        <f>LOOKUP(BA16,#REF!,#REF!)</f>
        <v>#REF!</v>
      </c>
      <c r="BC16" s="7" t="s">
        <v>244</v>
      </c>
      <c r="BD16" s="73"/>
      <c r="BE16" s="6"/>
      <c r="BF16" s="7"/>
      <c r="BG16" s="7"/>
      <c r="BH16" s="6"/>
      <c r="BI16" s="7"/>
      <c r="BJ16" s="12"/>
      <c r="BK16" s="3"/>
      <c r="BL16" s="7"/>
      <c r="BM16" s="7"/>
      <c r="BN16" s="6"/>
      <c r="BO16" s="7"/>
      <c r="BP16" s="74"/>
      <c r="BQ16" s="74"/>
      <c r="BR16" s="10"/>
      <c r="BS16" s="7"/>
      <c r="BT16" s="6"/>
      <c r="BU16" s="7"/>
      <c r="BV16" s="10">
        <f t="shared" si="22"/>
        <v>3238087725.7799997</v>
      </c>
      <c r="BW16" s="10">
        <f t="shared" si="20"/>
        <v>0</v>
      </c>
      <c r="BX16" s="10">
        <f t="shared" si="23"/>
        <v>3583379243.7799997</v>
      </c>
      <c r="BY16" s="3"/>
      <c r="BZ16" s="3"/>
      <c r="CA16" s="3"/>
      <c r="CB16" s="3"/>
      <c r="CC16" s="7"/>
      <c r="CD16" s="3"/>
      <c r="CE16" s="3"/>
      <c r="CF16" s="3"/>
      <c r="CG16" s="3"/>
      <c r="CH16" s="7"/>
      <c r="CI16" s="28"/>
      <c r="CJ16" s="28"/>
      <c r="CK16" s="3"/>
      <c r="CL16" s="3"/>
      <c r="CM16" s="3"/>
      <c r="CN16" s="69"/>
      <c r="CO16" s="53">
        <f t="shared" si="17"/>
        <v>42947</v>
      </c>
      <c r="CP16" s="57"/>
      <c r="CQ16" s="10"/>
      <c r="CR16" s="69"/>
      <c r="CS16" s="69" t="e">
        <f>+SUMIFS(#REF!,#REF!,AH16)</f>
        <v>#REF!</v>
      </c>
      <c r="CT16" s="10" t="e">
        <f>+SUMIFS(#REF!,#REF!,BD16)+SUMIFS(#REF!,#REF!,BJ16)+SUMIFS(#REF!,#REF!,BP16)</f>
        <v>#REF!</v>
      </c>
      <c r="CU16" s="70" t="e">
        <f t="shared" si="7"/>
        <v>#REF!</v>
      </c>
      <c r="CV16" s="70"/>
      <c r="CW16" s="53" t="str">
        <f t="shared" si="8"/>
        <v>EJECUCION</v>
      </c>
      <c r="CX16" s="53"/>
      <c r="CY16" s="28">
        <f t="shared" si="9"/>
        <v>42309</v>
      </c>
      <c r="CZ16" s="53">
        <f t="shared" si="10"/>
        <v>42947</v>
      </c>
      <c r="DA16" s="10">
        <f t="shared" si="24"/>
        <v>638</v>
      </c>
      <c r="DB16" s="10">
        <f t="shared" si="12"/>
        <v>-32</v>
      </c>
      <c r="DC16" s="206">
        <f t="shared" si="27"/>
        <v>-5.0156739811912221</v>
      </c>
      <c r="DD16" s="207"/>
      <c r="DE16" s="10">
        <f t="shared" si="25"/>
        <v>-5.0156739811912221</v>
      </c>
      <c r="DF16" s="70" t="e">
        <f t="shared" si="26"/>
        <v>#REF!</v>
      </c>
    </row>
    <row r="17" spans="2:110" ht="99.95" customHeight="1" x14ac:dyDescent="0.25">
      <c r="B17" s="40"/>
      <c r="C17" s="1">
        <f t="shared" si="21"/>
        <v>65</v>
      </c>
      <c r="D17" s="1"/>
      <c r="E17" s="2" t="s">
        <v>20</v>
      </c>
      <c r="F17" s="208" t="s">
        <v>318</v>
      </c>
      <c r="G17" s="245" t="s">
        <v>283</v>
      </c>
      <c r="H17" s="28">
        <v>42284</v>
      </c>
      <c r="I17" s="202" t="s">
        <v>31</v>
      </c>
      <c r="J17" s="13" t="s">
        <v>106</v>
      </c>
      <c r="K17" s="77" t="s">
        <v>284</v>
      </c>
      <c r="L17" s="4">
        <v>292</v>
      </c>
      <c r="M17" s="12">
        <v>46191601</v>
      </c>
      <c r="N17" s="12" t="s">
        <v>285</v>
      </c>
      <c r="O17" s="7">
        <v>27794780</v>
      </c>
      <c r="P17" s="204" t="s">
        <v>11</v>
      </c>
      <c r="Q17" s="3" t="s">
        <v>8</v>
      </c>
      <c r="R17" s="6"/>
      <c r="S17" s="180"/>
      <c r="T17" s="181"/>
      <c r="U17" s="212">
        <v>65</v>
      </c>
      <c r="V17" s="6">
        <v>42311</v>
      </c>
      <c r="W17" s="10"/>
      <c r="X17" s="13" t="s">
        <v>12</v>
      </c>
      <c r="Y17" s="13" t="s">
        <v>12</v>
      </c>
      <c r="Z17" s="13" t="s">
        <v>43</v>
      </c>
      <c r="AA17" s="13" t="s">
        <v>43</v>
      </c>
      <c r="AB17" s="13" t="s">
        <v>298</v>
      </c>
      <c r="AC17" s="14">
        <v>79054381</v>
      </c>
      <c r="AD17" s="2"/>
      <c r="AE17" s="3">
        <v>42307</v>
      </c>
      <c r="AF17" s="5" t="s">
        <v>299</v>
      </c>
      <c r="AG17" s="3" t="s">
        <v>300</v>
      </c>
      <c r="AH17" s="48" t="s">
        <v>301</v>
      </c>
      <c r="AI17" s="3">
        <v>42307</v>
      </c>
      <c r="AJ17" s="3" t="s">
        <v>232</v>
      </c>
      <c r="AK17" s="80">
        <v>79054381</v>
      </c>
      <c r="AL17" s="13" t="s">
        <v>205</v>
      </c>
      <c r="AM17" s="7"/>
      <c r="AN17" s="7">
        <v>7337432</v>
      </c>
      <c r="AO17" s="10"/>
      <c r="AP17" s="10">
        <f t="shared" si="18"/>
        <v>7337432</v>
      </c>
      <c r="AQ17" s="75" t="s">
        <v>23</v>
      </c>
      <c r="AR17" s="54" t="s">
        <v>46</v>
      </c>
      <c r="AS17" s="54" t="s">
        <v>46</v>
      </c>
      <c r="AT17" s="54" t="s">
        <v>46</v>
      </c>
      <c r="AU17" s="217" t="s">
        <v>46</v>
      </c>
      <c r="AV17" s="19">
        <v>42313</v>
      </c>
      <c r="AW17" s="3">
        <v>42353</v>
      </c>
      <c r="AX17" s="7">
        <f t="shared" si="19"/>
        <v>40</v>
      </c>
      <c r="AY17" s="7"/>
      <c r="AZ17" s="7"/>
      <c r="BA17" s="37" t="s">
        <v>302</v>
      </c>
      <c r="BB17" s="60" t="e">
        <f>LOOKUP(BA17,#REF!,#REF!)</f>
        <v>#REF!</v>
      </c>
      <c r="BC17" s="41" t="s">
        <v>303</v>
      </c>
      <c r="BD17" s="185"/>
      <c r="BE17" s="6"/>
      <c r="BF17" s="7"/>
      <c r="BG17" s="7"/>
      <c r="BH17" s="6"/>
      <c r="BI17" s="186"/>
      <c r="BJ17" s="187"/>
      <c r="BK17" s="19"/>
      <c r="BL17" s="7"/>
      <c r="BM17" s="7"/>
      <c r="BN17" s="6"/>
      <c r="BO17" s="188"/>
      <c r="BP17" s="189"/>
      <c r="BQ17" s="190"/>
      <c r="BR17" s="10"/>
      <c r="BS17" s="7"/>
      <c r="BT17" s="6"/>
      <c r="BU17" s="188"/>
      <c r="BV17" s="218">
        <f t="shared" si="22"/>
        <v>0</v>
      </c>
      <c r="BW17" s="218">
        <f t="shared" si="20"/>
        <v>0</v>
      </c>
      <c r="BX17" s="218">
        <f t="shared" si="23"/>
        <v>7337432</v>
      </c>
      <c r="BY17" s="192"/>
      <c r="BZ17" s="3"/>
      <c r="CA17" s="3"/>
      <c r="CB17" s="3"/>
      <c r="CC17" s="188"/>
      <c r="CD17" s="192"/>
      <c r="CE17" s="3"/>
      <c r="CF17" s="3"/>
      <c r="CG17" s="3"/>
      <c r="CH17" s="188"/>
      <c r="CI17" s="193"/>
      <c r="CJ17" s="28"/>
      <c r="CK17" s="3"/>
      <c r="CL17" s="3"/>
      <c r="CM17" s="194"/>
      <c r="CN17" s="20"/>
      <c r="CO17" s="195">
        <f t="shared" si="17"/>
        <v>42353</v>
      </c>
      <c r="CP17" s="21"/>
      <c r="CQ17" s="24"/>
      <c r="CR17" s="22"/>
      <c r="CS17" s="196" t="e">
        <f>+SUMIFS(#REF!,#REF!,AH17)</f>
        <v>#REF!</v>
      </c>
      <c r="CT17" s="197" t="e">
        <f>+SUMIFS(#REF!,#REF!,BD17)+SUMIFS(#REF!,#REF!,BJ17)+SUMIFS(#REF!,#REF!,BP17)</f>
        <v>#REF!</v>
      </c>
      <c r="CU17" s="198" t="e">
        <f t="shared" si="7"/>
        <v>#REF!</v>
      </c>
      <c r="CV17" s="38"/>
      <c r="CW17" s="53" t="str">
        <f t="shared" si="8"/>
        <v>EJECUCION</v>
      </c>
      <c r="CX17" s="91"/>
      <c r="CY17" s="193">
        <f t="shared" si="9"/>
        <v>42313</v>
      </c>
      <c r="CZ17" s="53">
        <f t="shared" si="10"/>
        <v>42353</v>
      </c>
      <c r="DA17" s="10">
        <f t="shared" si="24"/>
        <v>40</v>
      </c>
      <c r="DB17" s="34">
        <f t="shared" si="12"/>
        <v>-36</v>
      </c>
      <c r="DC17" s="219">
        <f t="shared" si="27"/>
        <v>-90</v>
      </c>
      <c r="DD17" s="207"/>
      <c r="DE17" s="10">
        <f t="shared" si="25"/>
        <v>-90</v>
      </c>
      <c r="DF17" s="220" t="e">
        <f t="shared" si="26"/>
        <v>#REF!</v>
      </c>
    </row>
    <row r="18" spans="2:110" ht="99.95" customHeight="1" x14ac:dyDescent="0.25">
      <c r="B18" s="40"/>
      <c r="C18" s="1">
        <f t="shared" si="21"/>
        <v>67</v>
      </c>
      <c r="D18" s="1"/>
      <c r="E18" s="2" t="s">
        <v>20</v>
      </c>
      <c r="F18" s="208" t="s">
        <v>318</v>
      </c>
      <c r="G18" s="245" t="s">
        <v>283</v>
      </c>
      <c r="H18" s="28">
        <v>42284</v>
      </c>
      <c r="I18" s="202" t="s">
        <v>31</v>
      </c>
      <c r="J18" s="13" t="s">
        <v>106</v>
      </c>
      <c r="K18" s="77" t="s">
        <v>284</v>
      </c>
      <c r="L18" s="4">
        <v>292</v>
      </c>
      <c r="M18" s="12">
        <v>46191601</v>
      </c>
      <c r="N18" s="12" t="s">
        <v>285</v>
      </c>
      <c r="O18" s="7">
        <v>27794780</v>
      </c>
      <c r="P18" s="204" t="s">
        <v>11</v>
      </c>
      <c r="Q18" s="3" t="s">
        <v>8</v>
      </c>
      <c r="R18" s="6"/>
      <c r="S18" s="180"/>
      <c r="T18" s="181"/>
      <c r="U18" s="212">
        <v>67</v>
      </c>
      <c r="V18" s="6">
        <v>42311</v>
      </c>
      <c r="W18" s="10"/>
      <c r="X18" s="13" t="s">
        <v>12</v>
      </c>
      <c r="Y18" s="13" t="s">
        <v>12</v>
      </c>
      <c r="Z18" s="13" t="s">
        <v>43</v>
      </c>
      <c r="AA18" s="13" t="s">
        <v>43</v>
      </c>
      <c r="AB18" s="13" t="s">
        <v>304</v>
      </c>
      <c r="AC18" s="14">
        <v>32556347</v>
      </c>
      <c r="AD18" s="2"/>
      <c r="AE18" s="3">
        <v>42307</v>
      </c>
      <c r="AF18" s="5" t="s">
        <v>299</v>
      </c>
      <c r="AG18" s="3" t="s">
        <v>300</v>
      </c>
      <c r="AH18" s="48">
        <v>207615</v>
      </c>
      <c r="AI18" s="3">
        <v>42307</v>
      </c>
      <c r="AJ18" s="3" t="s">
        <v>232</v>
      </c>
      <c r="AK18" s="80">
        <v>9770543344</v>
      </c>
      <c r="AL18" s="13" t="s">
        <v>200</v>
      </c>
      <c r="AM18" s="7"/>
      <c r="AN18" s="7">
        <v>672000</v>
      </c>
      <c r="AO18" s="10"/>
      <c r="AP18" s="10">
        <f t="shared" si="18"/>
        <v>672000</v>
      </c>
      <c r="AQ18" s="75" t="s">
        <v>23</v>
      </c>
      <c r="AR18" s="54" t="s">
        <v>46</v>
      </c>
      <c r="AS18" s="54" t="s">
        <v>46</v>
      </c>
      <c r="AT18" s="54" t="s">
        <v>46</v>
      </c>
      <c r="AU18" s="217" t="s">
        <v>46</v>
      </c>
      <c r="AV18" s="19">
        <v>42313</v>
      </c>
      <c r="AW18" s="3">
        <v>42353</v>
      </c>
      <c r="AX18" s="7">
        <f t="shared" si="19"/>
        <v>40</v>
      </c>
      <c r="AY18" s="7"/>
      <c r="AZ18" s="7"/>
      <c r="BA18" s="37" t="s">
        <v>302</v>
      </c>
      <c r="BB18" s="60" t="e">
        <f>LOOKUP(BA18,#REF!,#REF!)</f>
        <v>#REF!</v>
      </c>
      <c r="BC18" s="41" t="s">
        <v>303</v>
      </c>
      <c r="BD18" s="185"/>
      <c r="BE18" s="6"/>
      <c r="BF18" s="7"/>
      <c r="BG18" s="7"/>
      <c r="BH18" s="6"/>
      <c r="BI18" s="186"/>
      <c r="BJ18" s="187"/>
      <c r="BK18" s="19"/>
      <c r="BL18" s="7"/>
      <c r="BM18" s="7"/>
      <c r="BN18" s="6"/>
      <c r="BO18" s="188"/>
      <c r="BP18" s="189"/>
      <c r="BQ18" s="190"/>
      <c r="BR18" s="10"/>
      <c r="BS18" s="7"/>
      <c r="BT18" s="6"/>
      <c r="BU18" s="188"/>
      <c r="BV18" s="218">
        <f t="shared" si="22"/>
        <v>0</v>
      </c>
      <c r="BW18" s="218">
        <f t="shared" si="20"/>
        <v>0</v>
      </c>
      <c r="BX18" s="218">
        <f t="shared" si="23"/>
        <v>672000</v>
      </c>
      <c r="BY18" s="192"/>
      <c r="BZ18" s="3"/>
      <c r="CA18" s="3"/>
      <c r="CB18" s="3"/>
      <c r="CC18" s="188"/>
      <c r="CD18" s="192"/>
      <c r="CE18" s="3"/>
      <c r="CF18" s="3"/>
      <c r="CG18" s="3"/>
      <c r="CH18" s="188"/>
      <c r="CI18" s="193"/>
      <c r="CJ18" s="28"/>
      <c r="CK18" s="3"/>
      <c r="CL18" s="3"/>
      <c r="CM18" s="194"/>
      <c r="CN18" s="20"/>
      <c r="CO18" s="195">
        <f t="shared" si="17"/>
        <v>42353</v>
      </c>
      <c r="CP18" s="21"/>
      <c r="CQ18" s="24"/>
      <c r="CR18" s="22"/>
      <c r="CS18" s="196" t="e">
        <f>+SUMIFS(#REF!,#REF!,AH18)</f>
        <v>#REF!</v>
      </c>
      <c r="CT18" s="197" t="e">
        <f>+SUMIFS(#REF!,#REF!,BD18)+SUMIFS(#REF!,#REF!,BJ18)+SUMIFS(#REF!,#REF!,BP18)</f>
        <v>#REF!</v>
      </c>
      <c r="CU18" s="198" t="e">
        <f t="shared" si="7"/>
        <v>#REF!</v>
      </c>
      <c r="CV18" s="38"/>
      <c r="CW18" s="53" t="str">
        <f t="shared" si="8"/>
        <v>EJECUCION</v>
      </c>
      <c r="CX18" s="91"/>
      <c r="CY18" s="193">
        <f t="shared" si="9"/>
        <v>42313</v>
      </c>
      <c r="CZ18" s="53">
        <f t="shared" si="10"/>
        <v>42353</v>
      </c>
      <c r="DA18" s="10">
        <f t="shared" si="24"/>
        <v>40</v>
      </c>
      <c r="DB18" s="34">
        <f t="shared" si="12"/>
        <v>-36</v>
      </c>
      <c r="DC18" s="219">
        <f t="shared" si="27"/>
        <v>-90</v>
      </c>
      <c r="DD18" s="207"/>
      <c r="DE18" s="10">
        <f t="shared" si="25"/>
        <v>-90</v>
      </c>
      <c r="DF18" s="220" t="e">
        <f t="shared" si="26"/>
        <v>#REF!</v>
      </c>
    </row>
    <row r="19" spans="2:110" ht="99.95" customHeight="1" x14ac:dyDescent="0.25">
      <c r="B19" s="40"/>
      <c r="C19" s="1">
        <f t="shared" si="21"/>
        <v>68</v>
      </c>
      <c r="D19" s="1"/>
      <c r="E19" s="2" t="s">
        <v>20</v>
      </c>
      <c r="F19" s="208" t="s">
        <v>318</v>
      </c>
      <c r="G19" s="245" t="s">
        <v>283</v>
      </c>
      <c r="H19" s="28">
        <v>42284</v>
      </c>
      <c r="I19" s="202" t="s">
        <v>31</v>
      </c>
      <c r="J19" s="13" t="s">
        <v>106</v>
      </c>
      <c r="K19" s="77" t="s">
        <v>284</v>
      </c>
      <c r="L19" s="4">
        <v>292</v>
      </c>
      <c r="M19" s="12">
        <v>46191601</v>
      </c>
      <c r="N19" s="12" t="s">
        <v>285</v>
      </c>
      <c r="O19" s="7">
        <v>27794780</v>
      </c>
      <c r="P19" s="204" t="s">
        <v>11</v>
      </c>
      <c r="Q19" s="3" t="s">
        <v>8</v>
      </c>
      <c r="R19" s="6"/>
      <c r="S19" s="180"/>
      <c r="T19" s="181"/>
      <c r="U19" s="212">
        <v>68</v>
      </c>
      <c r="V19" s="6">
        <v>42311</v>
      </c>
      <c r="W19" s="10"/>
      <c r="X19" s="13" t="s">
        <v>12</v>
      </c>
      <c r="Y19" s="13" t="s">
        <v>12</v>
      </c>
      <c r="Z19" s="13" t="s">
        <v>43</v>
      </c>
      <c r="AA19" s="13" t="s">
        <v>43</v>
      </c>
      <c r="AB19" s="13" t="s">
        <v>305</v>
      </c>
      <c r="AC19" s="14">
        <v>98382724</v>
      </c>
      <c r="AD19" s="2"/>
      <c r="AE19" s="3">
        <v>42307</v>
      </c>
      <c r="AF19" s="5" t="s">
        <v>299</v>
      </c>
      <c r="AG19" s="3" t="s">
        <v>300</v>
      </c>
      <c r="AH19" s="48">
        <v>207415</v>
      </c>
      <c r="AI19" s="3">
        <v>42307</v>
      </c>
      <c r="AJ19" s="3" t="s">
        <v>232</v>
      </c>
      <c r="AK19" s="80">
        <v>106070317255</v>
      </c>
      <c r="AL19" s="13" t="s">
        <v>205</v>
      </c>
      <c r="AM19" s="7"/>
      <c r="AN19" s="7">
        <v>1071000</v>
      </c>
      <c r="AO19" s="10"/>
      <c r="AP19" s="10">
        <f t="shared" si="18"/>
        <v>1071000</v>
      </c>
      <c r="AQ19" s="75" t="s">
        <v>23</v>
      </c>
      <c r="AR19" s="54" t="s">
        <v>46</v>
      </c>
      <c r="AS19" s="54" t="s">
        <v>46</v>
      </c>
      <c r="AT19" s="54" t="s">
        <v>46</v>
      </c>
      <c r="AU19" s="217" t="s">
        <v>46</v>
      </c>
      <c r="AV19" s="19">
        <v>42313</v>
      </c>
      <c r="AW19" s="3">
        <v>42353</v>
      </c>
      <c r="AX19" s="7">
        <f t="shared" si="19"/>
        <v>40</v>
      </c>
      <c r="AY19" s="7"/>
      <c r="AZ19" s="7"/>
      <c r="BA19" s="37" t="s">
        <v>302</v>
      </c>
      <c r="BB19" s="60" t="e">
        <f>LOOKUP(BA19,#REF!,#REF!)</f>
        <v>#REF!</v>
      </c>
      <c r="BC19" s="41" t="s">
        <v>303</v>
      </c>
      <c r="BD19" s="185"/>
      <c r="BE19" s="6"/>
      <c r="BF19" s="7"/>
      <c r="BG19" s="7"/>
      <c r="BH19" s="6"/>
      <c r="BI19" s="186"/>
      <c r="BJ19" s="187"/>
      <c r="BK19" s="19"/>
      <c r="BL19" s="7"/>
      <c r="BM19" s="7"/>
      <c r="BN19" s="6"/>
      <c r="BO19" s="188"/>
      <c r="BP19" s="189"/>
      <c r="BQ19" s="190"/>
      <c r="BR19" s="10"/>
      <c r="BS19" s="7"/>
      <c r="BT19" s="6"/>
      <c r="BU19" s="188"/>
      <c r="BV19" s="218">
        <f t="shared" si="22"/>
        <v>0</v>
      </c>
      <c r="BW19" s="218">
        <f t="shared" si="20"/>
        <v>0</v>
      </c>
      <c r="BX19" s="218">
        <f t="shared" si="23"/>
        <v>1071000</v>
      </c>
      <c r="BY19" s="192"/>
      <c r="BZ19" s="3"/>
      <c r="CA19" s="3"/>
      <c r="CB19" s="3"/>
      <c r="CC19" s="188"/>
      <c r="CD19" s="192"/>
      <c r="CE19" s="3"/>
      <c r="CF19" s="3"/>
      <c r="CG19" s="3"/>
      <c r="CH19" s="188"/>
      <c r="CI19" s="193"/>
      <c r="CJ19" s="28"/>
      <c r="CK19" s="3"/>
      <c r="CL19" s="3"/>
      <c r="CM19" s="194"/>
      <c r="CN19" s="20"/>
      <c r="CO19" s="195">
        <f t="shared" si="17"/>
        <v>42353</v>
      </c>
      <c r="CP19" s="21"/>
      <c r="CQ19" s="24"/>
      <c r="CR19" s="22"/>
      <c r="CS19" s="196" t="e">
        <f>+SUMIFS(#REF!,#REF!,AH19)</f>
        <v>#REF!</v>
      </c>
      <c r="CT19" s="197" t="e">
        <f>+SUMIFS(#REF!,#REF!,BD19)+SUMIFS(#REF!,#REF!,BJ19)+SUMIFS(#REF!,#REF!,BP19)</f>
        <v>#REF!</v>
      </c>
      <c r="CU19" s="198" t="e">
        <f t="shared" ref="CU19:CU22" si="28">+CS19/BX19</f>
        <v>#REF!</v>
      </c>
      <c r="CV19" s="38"/>
      <c r="CW19" s="53" t="str">
        <f t="shared" si="8"/>
        <v>EJECUCION</v>
      </c>
      <c r="CX19" s="91"/>
      <c r="CY19" s="193">
        <f t="shared" si="9"/>
        <v>42313</v>
      </c>
      <c r="CZ19" s="53">
        <f t="shared" si="10"/>
        <v>42353</v>
      </c>
      <c r="DA19" s="10">
        <f t="shared" si="24"/>
        <v>40</v>
      </c>
      <c r="DB19" s="34">
        <f t="shared" si="12"/>
        <v>-36</v>
      </c>
      <c r="DC19" s="219">
        <f t="shared" si="27"/>
        <v>-90</v>
      </c>
      <c r="DD19" s="207"/>
      <c r="DE19" s="10">
        <f t="shared" si="25"/>
        <v>-90</v>
      </c>
      <c r="DF19" s="220" t="e">
        <f t="shared" si="26"/>
        <v>#REF!</v>
      </c>
    </row>
    <row r="20" spans="2:110" ht="99.95" customHeight="1" x14ac:dyDescent="0.25">
      <c r="B20" s="40"/>
      <c r="C20" s="1">
        <f t="shared" si="21"/>
        <v>69</v>
      </c>
      <c r="D20" s="1"/>
      <c r="E20" s="2" t="s">
        <v>20</v>
      </c>
      <c r="F20" s="208" t="s">
        <v>318</v>
      </c>
      <c r="G20" s="245" t="s">
        <v>283</v>
      </c>
      <c r="H20" s="28">
        <v>42284</v>
      </c>
      <c r="I20" s="202" t="s">
        <v>31</v>
      </c>
      <c r="J20" s="13" t="s">
        <v>106</v>
      </c>
      <c r="K20" s="77" t="s">
        <v>284</v>
      </c>
      <c r="L20" s="4">
        <v>292</v>
      </c>
      <c r="M20" s="12">
        <v>46191601</v>
      </c>
      <c r="N20" s="12" t="s">
        <v>285</v>
      </c>
      <c r="O20" s="7">
        <v>27794780</v>
      </c>
      <c r="P20" s="204" t="s">
        <v>11</v>
      </c>
      <c r="Q20" s="3" t="s">
        <v>8</v>
      </c>
      <c r="R20" s="6"/>
      <c r="S20" s="180"/>
      <c r="T20" s="181"/>
      <c r="U20" s="212">
        <v>69</v>
      </c>
      <c r="V20" s="6">
        <v>42311</v>
      </c>
      <c r="W20" s="10"/>
      <c r="X20" s="13" t="s">
        <v>12</v>
      </c>
      <c r="Y20" s="13" t="s">
        <v>12</v>
      </c>
      <c r="Z20" s="13" t="s">
        <v>43</v>
      </c>
      <c r="AA20" s="13" t="s">
        <v>43</v>
      </c>
      <c r="AB20" s="13" t="s">
        <v>306</v>
      </c>
      <c r="AC20" s="14">
        <v>900657510</v>
      </c>
      <c r="AD20" s="2" t="s">
        <v>21</v>
      </c>
      <c r="AE20" s="3">
        <v>42307</v>
      </c>
      <c r="AF20" s="5" t="s">
        <v>299</v>
      </c>
      <c r="AG20" s="3" t="s">
        <v>300</v>
      </c>
      <c r="AH20" s="48" t="s">
        <v>307</v>
      </c>
      <c r="AI20" s="3">
        <v>42307</v>
      </c>
      <c r="AJ20" s="3" t="s">
        <v>232</v>
      </c>
      <c r="AK20" s="80">
        <v>80813882730</v>
      </c>
      <c r="AL20" s="13" t="s">
        <v>200</v>
      </c>
      <c r="AM20" s="7"/>
      <c r="AN20" s="7">
        <v>14453520</v>
      </c>
      <c r="AO20" s="10"/>
      <c r="AP20" s="10">
        <f t="shared" si="18"/>
        <v>14453520</v>
      </c>
      <c r="AQ20" s="75" t="s">
        <v>23</v>
      </c>
      <c r="AR20" s="54" t="s">
        <v>46</v>
      </c>
      <c r="AS20" s="54" t="s">
        <v>46</v>
      </c>
      <c r="AT20" s="54" t="s">
        <v>46</v>
      </c>
      <c r="AU20" s="217" t="s">
        <v>46</v>
      </c>
      <c r="AV20" s="19">
        <v>42313</v>
      </c>
      <c r="AW20" s="3">
        <v>42353</v>
      </c>
      <c r="AX20" s="7">
        <f t="shared" si="19"/>
        <v>40</v>
      </c>
      <c r="AY20" s="7"/>
      <c r="AZ20" s="7"/>
      <c r="BA20" s="37" t="s">
        <v>302</v>
      </c>
      <c r="BB20" s="60" t="e">
        <f>LOOKUP(BA20,#REF!,#REF!)</f>
        <v>#REF!</v>
      </c>
      <c r="BC20" s="41" t="s">
        <v>303</v>
      </c>
      <c r="BD20" s="185"/>
      <c r="BE20" s="6"/>
      <c r="BF20" s="7"/>
      <c r="BG20" s="7"/>
      <c r="BH20" s="6"/>
      <c r="BI20" s="186"/>
      <c r="BJ20" s="187"/>
      <c r="BK20" s="19"/>
      <c r="BL20" s="7"/>
      <c r="BM20" s="7"/>
      <c r="BN20" s="6"/>
      <c r="BO20" s="188"/>
      <c r="BP20" s="189"/>
      <c r="BQ20" s="190"/>
      <c r="BR20" s="10"/>
      <c r="BS20" s="7"/>
      <c r="BT20" s="6"/>
      <c r="BU20" s="188"/>
      <c r="BV20" s="218">
        <f t="shared" si="22"/>
        <v>0</v>
      </c>
      <c r="BW20" s="218">
        <f t="shared" si="20"/>
        <v>0</v>
      </c>
      <c r="BX20" s="218">
        <f t="shared" si="23"/>
        <v>14453520</v>
      </c>
      <c r="BY20" s="192"/>
      <c r="BZ20" s="3"/>
      <c r="CA20" s="3"/>
      <c r="CB20" s="3"/>
      <c r="CC20" s="188"/>
      <c r="CD20" s="192"/>
      <c r="CE20" s="3"/>
      <c r="CF20" s="3"/>
      <c r="CG20" s="3"/>
      <c r="CH20" s="188"/>
      <c r="CI20" s="193"/>
      <c r="CJ20" s="28"/>
      <c r="CK20" s="3"/>
      <c r="CL20" s="3"/>
      <c r="CM20" s="194"/>
      <c r="CN20" s="20"/>
      <c r="CO20" s="195">
        <f t="shared" si="17"/>
        <v>42353</v>
      </c>
      <c r="CP20" s="21"/>
      <c r="CQ20" s="24"/>
      <c r="CR20" s="22"/>
      <c r="CS20" s="196" t="e">
        <f>+SUMIFS(#REF!,#REF!,AH20)</f>
        <v>#REF!</v>
      </c>
      <c r="CT20" s="197" t="e">
        <f>+SUMIFS(#REF!,#REF!,BD20)+SUMIFS(#REF!,#REF!,BJ20)+SUMIFS(#REF!,#REF!,BP20)</f>
        <v>#REF!</v>
      </c>
      <c r="CU20" s="198" t="e">
        <f t="shared" si="28"/>
        <v>#REF!</v>
      </c>
      <c r="CV20" s="38"/>
      <c r="CW20" s="53" t="str">
        <f t="shared" si="8"/>
        <v>EJECUCION</v>
      </c>
      <c r="CX20" s="91"/>
      <c r="CY20" s="193">
        <f t="shared" si="9"/>
        <v>42313</v>
      </c>
      <c r="CZ20" s="53">
        <f t="shared" si="10"/>
        <v>42353</v>
      </c>
      <c r="DA20" s="10">
        <f t="shared" si="24"/>
        <v>40</v>
      </c>
      <c r="DB20" s="34">
        <f t="shared" si="12"/>
        <v>-36</v>
      </c>
      <c r="DC20" s="219">
        <f t="shared" si="27"/>
        <v>-90</v>
      </c>
      <c r="DD20" s="207"/>
      <c r="DE20" s="10">
        <f t="shared" si="25"/>
        <v>-90</v>
      </c>
      <c r="DF20" s="220" t="e">
        <f t="shared" si="26"/>
        <v>#REF!</v>
      </c>
    </row>
    <row r="21" spans="2:110" ht="99.95" customHeight="1" x14ac:dyDescent="0.25">
      <c r="B21" s="40"/>
      <c r="C21" s="1">
        <f t="shared" si="21"/>
        <v>0</v>
      </c>
      <c r="D21" s="1"/>
      <c r="E21" s="2" t="s">
        <v>20</v>
      </c>
      <c r="F21" s="208" t="s">
        <v>318</v>
      </c>
      <c r="G21" s="245" t="s">
        <v>151</v>
      </c>
      <c r="H21" s="28">
        <v>42293</v>
      </c>
      <c r="I21" s="202" t="s">
        <v>31</v>
      </c>
      <c r="J21" s="13" t="s">
        <v>60</v>
      </c>
      <c r="K21" s="77" t="s">
        <v>286</v>
      </c>
      <c r="L21" s="4">
        <v>201</v>
      </c>
      <c r="M21" s="12">
        <v>811118</v>
      </c>
      <c r="N21" s="12" t="s">
        <v>287</v>
      </c>
      <c r="O21" s="7">
        <v>11626604</v>
      </c>
      <c r="P21" s="204" t="s">
        <v>189</v>
      </c>
      <c r="Q21" s="3" t="s">
        <v>189</v>
      </c>
      <c r="R21" s="6"/>
      <c r="S21" s="180"/>
      <c r="T21" s="181"/>
      <c r="U21" s="216"/>
      <c r="V21" s="6"/>
      <c r="W21" s="10"/>
      <c r="X21" s="13" t="s">
        <v>12</v>
      </c>
      <c r="Y21" s="13" t="s">
        <v>12</v>
      </c>
      <c r="Z21" s="13" t="s">
        <v>43</v>
      </c>
      <c r="AA21" s="13" t="s">
        <v>43</v>
      </c>
      <c r="AB21" s="13"/>
      <c r="AC21" s="14"/>
      <c r="AD21" s="2"/>
      <c r="AE21" s="3"/>
      <c r="AF21" s="5"/>
      <c r="AG21" s="3"/>
      <c r="AH21" s="48"/>
      <c r="AI21" s="3"/>
      <c r="AJ21" s="3"/>
      <c r="AK21" s="80"/>
      <c r="AL21" s="13"/>
      <c r="AM21" s="7"/>
      <c r="AN21" s="7"/>
      <c r="AO21" s="10"/>
      <c r="AP21" s="15"/>
      <c r="AQ21" s="75" t="s">
        <v>23</v>
      </c>
      <c r="AR21" s="54" t="s">
        <v>46</v>
      </c>
      <c r="AS21" s="54" t="s">
        <v>46</v>
      </c>
      <c r="AT21" s="54" t="s">
        <v>46</v>
      </c>
      <c r="AU21" s="217" t="s">
        <v>46</v>
      </c>
      <c r="AV21" s="19">
        <f>+AI21</f>
        <v>0</v>
      </c>
      <c r="AW21" s="3"/>
      <c r="AX21" s="7">
        <f t="shared" si="19"/>
        <v>0</v>
      </c>
      <c r="AY21" s="7"/>
      <c r="AZ21" s="7"/>
      <c r="BA21" s="37"/>
      <c r="BB21" s="60" t="e">
        <f>LOOKUP(BA21,#REF!,#REF!)</f>
        <v>#REF!</v>
      </c>
      <c r="BC21" s="41"/>
      <c r="BD21" s="185"/>
      <c r="BE21" s="6"/>
      <c r="BF21" s="7"/>
      <c r="BG21" s="7"/>
      <c r="BH21" s="6"/>
      <c r="BI21" s="186"/>
      <c r="BJ21" s="187"/>
      <c r="BK21" s="19"/>
      <c r="BL21" s="7"/>
      <c r="BM21" s="7"/>
      <c r="BN21" s="6"/>
      <c r="BO21" s="188"/>
      <c r="BP21" s="189"/>
      <c r="BQ21" s="190"/>
      <c r="BR21" s="10"/>
      <c r="BS21" s="7"/>
      <c r="BT21" s="6"/>
      <c r="BU21" s="188"/>
      <c r="BV21" s="218">
        <f t="shared" si="22"/>
        <v>0</v>
      </c>
      <c r="BW21" s="218">
        <f t="shared" si="20"/>
        <v>0</v>
      </c>
      <c r="BX21" s="218">
        <f t="shared" si="23"/>
        <v>0</v>
      </c>
      <c r="BY21" s="192"/>
      <c r="BZ21" s="3"/>
      <c r="CA21" s="3"/>
      <c r="CB21" s="3"/>
      <c r="CC21" s="188"/>
      <c r="CD21" s="192"/>
      <c r="CE21" s="3"/>
      <c r="CF21" s="3"/>
      <c r="CG21" s="3"/>
      <c r="CH21" s="188"/>
      <c r="CI21" s="193"/>
      <c r="CJ21" s="28"/>
      <c r="CK21" s="3"/>
      <c r="CL21" s="3"/>
      <c r="CM21" s="194"/>
      <c r="CN21" s="20"/>
      <c r="CO21" s="195">
        <f t="shared" si="17"/>
        <v>0</v>
      </c>
      <c r="CP21" s="21"/>
      <c r="CQ21" s="24"/>
      <c r="CR21" s="22"/>
      <c r="CS21" s="196" t="e">
        <f>+SUMIFS(#REF!,#REF!,AH21)</f>
        <v>#REF!</v>
      </c>
      <c r="CT21" s="197" t="e">
        <f>+SUMIFS(#REF!,#REF!,BD21)+SUMIFS(#REF!,#REF!,BJ21)+SUMIFS(#REF!,#REF!,BP21)</f>
        <v>#REF!</v>
      </c>
      <c r="CU21" s="198" t="e">
        <f t="shared" si="28"/>
        <v>#REF!</v>
      </c>
      <c r="CV21" s="38"/>
      <c r="CW21" s="53" t="str">
        <f t="shared" si="8"/>
        <v>CONVOCADO</v>
      </c>
      <c r="CX21" s="91"/>
      <c r="CY21" s="193">
        <f t="shared" si="9"/>
        <v>0</v>
      </c>
      <c r="CZ21" s="53">
        <f t="shared" si="10"/>
        <v>0</v>
      </c>
      <c r="DA21" s="10">
        <f t="shared" si="24"/>
        <v>0</v>
      </c>
      <c r="DB21" s="34">
        <f t="shared" si="12"/>
        <v>42277</v>
      </c>
      <c r="DC21" s="219">
        <f t="shared" si="27"/>
        <v>100</v>
      </c>
      <c r="DD21" s="207"/>
      <c r="DE21" s="10">
        <f t="shared" si="25"/>
        <v>100</v>
      </c>
      <c r="DF21" s="220" t="e">
        <f t="shared" si="26"/>
        <v>#REF!</v>
      </c>
    </row>
    <row r="22" spans="2:110" ht="99.95" customHeight="1" x14ac:dyDescent="0.25">
      <c r="B22" s="40"/>
      <c r="C22" s="1">
        <f t="shared" si="21"/>
        <v>0</v>
      </c>
      <c r="D22" s="1"/>
      <c r="E22" s="2" t="s">
        <v>20</v>
      </c>
      <c r="F22" s="208" t="s">
        <v>319</v>
      </c>
      <c r="G22" s="245" t="s">
        <v>139</v>
      </c>
      <c r="H22" s="28">
        <v>42307</v>
      </c>
      <c r="I22" s="202" t="s">
        <v>31</v>
      </c>
      <c r="J22" s="13" t="s">
        <v>106</v>
      </c>
      <c r="K22" s="77" t="s">
        <v>290</v>
      </c>
      <c r="L22" s="4">
        <v>317</v>
      </c>
      <c r="M22" s="12">
        <v>52131501</v>
      </c>
      <c r="N22" s="12" t="s">
        <v>105</v>
      </c>
      <c r="O22" s="7">
        <v>12488300</v>
      </c>
      <c r="P22" s="204" t="s">
        <v>189</v>
      </c>
      <c r="Q22" s="3" t="s">
        <v>189</v>
      </c>
      <c r="R22" s="6"/>
      <c r="S22" s="180"/>
      <c r="T22" s="181"/>
      <c r="U22" s="216"/>
      <c r="V22" s="6"/>
      <c r="W22" s="10"/>
      <c r="X22" s="13" t="s">
        <v>12</v>
      </c>
      <c r="Y22" s="13" t="s">
        <v>12</v>
      </c>
      <c r="Z22" s="13" t="s">
        <v>43</v>
      </c>
      <c r="AA22" s="13" t="s">
        <v>43</v>
      </c>
      <c r="AB22" s="13"/>
      <c r="AC22" s="14"/>
      <c r="AD22" s="2"/>
      <c r="AE22" s="3"/>
      <c r="AF22" s="5"/>
      <c r="AG22" s="3"/>
      <c r="AH22" s="48"/>
      <c r="AI22" s="3"/>
      <c r="AJ22" s="3"/>
      <c r="AK22" s="80"/>
      <c r="AL22" s="13"/>
      <c r="AM22" s="7"/>
      <c r="AN22" s="7"/>
      <c r="AO22" s="10"/>
      <c r="AP22" s="15"/>
      <c r="AQ22" s="75" t="s">
        <v>23</v>
      </c>
      <c r="AR22" s="54" t="s">
        <v>46</v>
      </c>
      <c r="AS22" s="54" t="s">
        <v>46</v>
      </c>
      <c r="AT22" s="54" t="s">
        <v>46</v>
      </c>
      <c r="AU22" s="217" t="s">
        <v>46</v>
      </c>
      <c r="AV22" s="19">
        <f>+AI22</f>
        <v>0</v>
      </c>
      <c r="AW22" s="3"/>
      <c r="AX22" s="7">
        <f t="shared" si="19"/>
        <v>0</v>
      </c>
      <c r="AY22" s="7"/>
      <c r="AZ22" s="7"/>
      <c r="BA22" s="37"/>
      <c r="BB22" s="60" t="e">
        <f>LOOKUP(BA22,#REF!,#REF!)</f>
        <v>#REF!</v>
      </c>
      <c r="BC22" s="41"/>
      <c r="BD22" s="185"/>
      <c r="BE22" s="6"/>
      <c r="BF22" s="7"/>
      <c r="BG22" s="7"/>
      <c r="BH22" s="6"/>
      <c r="BI22" s="186"/>
      <c r="BJ22" s="187"/>
      <c r="BK22" s="19"/>
      <c r="BL22" s="7"/>
      <c r="BM22" s="7"/>
      <c r="BN22" s="6"/>
      <c r="BO22" s="188"/>
      <c r="BP22" s="189"/>
      <c r="BQ22" s="190"/>
      <c r="BR22" s="10"/>
      <c r="BS22" s="7"/>
      <c r="BT22" s="6"/>
      <c r="BU22" s="188"/>
      <c r="BV22" s="218">
        <f t="shared" si="22"/>
        <v>0</v>
      </c>
      <c r="BW22" s="218">
        <f t="shared" si="20"/>
        <v>0</v>
      </c>
      <c r="BX22" s="218">
        <f t="shared" si="23"/>
        <v>0</v>
      </c>
      <c r="BY22" s="192"/>
      <c r="BZ22" s="3"/>
      <c r="CA22" s="3"/>
      <c r="CB22" s="3"/>
      <c r="CC22" s="188"/>
      <c r="CD22" s="192"/>
      <c r="CE22" s="3"/>
      <c r="CF22" s="3"/>
      <c r="CG22" s="3"/>
      <c r="CH22" s="188"/>
      <c r="CI22" s="193"/>
      <c r="CJ22" s="28"/>
      <c r="CK22" s="3"/>
      <c r="CL22" s="3"/>
      <c r="CM22" s="194"/>
      <c r="CN22" s="20"/>
      <c r="CO22" s="195">
        <f t="shared" si="17"/>
        <v>0</v>
      </c>
      <c r="CP22" s="21"/>
      <c r="CQ22" s="24"/>
      <c r="CR22" s="22"/>
      <c r="CS22" s="196" t="e">
        <f>+SUMIFS(#REF!,#REF!,AH22)</f>
        <v>#REF!</v>
      </c>
      <c r="CT22" s="197" t="e">
        <f>+SUMIFS(#REF!,#REF!,BD22)+SUMIFS(#REF!,#REF!,BJ22)+SUMIFS(#REF!,#REF!,BP22)</f>
        <v>#REF!</v>
      </c>
      <c r="CU22" s="198" t="e">
        <f t="shared" si="28"/>
        <v>#REF!</v>
      </c>
      <c r="CV22" s="38"/>
      <c r="CW22" s="53" t="str">
        <f t="shared" si="8"/>
        <v>CONVOCADO</v>
      </c>
      <c r="CX22" s="91"/>
      <c r="CY22" s="193">
        <f t="shared" si="9"/>
        <v>0</v>
      </c>
      <c r="CZ22" s="53">
        <f t="shared" si="10"/>
        <v>0</v>
      </c>
      <c r="DA22" s="10">
        <f t="shared" si="24"/>
        <v>0</v>
      </c>
      <c r="DB22" s="34">
        <f t="shared" si="12"/>
        <v>42277</v>
      </c>
      <c r="DC22" s="219">
        <f t="shared" si="27"/>
        <v>100</v>
      </c>
      <c r="DD22" s="207"/>
      <c r="DE22" s="10">
        <f t="shared" si="25"/>
        <v>100</v>
      </c>
      <c r="DF22" s="220" t="e">
        <f t="shared" si="26"/>
        <v>#REF!</v>
      </c>
    </row>
    <row r="23" spans="2:110" ht="99.95" customHeight="1" x14ac:dyDescent="0.25">
      <c r="B23" s="40"/>
      <c r="D23" s="1"/>
      <c r="E23" s="2" t="s">
        <v>20</v>
      </c>
      <c r="F23" s="208" t="s">
        <v>320</v>
      </c>
      <c r="G23" s="245" t="s">
        <v>138</v>
      </c>
      <c r="H23" s="28">
        <v>42304</v>
      </c>
      <c r="I23" s="202" t="s">
        <v>31</v>
      </c>
      <c r="J23" s="13" t="s">
        <v>106</v>
      </c>
      <c r="K23" s="77" t="s">
        <v>288</v>
      </c>
      <c r="L23" s="4">
        <v>318</v>
      </c>
      <c r="M23" s="12">
        <v>56101522</v>
      </c>
      <c r="N23" s="12" t="s">
        <v>289</v>
      </c>
      <c r="O23" s="7">
        <v>9724950</v>
      </c>
      <c r="P23" s="204" t="s">
        <v>189</v>
      </c>
      <c r="Q23" s="3" t="s">
        <v>189</v>
      </c>
      <c r="R23" s="6"/>
      <c r="S23" s="180"/>
      <c r="T23" s="181"/>
      <c r="U23" s="216"/>
      <c r="V23" s="6"/>
      <c r="W23" s="10"/>
      <c r="X23" s="13"/>
      <c r="Y23" s="13"/>
      <c r="Z23" s="13"/>
      <c r="AA23" s="13"/>
      <c r="AB23" s="13"/>
      <c r="AC23" s="14"/>
      <c r="AD23" s="2"/>
      <c r="AE23" s="3"/>
      <c r="AF23" s="5"/>
      <c r="AG23" s="3"/>
      <c r="AH23" s="48"/>
      <c r="AI23" s="3"/>
      <c r="AJ23" s="3"/>
      <c r="AK23" s="80"/>
      <c r="AL23" s="13"/>
      <c r="AM23" s="7"/>
      <c r="AN23" s="7"/>
      <c r="AO23" s="10"/>
      <c r="AP23" s="15"/>
      <c r="AQ23" s="221"/>
      <c r="AR23" s="54"/>
      <c r="AS23" s="54"/>
      <c r="AT23" s="54"/>
      <c r="AU23" s="222"/>
      <c r="AV23" s="19"/>
      <c r="AW23" s="3"/>
      <c r="AX23" s="7"/>
      <c r="AY23" s="7"/>
      <c r="AZ23" s="7"/>
      <c r="BA23" s="37"/>
      <c r="BB23" s="60"/>
      <c r="BC23" s="41"/>
      <c r="BD23" s="223"/>
      <c r="BE23" s="6"/>
      <c r="BF23" s="7"/>
      <c r="BG23" s="7"/>
      <c r="BH23" s="6"/>
      <c r="BI23" s="186"/>
      <c r="BJ23" s="224"/>
      <c r="BK23" s="19"/>
      <c r="BL23" s="7"/>
      <c r="BM23" s="7"/>
      <c r="BN23" s="6"/>
      <c r="BO23" s="186"/>
      <c r="BP23" s="190"/>
      <c r="BQ23" s="190"/>
      <c r="BR23" s="10"/>
      <c r="BS23" s="7"/>
      <c r="BT23" s="6"/>
      <c r="BU23" s="186"/>
      <c r="BV23" s="197"/>
      <c r="BW23" s="197"/>
      <c r="BX23" s="197"/>
      <c r="BY23" s="19"/>
      <c r="BZ23" s="3"/>
      <c r="CA23" s="3"/>
      <c r="CB23" s="3"/>
      <c r="CC23" s="186"/>
      <c r="CD23" s="19"/>
      <c r="CE23" s="3"/>
      <c r="CF23" s="3"/>
      <c r="CG23" s="3"/>
      <c r="CH23" s="186"/>
      <c r="CI23" s="29"/>
      <c r="CJ23" s="28"/>
      <c r="CK23" s="3"/>
      <c r="CL23" s="3"/>
      <c r="CM23" s="90"/>
      <c r="CN23" s="20"/>
      <c r="CO23" s="225"/>
      <c r="CP23" s="78"/>
      <c r="CQ23" s="24"/>
      <c r="CR23" s="22"/>
      <c r="CS23" s="226"/>
      <c r="CT23" s="197"/>
      <c r="CU23" s="227"/>
      <c r="CV23" s="38"/>
      <c r="CW23" s="53"/>
      <c r="CX23" s="91"/>
      <c r="CY23" s="29"/>
      <c r="CZ23" s="53"/>
      <c r="DA23" s="10"/>
      <c r="DB23" s="34"/>
      <c r="DC23" s="219"/>
      <c r="DD23" s="207"/>
      <c r="DE23" s="10"/>
      <c r="DF23" s="220"/>
    </row>
    <row r="24" spans="2:110" ht="99.95" customHeight="1" x14ac:dyDescent="0.25">
      <c r="B24" s="101"/>
      <c r="C24" s="1">
        <f t="shared" ref="C24" si="29">+IF(U24="",0,U24)</f>
        <v>154</v>
      </c>
      <c r="D24" s="1"/>
      <c r="E24" s="2" t="s">
        <v>20</v>
      </c>
      <c r="F24" s="208" t="s">
        <v>321</v>
      </c>
      <c r="G24" s="244">
        <v>123</v>
      </c>
      <c r="H24" s="28">
        <v>42297</v>
      </c>
      <c r="I24" s="202" t="s">
        <v>48</v>
      </c>
      <c r="J24" s="13" t="s">
        <v>193</v>
      </c>
      <c r="K24" s="211" t="s">
        <v>294</v>
      </c>
      <c r="L24" s="4">
        <v>294</v>
      </c>
      <c r="M24" s="12">
        <v>801113</v>
      </c>
      <c r="N24" s="12" t="s">
        <v>96</v>
      </c>
      <c r="O24" s="7">
        <v>20000000</v>
      </c>
      <c r="P24" s="204" t="s">
        <v>11</v>
      </c>
      <c r="Q24" s="3" t="s">
        <v>11</v>
      </c>
      <c r="R24" s="6"/>
      <c r="S24" s="72"/>
      <c r="T24" s="6"/>
      <c r="U24" s="244">
        <v>154</v>
      </c>
      <c r="V24" s="6">
        <v>42307</v>
      </c>
      <c r="W24" s="10"/>
      <c r="X24" s="13" t="s">
        <v>196</v>
      </c>
      <c r="Y24" s="13" t="s">
        <v>57</v>
      </c>
      <c r="Z24" s="13" t="s">
        <v>197</v>
      </c>
      <c r="AA24" s="13" t="s">
        <v>197</v>
      </c>
      <c r="AB24" s="96" t="s">
        <v>295</v>
      </c>
      <c r="AC24" s="209">
        <v>900583848</v>
      </c>
      <c r="AD24" s="2" t="s">
        <v>35</v>
      </c>
      <c r="AE24" s="3">
        <v>42304</v>
      </c>
      <c r="AF24" s="5" t="s">
        <v>125</v>
      </c>
      <c r="AG24" s="3" t="s">
        <v>98</v>
      </c>
      <c r="AH24" s="48">
        <v>201015</v>
      </c>
      <c r="AI24" s="3">
        <v>42304</v>
      </c>
      <c r="AJ24" s="3" t="s">
        <v>113</v>
      </c>
      <c r="AK24" s="48">
        <v>482300004421</v>
      </c>
      <c r="AL24" s="3" t="s">
        <v>296</v>
      </c>
      <c r="AM24" s="7">
        <v>7000000</v>
      </c>
      <c r="AN24" s="10">
        <v>20000000</v>
      </c>
      <c r="AO24" s="10"/>
      <c r="AP24" s="10">
        <f t="shared" ref="AP24" si="30">+AN24+AO24</f>
        <v>20000000</v>
      </c>
      <c r="AQ24" s="199" t="s">
        <v>23</v>
      </c>
      <c r="AR24" s="54"/>
      <c r="AS24" s="54"/>
      <c r="AT24" s="54"/>
      <c r="AU24" s="205"/>
      <c r="AV24" s="3">
        <v>42304</v>
      </c>
      <c r="AW24" s="3">
        <v>42369</v>
      </c>
      <c r="AX24" s="7">
        <f t="shared" ref="AX24" si="31">+AW24-AV24</f>
        <v>65</v>
      </c>
      <c r="AY24" s="7"/>
      <c r="AZ24" s="7"/>
      <c r="BA24" s="37" t="s">
        <v>42</v>
      </c>
      <c r="BB24" s="60" t="e">
        <f>LOOKUP(BA24,#REF!,#REF!)</f>
        <v>#REF!</v>
      </c>
      <c r="BC24" s="37" t="s">
        <v>297</v>
      </c>
      <c r="BD24" s="73"/>
      <c r="BE24" s="6"/>
      <c r="BF24" s="7"/>
      <c r="BG24" s="7"/>
      <c r="BH24" s="6"/>
      <c r="BI24" s="7"/>
      <c r="BJ24" s="12"/>
      <c r="BK24" s="3"/>
      <c r="BL24" s="7"/>
      <c r="BM24" s="7"/>
      <c r="BN24" s="6"/>
      <c r="BO24" s="7"/>
      <c r="BP24" s="74"/>
      <c r="BQ24" s="74"/>
      <c r="BR24" s="10"/>
      <c r="BS24" s="7"/>
      <c r="BT24" s="6"/>
      <c r="BU24" s="7"/>
      <c r="BV24" s="10">
        <f t="shared" ref="BV24" si="32">+AO24</f>
        <v>0</v>
      </c>
      <c r="BW24" s="10">
        <f t="shared" ref="BW24" si="33">+BF24+BL24+BR24</f>
        <v>0</v>
      </c>
      <c r="BX24" s="10">
        <f t="shared" ref="BX24" si="34">+AP24+BW24</f>
        <v>20000000</v>
      </c>
      <c r="BY24" s="3"/>
      <c r="BZ24" s="3"/>
      <c r="CA24" s="3"/>
      <c r="CB24" s="3"/>
      <c r="CC24" s="7"/>
      <c r="CD24" s="3"/>
      <c r="CE24" s="3"/>
      <c r="CF24" s="3"/>
      <c r="CG24" s="3"/>
      <c r="CH24" s="7"/>
      <c r="CI24" s="28"/>
      <c r="CJ24" s="28"/>
      <c r="CK24" s="3"/>
      <c r="CL24" s="3"/>
      <c r="CM24" s="3"/>
      <c r="CN24" s="69"/>
      <c r="CO24" s="53">
        <f t="shared" ref="CO24" si="35">+IF(BZ24&gt;AW24,IF(CE24&gt;BZ24,IF(CJ24&gt;CE24,CJ24,CE24),BZ24),AW24)</f>
        <v>42369</v>
      </c>
      <c r="CP24" s="57"/>
      <c r="CQ24" s="10"/>
      <c r="CR24" s="69"/>
      <c r="CS24" s="69" t="e">
        <f>+SUMIFS(#REF!,#REF!,AH24)</f>
        <v>#REF!</v>
      </c>
      <c r="CT24" s="10" t="e">
        <f>+SUMIFS(#REF!,#REF!,BD24)+SUMIFS(#REF!,#REF!,BJ24)+SUMIFS(#REF!,#REF!,BP24)</f>
        <v>#REF!</v>
      </c>
      <c r="CU24" s="70" t="e">
        <f t="shared" ref="CU24" si="36">+CS24/BX24</f>
        <v>#REF!</v>
      </c>
      <c r="CV24" s="70"/>
      <c r="CW24" s="53" t="str">
        <f t="shared" ref="CW24" si="37">+Q24</f>
        <v>CELEBRADO</v>
      </c>
      <c r="CX24" s="53"/>
      <c r="CY24" s="28">
        <f t="shared" ref="CY24" si="38">+AV24</f>
        <v>42304</v>
      </c>
      <c r="CZ24" s="53">
        <f t="shared" ref="CZ24" si="39">+CO24</f>
        <v>42369</v>
      </c>
      <c r="DA24" s="10">
        <f t="shared" ref="DA24" si="40">+CZ24-CY24</f>
        <v>65</v>
      </c>
      <c r="DB24" s="10">
        <f t="shared" ref="DB24" si="41">+$DD$1-CY24</f>
        <v>-27</v>
      </c>
      <c r="DC24" s="206">
        <f t="shared" ref="DC24" si="42">+IF(DB24&gt;=DA24,100,(DB24/DA24)*100)</f>
        <v>-41.53846153846154</v>
      </c>
      <c r="DD24" s="207"/>
      <c r="DE24" s="10">
        <f t="shared" ref="DE24" si="43">+DC24</f>
        <v>-41.53846153846154</v>
      </c>
      <c r="DF24" s="70" t="e">
        <f t="shared" ref="DF24" si="44">+CU24</f>
        <v>#REF!</v>
      </c>
    </row>
    <row r="25" spans="2:110" ht="66" customHeight="1" x14ac:dyDescent="0.2">
      <c r="E25" s="228" t="s">
        <v>177</v>
      </c>
      <c r="F25" s="228" t="s">
        <v>250</v>
      </c>
      <c r="G25" s="246">
        <v>69</v>
      </c>
      <c r="H25" s="68">
        <v>42290</v>
      </c>
      <c r="I25" s="30" t="s">
        <v>251</v>
      </c>
      <c r="J25" s="30" t="s">
        <v>252</v>
      </c>
      <c r="K25" s="229" t="s">
        <v>253</v>
      </c>
      <c r="L25" s="31">
        <v>116</v>
      </c>
      <c r="M25" s="32">
        <v>432015</v>
      </c>
      <c r="N25" s="32" t="s">
        <v>254</v>
      </c>
      <c r="O25" s="34">
        <v>28900000</v>
      </c>
      <c r="P25" s="228" t="s">
        <v>100</v>
      </c>
      <c r="Q25" s="228"/>
      <c r="R25" s="63"/>
      <c r="S25" s="66"/>
      <c r="T25" s="63"/>
      <c r="U25" s="230"/>
      <c r="V25" s="63">
        <v>42311</v>
      </c>
      <c r="W25" s="34"/>
      <c r="X25" s="30"/>
      <c r="Y25" s="30"/>
      <c r="Z25" s="30"/>
      <c r="AA25" s="30"/>
      <c r="AB25" s="30" t="s">
        <v>100</v>
      </c>
      <c r="AC25" s="35"/>
      <c r="AD25" s="36"/>
      <c r="AE25" s="68">
        <v>42303</v>
      </c>
      <c r="AF25" s="66"/>
      <c r="AG25" s="68"/>
      <c r="AH25" s="231"/>
      <c r="AI25" s="68"/>
      <c r="AJ25" s="68"/>
      <c r="AK25" s="231"/>
      <c r="AL25" s="33"/>
      <c r="AM25" s="34"/>
      <c r="AN25" s="34"/>
      <c r="AO25" s="34"/>
      <c r="AP25" s="34"/>
      <c r="AQ25" s="30"/>
      <c r="AR25" s="64"/>
      <c r="AS25" s="65"/>
      <c r="AT25" s="65"/>
      <c r="AU25" s="33"/>
      <c r="AV25" s="68"/>
      <c r="AW25" s="68"/>
      <c r="AX25" s="63"/>
      <c r="AY25" s="63"/>
      <c r="AZ25" s="63"/>
      <c r="BA25" s="232"/>
      <c r="BB25" s="233"/>
      <c r="BC25" s="67"/>
      <c r="BD25" s="63"/>
      <c r="BE25" s="63"/>
      <c r="BF25" s="34"/>
      <c r="BG25" s="66"/>
      <c r="BH25" s="63"/>
      <c r="BI25" s="34"/>
      <c r="BJ25" s="67"/>
      <c r="BK25" s="63"/>
      <c r="BL25" s="34"/>
      <c r="BM25" s="34"/>
      <c r="BN25" s="63"/>
      <c r="BO25" s="34"/>
      <c r="BP25" s="67"/>
      <c r="BQ25" s="67"/>
      <c r="BR25" s="34"/>
      <c r="BS25" s="34"/>
      <c r="BT25" s="63"/>
      <c r="BU25" s="34"/>
      <c r="BV25" s="34"/>
      <c r="BW25" s="34"/>
      <c r="BX25" s="34"/>
      <c r="BY25" s="68"/>
      <c r="BZ25" s="68"/>
      <c r="CA25" s="36"/>
      <c r="CB25" s="68"/>
      <c r="CC25" s="34"/>
      <c r="CD25" s="68"/>
      <c r="CE25" s="68"/>
    </row>
    <row r="26" spans="2:110" ht="51" x14ac:dyDescent="0.2">
      <c r="E26" s="96" t="s">
        <v>177</v>
      </c>
      <c r="F26" s="1" t="s">
        <v>255</v>
      </c>
      <c r="G26" s="247">
        <v>121</v>
      </c>
      <c r="H26" s="28">
        <v>42286</v>
      </c>
      <c r="I26" s="13" t="s">
        <v>256</v>
      </c>
      <c r="J26" s="13" t="s">
        <v>252</v>
      </c>
      <c r="K26" s="229" t="s">
        <v>257</v>
      </c>
      <c r="L26" s="4">
        <v>316</v>
      </c>
      <c r="M26" s="12">
        <v>811118</v>
      </c>
      <c r="N26" s="12" t="s">
        <v>258</v>
      </c>
      <c r="O26" s="10">
        <v>3373396</v>
      </c>
      <c r="P26" s="96" t="s">
        <v>259</v>
      </c>
      <c r="Q26" s="96" t="s">
        <v>8</v>
      </c>
      <c r="R26" s="53"/>
      <c r="S26" s="57"/>
      <c r="T26" s="53"/>
      <c r="U26" s="234">
        <v>155</v>
      </c>
      <c r="V26" s="53">
        <v>42307</v>
      </c>
      <c r="W26" s="10"/>
      <c r="X26" s="13"/>
      <c r="Y26" s="13"/>
      <c r="Z26" s="13"/>
      <c r="AA26" s="13"/>
      <c r="AB26" s="13" t="s">
        <v>260</v>
      </c>
      <c r="AC26" s="14">
        <v>900057009</v>
      </c>
      <c r="AD26" s="2" t="s">
        <v>37</v>
      </c>
      <c r="AE26" s="28">
        <v>42307</v>
      </c>
      <c r="AF26" s="57" t="s">
        <v>120</v>
      </c>
      <c r="AG26" s="28" t="s">
        <v>72</v>
      </c>
      <c r="AH26" s="97">
        <v>207115</v>
      </c>
      <c r="AI26" s="28">
        <v>42307</v>
      </c>
      <c r="AJ26" s="28" t="s">
        <v>261</v>
      </c>
      <c r="AK26" s="97" t="s">
        <v>262</v>
      </c>
      <c r="AL26" s="3" t="s">
        <v>263</v>
      </c>
      <c r="AM26" s="10">
        <v>3373396</v>
      </c>
      <c r="AN26" s="10">
        <v>3373396</v>
      </c>
      <c r="AO26" s="10"/>
      <c r="AP26" s="10">
        <v>3373396</v>
      </c>
      <c r="AQ26" s="13" t="s">
        <v>23</v>
      </c>
      <c r="AR26" s="54" t="s">
        <v>46</v>
      </c>
      <c r="AS26" s="55" t="s">
        <v>46</v>
      </c>
      <c r="AT26" s="55"/>
      <c r="AU26" s="3"/>
      <c r="AV26" s="28"/>
      <c r="AW26" s="28">
        <v>42317</v>
      </c>
      <c r="AX26" s="7">
        <v>5</v>
      </c>
      <c r="AY26" s="53"/>
      <c r="AZ26" s="53"/>
      <c r="BA26" s="37" t="s">
        <v>264</v>
      </c>
      <c r="BB26" s="98">
        <v>79787263</v>
      </c>
      <c r="BC26" s="229" t="s">
        <v>317</v>
      </c>
      <c r="BD26" s="53"/>
      <c r="BE26" s="53"/>
      <c r="BF26" s="10"/>
      <c r="BG26" s="57"/>
      <c r="BH26" s="53"/>
      <c r="BI26" s="10"/>
      <c r="BJ26" s="58"/>
      <c r="BK26" s="53"/>
      <c r="BL26" s="10"/>
      <c r="BM26" s="10"/>
      <c r="BN26" s="53"/>
      <c r="BO26" s="10"/>
      <c r="BP26" s="58"/>
      <c r="BQ26" s="58"/>
      <c r="BR26" s="10"/>
      <c r="BS26" s="10"/>
      <c r="BT26" s="53"/>
      <c r="BU26" s="10"/>
      <c r="BV26" s="10"/>
      <c r="BW26" s="10"/>
      <c r="BX26" s="10"/>
      <c r="BY26" s="28"/>
      <c r="BZ26" s="28"/>
      <c r="CA26" s="2"/>
      <c r="CB26" s="28"/>
      <c r="CC26" s="10"/>
      <c r="CD26" s="28"/>
      <c r="CE26" s="28"/>
      <c r="DF26" s="100"/>
    </row>
    <row r="27" spans="2:110" ht="76.5" x14ac:dyDescent="0.25">
      <c r="E27" s="96" t="s">
        <v>177</v>
      </c>
      <c r="F27" s="1" t="s">
        <v>266</v>
      </c>
      <c r="G27" s="247">
        <v>10</v>
      </c>
      <c r="H27" s="28">
        <v>42305</v>
      </c>
      <c r="I27" s="13" t="s">
        <v>267</v>
      </c>
      <c r="J27" s="13" t="s">
        <v>268</v>
      </c>
      <c r="K27" s="25" t="s">
        <v>265</v>
      </c>
      <c r="L27" s="4">
        <v>320</v>
      </c>
      <c r="M27" s="12">
        <v>401017</v>
      </c>
      <c r="N27" s="12" t="s">
        <v>269</v>
      </c>
      <c r="O27" s="10">
        <v>253724402</v>
      </c>
      <c r="P27" s="96" t="s">
        <v>308</v>
      </c>
      <c r="Q27" s="96"/>
      <c r="R27" s="53"/>
      <c r="S27" s="57"/>
      <c r="T27" s="53"/>
      <c r="U27" s="234"/>
      <c r="V27" s="53"/>
      <c r="W27" s="10"/>
      <c r="X27" s="13"/>
      <c r="Y27" s="13"/>
      <c r="Z27" s="13"/>
      <c r="AA27" s="13"/>
      <c r="AB27" s="13"/>
      <c r="AC27" s="14"/>
      <c r="AD27" s="2"/>
      <c r="AE27" s="28"/>
      <c r="AF27" s="57"/>
      <c r="AG27" s="28"/>
      <c r="AH27" s="97"/>
      <c r="AI27" s="28"/>
      <c r="AJ27" s="28"/>
      <c r="AK27" s="97"/>
      <c r="AL27" s="3"/>
      <c r="AM27" s="10"/>
      <c r="AN27" s="10"/>
      <c r="AO27" s="10"/>
      <c r="AP27" s="10"/>
      <c r="AQ27" s="13"/>
      <c r="AR27" s="54"/>
      <c r="AS27" s="55"/>
      <c r="AT27" s="55"/>
      <c r="AU27" s="3"/>
      <c r="AV27" s="28"/>
      <c r="AW27" s="28"/>
      <c r="AX27" s="53"/>
      <c r="AY27" s="53"/>
      <c r="AZ27" s="53"/>
      <c r="BA27" s="37"/>
      <c r="BB27" s="98"/>
      <c r="BC27" s="58"/>
      <c r="BD27" s="53"/>
      <c r="BE27" s="53"/>
      <c r="BF27" s="10"/>
      <c r="BG27" s="57"/>
      <c r="BH27" s="53"/>
      <c r="BI27" s="10"/>
      <c r="BJ27" s="58"/>
      <c r="BK27" s="53"/>
      <c r="BL27" s="10"/>
      <c r="BM27" s="10"/>
      <c r="BN27" s="53"/>
      <c r="BO27" s="10"/>
      <c r="BP27" s="58"/>
      <c r="BQ27" s="58"/>
      <c r="BR27" s="10"/>
      <c r="BS27" s="10"/>
      <c r="BT27" s="53"/>
      <c r="BU27" s="10"/>
      <c r="BV27" s="10"/>
      <c r="BW27" s="10"/>
      <c r="BX27" s="10"/>
      <c r="BY27" s="28"/>
      <c r="BZ27" s="28"/>
      <c r="CA27" s="2"/>
      <c r="CB27" s="28"/>
      <c r="CC27" s="10"/>
      <c r="CD27" s="28"/>
      <c r="CE27" s="28"/>
      <c r="DF27" s="100"/>
    </row>
    <row r="28" spans="2:110" ht="102" x14ac:dyDescent="0.2">
      <c r="E28" s="96" t="s">
        <v>177</v>
      </c>
      <c r="F28" s="96" t="s">
        <v>270</v>
      </c>
      <c r="G28" s="247">
        <v>122</v>
      </c>
      <c r="H28" s="28">
        <v>42291</v>
      </c>
      <c r="I28" s="13" t="s">
        <v>256</v>
      </c>
      <c r="J28" s="13" t="s">
        <v>59</v>
      </c>
      <c r="K28" s="229" t="s">
        <v>271</v>
      </c>
      <c r="L28" s="4">
        <v>312</v>
      </c>
      <c r="M28" s="12">
        <v>801116</v>
      </c>
      <c r="N28" s="12" t="s">
        <v>272</v>
      </c>
      <c r="O28" s="10">
        <v>11600000</v>
      </c>
      <c r="P28" s="96" t="s">
        <v>259</v>
      </c>
      <c r="Q28" s="96" t="s">
        <v>273</v>
      </c>
      <c r="R28" s="53"/>
      <c r="S28" s="57"/>
      <c r="T28" s="53"/>
      <c r="U28" s="234">
        <v>153</v>
      </c>
      <c r="V28" s="53">
        <v>42299</v>
      </c>
      <c r="W28" s="10"/>
      <c r="X28" s="13"/>
      <c r="Y28" s="13"/>
      <c r="Z28" s="13"/>
      <c r="AA28" s="13"/>
      <c r="AB28" s="13" t="s">
        <v>274</v>
      </c>
      <c r="AC28" s="14">
        <v>20229919</v>
      </c>
      <c r="AD28" s="2"/>
      <c r="AE28" s="28">
        <v>42296</v>
      </c>
      <c r="AF28" s="57" t="s">
        <v>118</v>
      </c>
      <c r="AG28" s="28" t="s">
        <v>70</v>
      </c>
      <c r="AH28" s="97">
        <v>198315</v>
      </c>
      <c r="AI28" s="28">
        <v>42297</v>
      </c>
      <c r="AJ28" s="28" t="s">
        <v>275</v>
      </c>
      <c r="AK28" s="97">
        <v>5856606017</v>
      </c>
      <c r="AL28" s="3" t="s">
        <v>276</v>
      </c>
      <c r="AM28" s="10">
        <v>11600000</v>
      </c>
      <c r="AN28" s="10">
        <v>11600000</v>
      </c>
      <c r="AO28" s="10"/>
      <c r="AP28" s="10">
        <v>11600000</v>
      </c>
      <c r="AQ28" s="13" t="s">
        <v>277</v>
      </c>
      <c r="AR28" s="54" t="s">
        <v>46</v>
      </c>
      <c r="AS28" s="55" t="s">
        <v>46</v>
      </c>
      <c r="AT28" s="55"/>
      <c r="AU28" s="3"/>
      <c r="AV28" s="28"/>
      <c r="AW28" s="28"/>
      <c r="AX28" s="7">
        <v>30</v>
      </c>
      <c r="AY28" s="53"/>
      <c r="AZ28" s="53"/>
      <c r="BA28" s="37" t="s">
        <v>278</v>
      </c>
      <c r="BB28" s="98">
        <v>46357011</v>
      </c>
      <c r="BC28" s="229" t="s">
        <v>317</v>
      </c>
      <c r="BD28" s="53"/>
      <c r="BE28" s="53"/>
      <c r="BF28" s="10"/>
      <c r="BG28" s="57"/>
      <c r="BH28" s="53"/>
      <c r="BI28" s="10"/>
      <c r="BJ28" s="58"/>
      <c r="BK28" s="53"/>
      <c r="BL28" s="10"/>
      <c r="BM28" s="10"/>
      <c r="BN28" s="53"/>
      <c r="BO28" s="10"/>
      <c r="BP28" s="58"/>
      <c r="BQ28" s="58"/>
      <c r="BR28" s="10"/>
      <c r="BS28" s="10"/>
      <c r="BT28" s="53"/>
      <c r="BU28" s="10"/>
      <c r="BV28" s="10"/>
      <c r="BW28" s="10"/>
      <c r="BX28" s="10"/>
      <c r="BY28" s="28"/>
      <c r="BZ28" s="28"/>
      <c r="CA28" s="2"/>
      <c r="CB28" s="28"/>
      <c r="CC28" s="10"/>
      <c r="CD28" s="28"/>
      <c r="CE28" s="28"/>
      <c r="DF28" s="100"/>
    </row>
    <row r="29" spans="2:110" ht="99.95" customHeight="1" x14ac:dyDescent="0.25">
      <c r="B29" s="101"/>
      <c r="C29" s="1">
        <f t="shared" ref="C29:C31" si="45">+IF(U29="",0,U29)</f>
        <v>0</v>
      </c>
      <c r="D29" s="1"/>
      <c r="E29" s="2" t="s">
        <v>20</v>
      </c>
      <c r="F29" s="208" t="s">
        <v>322</v>
      </c>
      <c r="G29" s="244">
        <v>124</v>
      </c>
      <c r="H29" s="28">
        <v>42300</v>
      </c>
      <c r="I29" s="202" t="s">
        <v>48</v>
      </c>
      <c r="J29" s="13" t="s">
        <v>81</v>
      </c>
      <c r="K29" s="211" t="s">
        <v>310</v>
      </c>
      <c r="L29" s="4">
        <v>319</v>
      </c>
      <c r="M29" s="12">
        <v>241415</v>
      </c>
      <c r="N29" s="12" t="s">
        <v>311</v>
      </c>
      <c r="O29" s="7">
        <v>26000000</v>
      </c>
      <c r="P29" s="204" t="s">
        <v>189</v>
      </c>
      <c r="Q29" s="3" t="s">
        <v>189</v>
      </c>
      <c r="R29" s="6"/>
      <c r="S29" s="72"/>
      <c r="T29" s="6"/>
      <c r="U29" s="244"/>
      <c r="V29" s="6"/>
      <c r="W29" s="10"/>
      <c r="X29" s="13"/>
      <c r="Y29" s="13"/>
      <c r="Z29" s="13"/>
      <c r="AA29" s="13"/>
      <c r="AB29" s="96"/>
      <c r="AC29" s="209"/>
      <c r="AD29" s="2"/>
      <c r="AE29" s="3"/>
      <c r="AF29" s="5"/>
      <c r="AG29" s="3"/>
      <c r="AH29" s="48"/>
      <c r="AI29" s="3"/>
      <c r="AJ29" s="3"/>
      <c r="AK29" s="48"/>
      <c r="AL29" s="3"/>
      <c r="AM29" s="7"/>
      <c r="AN29" s="10"/>
      <c r="AO29" s="10"/>
      <c r="AP29" s="10"/>
      <c r="AQ29" s="199"/>
      <c r="AR29" s="54"/>
      <c r="AS29" s="54"/>
      <c r="AT29" s="54"/>
      <c r="AU29" s="205"/>
      <c r="AV29" s="3"/>
      <c r="AW29" s="3"/>
      <c r="AX29" s="7"/>
      <c r="AY29" s="7"/>
      <c r="AZ29" s="7"/>
      <c r="BA29" s="37"/>
      <c r="BB29" s="60"/>
      <c r="BC29" s="37"/>
      <c r="BD29" s="73"/>
      <c r="BE29" s="6"/>
      <c r="BF29" s="7"/>
      <c r="BG29" s="7"/>
      <c r="BH29" s="6"/>
      <c r="BI29" s="7"/>
      <c r="BJ29" s="12"/>
      <c r="BK29" s="3"/>
      <c r="BL29" s="7"/>
      <c r="BM29" s="7"/>
      <c r="BN29" s="6"/>
      <c r="BO29" s="7"/>
      <c r="BP29" s="74"/>
      <c r="BQ29" s="74"/>
      <c r="BR29" s="10"/>
      <c r="BS29" s="7"/>
      <c r="BT29" s="6"/>
      <c r="BU29" s="7"/>
      <c r="BV29" s="10">
        <f t="shared" ref="BV29:BV31" si="46">+AO29</f>
        <v>0</v>
      </c>
      <c r="BW29" s="10">
        <f t="shared" ref="BW29:BW31" si="47">+BF29+BL29+BR29</f>
        <v>0</v>
      </c>
      <c r="BX29" s="10">
        <f t="shared" ref="BX29:BX31" si="48">+AP29+BW29</f>
        <v>0</v>
      </c>
      <c r="BY29" s="3"/>
      <c r="BZ29" s="3"/>
      <c r="CA29" s="3"/>
      <c r="CB29" s="3"/>
      <c r="CC29" s="7"/>
      <c r="CD29" s="3"/>
      <c r="CE29" s="3"/>
      <c r="CF29" s="3"/>
      <c r="CG29" s="3"/>
      <c r="CH29" s="7"/>
      <c r="CI29" s="28"/>
      <c r="CJ29" s="28"/>
      <c r="CK29" s="3"/>
      <c r="CL29" s="3"/>
      <c r="CM29" s="3"/>
      <c r="CN29" s="69"/>
      <c r="CO29" s="53">
        <f t="shared" ref="CO29:CO31" si="49">+IF(BZ29&gt;AW29,IF(CE29&gt;BZ29,IF(CJ29&gt;CE29,CJ29,CE29),BZ29),AW29)</f>
        <v>0</v>
      </c>
      <c r="CP29" s="57"/>
      <c r="CQ29" s="10"/>
      <c r="CR29" s="69"/>
      <c r="CS29" s="69" t="e">
        <f>+SUMIFS(#REF!,#REF!,AH29)</f>
        <v>#REF!</v>
      </c>
      <c r="CT29" s="10" t="e">
        <f>+SUMIFS(#REF!,#REF!,BD29)+SUMIFS(#REF!,#REF!,BJ29)+SUMIFS(#REF!,#REF!,BP29)</f>
        <v>#REF!</v>
      </c>
      <c r="CU29" s="70" t="e">
        <f t="shared" ref="CU29:CU31" si="50">+CS29/BX29</f>
        <v>#REF!</v>
      </c>
      <c r="CV29" s="70"/>
      <c r="CW29" s="53" t="str">
        <f t="shared" ref="CW29:CW31" si="51">+Q29</f>
        <v>CONVOCADO</v>
      </c>
      <c r="CX29" s="53"/>
      <c r="CY29" s="28">
        <f t="shared" ref="CY29:CY31" si="52">+AV29</f>
        <v>0</v>
      </c>
      <c r="CZ29" s="53">
        <f t="shared" ref="CZ29:CZ31" si="53">+CO29</f>
        <v>0</v>
      </c>
      <c r="DA29" s="10">
        <f t="shared" ref="DA29:DA31" si="54">+CZ29-CY29</f>
        <v>0</v>
      </c>
      <c r="DB29" s="10">
        <f t="shared" ref="DB29:DB31" si="55">+$DD$1-CY29</f>
        <v>42277</v>
      </c>
      <c r="DC29" s="206">
        <f t="shared" ref="DC29:DC31" si="56">+IF(DB29&gt;=DA29,100,(DB29/DA29)*100)</f>
        <v>100</v>
      </c>
      <c r="DD29" s="207"/>
      <c r="DE29" s="10">
        <f t="shared" ref="DE29:DE31" si="57">+DC29</f>
        <v>100</v>
      </c>
      <c r="DF29" s="70" t="e">
        <f t="shared" ref="DF29:DF31" si="58">+CU29</f>
        <v>#REF!</v>
      </c>
    </row>
    <row r="30" spans="2:110" s="26" customFormat="1" ht="65.25" customHeight="1" x14ac:dyDescent="0.25">
      <c r="C30" s="1">
        <f t="shared" si="45"/>
        <v>148</v>
      </c>
      <c r="D30" s="1"/>
      <c r="E30" s="2" t="s">
        <v>177</v>
      </c>
      <c r="F30" s="81" t="s">
        <v>184</v>
      </c>
      <c r="G30" s="82" t="s">
        <v>181</v>
      </c>
      <c r="H30" s="28">
        <v>42277</v>
      </c>
      <c r="I30" s="202" t="s">
        <v>48</v>
      </c>
      <c r="J30" s="13" t="s">
        <v>65</v>
      </c>
      <c r="K30" s="25" t="s">
        <v>182</v>
      </c>
      <c r="L30" s="4">
        <v>122</v>
      </c>
      <c r="M30" s="12">
        <v>821119</v>
      </c>
      <c r="N30" s="12" t="s">
        <v>183</v>
      </c>
      <c r="O30" s="7">
        <v>283000</v>
      </c>
      <c r="P30" s="27" t="s">
        <v>11</v>
      </c>
      <c r="Q30" s="3" t="s">
        <v>8</v>
      </c>
      <c r="R30" s="6"/>
      <c r="S30" s="180"/>
      <c r="T30" s="181"/>
      <c r="U30" s="49">
        <v>148</v>
      </c>
      <c r="V30" s="6">
        <v>42290</v>
      </c>
      <c r="W30" s="10"/>
      <c r="X30" s="13"/>
      <c r="Y30" s="13"/>
      <c r="Z30" s="13"/>
      <c r="AA30" s="13"/>
      <c r="AB30" s="51" t="s">
        <v>133</v>
      </c>
      <c r="AC30" s="14">
        <v>860009759</v>
      </c>
      <c r="AD30" s="2" t="s">
        <v>33</v>
      </c>
      <c r="AE30" s="3">
        <v>42290</v>
      </c>
      <c r="AF30" s="5" t="s">
        <v>126</v>
      </c>
      <c r="AG30" s="3" t="s">
        <v>73</v>
      </c>
      <c r="AH30" s="48">
        <v>195015</v>
      </c>
      <c r="AI30" s="3">
        <v>42290</v>
      </c>
      <c r="AJ30" s="3" t="s">
        <v>110</v>
      </c>
      <c r="AK30" s="48">
        <v>26096</v>
      </c>
      <c r="AL30" s="3" t="s">
        <v>248</v>
      </c>
      <c r="AM30" s="7">
        <v>283000</v>
      </c>
      <c r="AN30" s="7">
        <v>283000</v>
      </c>
      <c r="AO30" s="10"/>
      <c r="AP30" s="15">
        <v>283000</v>
      </c>
      <c r="AQ30" s="75" t="s">
        <v>23</v>
      </c>
      <c r="AR30" s="54" t="s">
        <v>46</v>
      </c>
      <c r="AS30" s="54" t="s">
        <v>46</v>
      </c>
      <c r="AT30" s="54"/>
      <c r="AU30" s="76"/>
      <c r="AV30" s="19"/>
      <c r="AW30" s="3">
        <v>42656</v>
      </c>
      <c r="AX30" s="7">
        <f t="shared" ref="AX30:AX31" si="59">+AW30-AV30</f>
        <v>42656</v>
      </c>
      <c r="AY30" s="7"/>
      <c r="AZ30" s="7"/>
      <c r="BA30" s="37" t="s">
        <v>66</v>
      </c>
      <c r="BB30" s="60">
        <v>94486941</v>
      </c>
      <c r="BC30" s="243" t="s">
        <v>249</v>
      </c>
      <c r="BD30" s="185"/>
      <c r="BE30" s="6"/>
      <c r="BF30" s="7"/>
      <c r="BG30" s="7"/>
      <c r="BH30" s="6"/>
      <c r="BI30" s="186"/>
      <c r="BJ30" s="187"/>
      <c r="BK30" s="19"/>
      <c r="BL30" s="7"/>
      <c r="BM30" s="7"/>
      <c r="BN30" s="6"/>
      <c r="BO30" s="188"/>
      <c r="BP30" s="189"/>
      <c r="BQ30" s="190"/>
      <c r="BR30" s="10"/>
      <c r="BS30" s="7"/>
      <c r="BT30" s="6"/>
      <c r="BU30" s="188"/>
      <c r="BV30" s="191">
        <f t="shared" si="46"/>
        <v>0</v>
      </c>
      <c r="BW30" s="191">
        <f t="shared" si="47"/>
        <v>0</v>
      </c>
      <c r="BX30" s="191">
        <f t="shared" si="48"/>
        <v>283000</v>
      </c>
      <c r="BY30" s="192"/>
      <c r="BZ30" s="3"/>
      <c r="CA30" s="3"/>
      <c r="CB30" s="3"/>
      <c r="CC30" s="188"/>
      <c r="CD30" s="192"/>
      <c r="CE30" s="3"/>
      <c r="CF30" s="3"/>
      <c r="CG30" s="3"/>
      <c r="CH30" s="188"/>
      <c r="CI30" s="193"/>
      <c r="CJ30" s="28"/>
      <c r="CK30" s="3"/>
      <c r="CL30" s="3"/>
      <c r="CM30" s="194"/>
      <c r="CN30" s="20"/>
      <c r="CO30" s="195">
        <f t="shared" si="49"/>
        <v>42656</v>
      </c>
      <c r="CP30" s="21"/>
      <c r="CQ30" s="24"/>
      <c r="CR30" s="22"/>
      <c r="CS30" s="196" t="e">
        <f>+SUMIFS(#REF!,#REF!,AH30)</f>
        <v>#REF!</v>
      </c>
      <c r="CT30" s="197" t="e">
        <f>+SUMIFS(#REF!,#REF!,BD30)+SUMIFS(#REF!,#REF!,BJ30)+SUMIFS(#REF!,#REF!,BP30)</f>
        <v>#REF!</v>
      </c>
      <c r="CU30" s="198" t="e">
        <f t="shared" si="50"/>
        <v>#REF!</v>
      </c>
      <c r="CV30" s="38"/>
      <c r="CW30" s="53" t="str">
        <f t="shared" si="51"/>
        <v>EJECUCION</v>
      </c>
      <c r="CX30" s="91"/>
      <c r="CY30" s="193">
        <f t="shared" si="52"/>
        <v>0</v>
      </c>
      <c r="CZ30" s="53">
        <f t="shared" si="53"/>
        <v>42656</v>
      </c>
      <c r="DA30" s="10">
        <f t="shared" si="54"/>
        <v>42656</v>
      </c>
      <c r="DB30" s="34">
        <f t="shared" si="55"/>
        <v>42277</v>
      </c>
      <c r="DC30" s="219">
        <f t="shared" si="56"/>
        <v>99.111496624156032</v>
      </c>
      <c r="DD30" s="207"/>
      <c r="DE30" s="10">
        <f t="shared" si="57"/>
        <v>99.111496624156032</v>
      </c>
      <c r="DF30" s="220" t="e">
        <f t="shared" si="58"/>
        <v>#REF!</v>
      </c>
    </row>
    <row r="31" spans="2:110" s="26" customFormat="1" ht="99.95" customHeight="1" x14ac:dyDescent="0.25">
      <c r="C31" s="1">
        <f t="shared" si="45"/>
        <v>144</v>
      </c>
      <c r="D31" s="1"/>
      <c r="E31" s="2" t="s">
        <v>20</v>
      </c>
      <c r="F31" s="81" t="s">
        <v>323</v>
      </c>
      <c r="G31" s="240">
        <v>114</v>
      </c>
      <c r="H31" s="28">
        <v>42277</v>
      </c>
      <c r="I31" s="202" t="s">
        <v>48</v>
      </c>
      <c r="J31" s="13" t="s">
        <v>193</v>
      </c>
      <c r="K31" s="235" t="s">
        <v>291</v>
      </c>
      <c r="L31" s="4">
        <v>308</v>
      </c>
      <c r="M31" s="12">
        <v>80121702</v>
      </c>
      <c r="N31" s="12" t="s">
        <v>96</v>
      </c>
      <c r="O31" s="7">
        <v>15000000</v>
      </c>
      <c r="P31" s="27" t="s">
        <v>11</v>
      </c>
      <c r="Q31" s="3" t="s">
        <v>11</v>
      </c>
      <c r="R31" s="6"/>
      <c r="S31" s="72"/>
      <c r="T31" s="6"/>
      <c r="U31" s="240">
        <v>144</v>
      </c>
      <c r="V31" s="6">
        <v>42285</v>
      </c>
      <c r="W31" s="10"/>
      <c r="X31" s="13" t="s">
        <v>196</v>
      </c>
      <c r="Y31" s="13" t="s">
        <v>57</v>
      </c>
      <c r="Z31" s="13" t="s">
        <v>197</v>
      </c>
      <c r="AA31" s="13" t="s">
        <v>197</v>
      </c>
      <c r="AB31" s="96" t="s">
        <v>107</v>
      </c>
      <c r="AC31" s="236">
        <v>52258308</v>
      </c>
      <c r="AD31" s="2"/>
      <c r="AE31" s="3">
        <v>42284</v>
      </c>
      <c r="AF31" s="5" t="s">
        <v>130</v>
      </c>
      <c r="AG31" s="3" t="s">
        <v>98</v>
      </c>
      <c r="AH31" s="48">
        <v>193215</v>
      </c>
      <c r="AI31" s="3">
        <v>42284</v>
      </c>
      <c r="AJ31" s="3" t="s">
        <v>113</v>
      </c>
      <c r="AK31" s="48" t="s">
        <v>292</v>
      </c>
      <c r="AL31" s="3" t="s">
        <v>111</v>
      </c>
      <c r="AM31" s="7">
        <v>5000000</v>
      </c>
      <c r="AN31" s="10">
        <v>15000000</v>
      </c>
      <c r="AO31" s="10"/>
      <c r="AP31" s="10">
        <f t="shared" ref="AP31" si="60">+AN31+AO31</f>
        <v>15000000</v>
      </c>
      <c r="AQ31" s="199" t="s">
        <v>23</v>
      </c>
      <c r="AR31" s="54"/>
      <c r="AS31" s="54"/>
      <c r="AT31" s="54"/>
      <c r="AU31" s="200"/>
      <c r="AV31" s="3">
        <v>42284</v>
      </c>
      <c r="AW31" s="3">
        <v>42369</v>
      </c>
      <c r="AX31" s="7">
        <f t="shared" si="59"/>
        <v>85</v>
      </c>
      <c r="AY31" s="7"/>
      <c r="AZ31" s="7"/>
      <c r="BA31" s="37" t="s">
        <v>42</v>
      </c>
      <c r="BB31" s="60" t="e">
        <f>LOOKUP(BA31,#REF!,#REF!)</f>
        <v>#REF!</v>
      </c>
      <c r="BC31" s="37" t="s">
        <v>293</v>
      </c>
      <c r="BD31" s="73"/>
      <c r="BE31" s="6"/>
      <c r="BF31" s="7"/>
      <c r="BG31" s="7"/>
      <c r="BH31" s="6"/>
      <c r="BI31" s="7"/>
      <c r="BJ31" s="12"/>
      <c r="BK31" s="3"/>
      <c r="BL31" s="7"/>
      <c r="BM31" s="7"/>
      <c r="BN31" s="6"/>
      <c r="BO31" s="7"/>
      <c r="BP31" s="74"/>
      <c r="BQ31" s="74"/>
      <c r="BR31" s="10"/>
      <c r="BS31" s="7"/>
      <c r="BT31" s="6"/>
      <c r="BU31" s="7"/>
      <c r="BV31" s="59">
        <f t="shared" si="46"/>
        <v>0</v>
      </c>
      <c r="BW31" s="59">
        <f t="shared" si="47"/>
        <v>0</v>
      </c>
      <c r="BX31" s="59">
        <f t="shared" si="48"/>
        <v>15000000</v>
      </c>
      <c r="BY31" s="3"/>
      <c r="BZ31" s="3"/>
      <c r="CA31" s="3"/>
      <c r="CB31" s="3"/>
      <c r="CC31" s="7"/>
      <c r="CD31" s="3"/>
      <c r="CE31" s="3"/>
      <c r="CF31" s="3"/>
      <c r="CG31" s="3"/>
      <c r="CH31" s="7"/>
      <c r="CI31" s="28"/>
      <c r="CJ31" s="28"/>
      <c r="CK31" s="3"/>
      <c r="CL31" s="3"/>
      <c r="CM31" s="3"/>
      <c r="CN31" s="69"/>
      <c r="CO31" s="53">
        <f t="shared" si="49"/>
        <v>42369</v>
      </c>
      <c r="CP31" s="57"/>
      <c r="CQ31" s="10"/>
      <c r="CR31" s="69"/>
      <c r="CS31" s="69" t="e">
        <f>+SUMIFS(#REF!,#REF!,AH31)</f>
        <v>#REF!</v>
      </c>
      <c r="CT31" s="10" t="e">
        <f>+SUMIFS(#REF!,#REF!,BD31)+SUMIFS(#REF!,#REF!,BJ31)+SUMIFS(#REF!,#REF!,BP31)</f>
        <v>#REF!</v>
      </c>
      <c r="CU31" s="70" t="e">
        <f t="shared" si="50"/>
        <v>#REF!</v>
      </c>
      <c r="CV31" s="70"/>
      <c r="CW31" s="53" t="str">
        <f t="shared" si="51"/>
        <v>CELEBRADO</v>
      </c>
      <c r="CX31" s="53"/>
      <c r="CY31" s="28">
        <f t="shared" si="52"/>
        <v>42284</v>
      </c>
      <c r="CZ31" s="53">
        <f t="shared" si="53"/>
        <v>42369</v>
      </c>
      <c r="DA31" s="10">
        <f t="shared" si="54"/>
        <v>85</v>
      </c>
      <c r="DB31" s="10">
        <f t="shared" si="55"/>
        <v>-7</v>
      </c>
      <c r="DC31" s="206">
        <f t="shared" si="56"/>
        <v>-8.235294117647058</v>
      </c>
      <c r="DD31" s="207"/>
      <c r="DE31" s="10">
        <f t="shared" si="57"/>
        <v>-8.235294117647058</v>
      </c>
      <c r="DF31" s="70" t="e">
        <f t="shared" si="58"/>
        <v>#REF!</v>
      </c>
    </row>
    <row r="32" spans="2:110" x14ac:dyDescent="0.25">
      <c r="E32" s="96"/>
      <c r="F32" s="96"/>
      <c r="G32" s="58"/>
      <c r="H32" s="28"/>
      <c r="I32" s="13"/>
      <c r="J32" s="13"/>
      <c r="K32" s="25"/>
      <c r="L32" s="4"/>
      <c r="M32" s="12"/>
      <c r="N32" s="12"/>
      <c r="O32" s="10"/>
      <c r="P32" s="96"/>
      <c r="Q32" s="96"/>
      <c r="R32" s="53"/>
      <c r="S32" s="57"/>
      <c r="T32" s="53"/>
      <c r="U32" s="234"/>
      <c r="V32" s="53"/>
      <c r="W32" s="10"/>
      <c r="X32" s="13"/>
      <c r="Y32" s="13"/>
      <c r="Z32" s="13"/>
      <c r="AA32" s="13"/>
      <c r="AB32" s="13"/>
      <c r="AC32" s="14"/>
      <c r="AD32" s="2"/>
      <c r="AE32" s="28"/>
      <c r="AF32" s="57"/>
      <c r="AG32" s="28"/>
      <c r="AH32" s="97"/>
      <c r="AI32" s="28"/>
      <c r="AJ32" s="28"/>
      <c r="AK32" s="97"/>
      <c r="AL32" s="3"/>
      <c r="AM32" s="10"/>
      <c r="AN32" s="10"/>
      <c r="AO32" s="10"/>
      <c r="AP32" s="10"/>
      <c r="AQ32" s="13"/>
      <c r="AR32" s="54"/>
      <c r="AS32" s="55"/>
      <c r="AT32" s="55"/>
      <c r="AU32" s="3"/>
      <c r="AV32" s="28"/>
      <c r="AW32" s="28"/>
      <c r="AX32" s="53"/>
      <c r="AY32" s="53"/>
      <c r="AZ32" s="53"/>
      <c r="BA32" s="37"/>
      <c r="BB32" s="98"/>
      <c r="BC32" s="58"/>
      <c r="BD32" s="53"/>
      <c r="BE32" s="53"/>
      <c r="BF32" s="10"/>
      <c r="BG32" s="57"/>
      <c r="BH32" s="53"/>
      <c r="BI32" s="10"/>
      <c r="BJ32" s="58"/>
      <c r="BK32" s="53"/>
      <c r="BL32" s="10"/>
      <c r="BM32" s="10"/>
      <c r="BN32" s="53"/>
      <c r="BO32" s="10"/>
      <c r="BP32" s="58"/>
      <c r="BQ32" s="58"/>
      <c r="BR32" s="10"/>
      <c r="BS32" s="10"/>
      <c r="BT32" s="53"/>
      <c r="BU32" s="10"/>
      <c r="BV32" s="10"/>
      <c r="BW32" s="10"/>
      <c r="BX32" s="10"/>
      <c r="BY32" s="28"/>
      <c r="BZ32" s="28"/>
      <c r="CA32" s="2"/>
      <c r="CB32" s="28"/>
      <c r="CC32" s="10"/>
      <c r="CD32" s="28"/>
      <c r="CE32" s="28"/>
      <c r="DF32" s="100"/>
    </row>
    <row r="33" spans="6:110" x14ac:dyDescent="0.25">
      <c r="F33" s="1"/>
      <c r="G33" s="23"/>
      <c r="H33" s="11"/>
      <c r="I33" s="43"/>
      <c r="J33" s="43"/>
      <c r="K33" s="237"/>
      <c r="O33" s="9"/>
      <c r="P33" s="1"/>
      <c r="U33" s="238"/>
      <c r="X33" s="43"/>
      <c r="Y33" s="43"/>
      <c r="Z33" s="43"/>
      <c r="AA33" s="43"/>
      <c r="AB33" s="43"/>
      <c r="AC33" s="239"/>
      <c r="AD33" s="42"/>
      <c r="AE33" s="11"/>
      <c r="AF33" s="18"/>
      <c r="AG33" s="11"/>
      <c r="AH33" s="109"/>
      <c r="AI33" s="11"/>
      <c r="AN33" s="9"/>
      <c r="AV33" s="11"/>
      <c r="AW33" s="11"/>
      <c r="AX33" s="17"/>
      <c r="DF33" s="100"/>
    </row>
    <row r="34" spans="6:110" x14ac:dyDescent="0.25">
      <c r="F34" s="1"/>
      <c r="G34" s="23"/>
      <c r="H34" s="11"/>
      <c r="I34" s="43"/>
      <c r="J34" s="43"/>
      <c r="K34" s="237"/>
      <c r="O34" s="9"/>
      <c r="P34" s="1"/>
      <c r="U34" s="238"/>
      <c r="X34" s="43"/>
      <c r="Y34" s="43"/>
      <c r="Z34" s="43"/>
      <c r="AA34" s="43"/>
      <c r="AB34" s="43"/>
      <c r="AC34" s="239"/>
      <c r="AD34" s="42"/>
      <c r="AE34" s="11"/>
      <c r="AF34" s="18"/>
      <c r="AG34" s="11"/>
      <c r="AH34" s="109"/>
      <c r="AI34" s="11"/>
      <c r="AN34" s="9"/>
      <c r="AV34" s="11"/>
      <c r="AW34" s="11"/>
      <c r="AX34" s="17"/>
      <c r="DF34" s="100"/>
    </row>
    <row r="35" spans="6:110" x14ac:dyDescent="0.25">
      <c r="F35" s="1"/>
      <c r="G35" s="23"/>
      <c r="H35" s="11"/>
      <c r="I35" s="43"/>
      <c r="J35" s="43"/>
      <c r="K35" s="237"/>
      <c r="O35" s="9"/>
      <c r="P35" s="1"/>
      <c r="U35" s="238"/>
      <c r="X35" s="43"/>
      <c r="Y35" s="43"/>
      <c r="Z35" s="43"/>
      <c r="AA35" s="43"/>
      <c r="AB35" s="43"/>
      <c r="AC35" s="239"/>
      <c r="AD35" s="42"/>
      <c r="AE35" s="11"/>
      <c r="AF35" s="18"/>
      <c r="AG35" s="11"/>
      <c r="AH35" s="109"/>
      <c r="AI35" s="11"/>
      <c r="AN35" s="9"/>
      <c r="AV35" s="11"/>
      <c r="AW35" s="11"/>
      <c r="AX35" s="17"/>
      <c r="DF35" s="100"/>
    </row>
    <row r="36" spans="6:110" x14ac:dyDescent="0.25">
      <c r="F36" s="1"/>
      <c r="G36" s="23"/>
      <c r="H36" s="11"/>
      <c r="I36" s="43"/>
      <c r="J36" s="43"/>
      <c r="K36" s="237"/>
      <c r="O36" s="9"/>
      <c r="P36" s="1"/>
      <c r="U36" s="238"/>
      <c r="X36" s="43"/>
      <c r="Y36" s="43"/>
      <c r="Z36" s="43"/>
      <c r="AA36" s="43"/>
      <c r="AB36" s="43"/>
      <c r="AC36" s="239"/>
      <c r="AD36" s="42"/>
      <c r="AE36" s="11"/>
      <c r="AF36" s="18"/>
      <c r="AG36" s="11"/>
      <c r="AH36" s="109"/>
      <c r="AI36" s="11"/>
      <c r="AN36" s="9"/>
      <c r="AV36" s="11"/>
      <c r="AW36" s="11"/>
      <c r="AX36" s="17"/>
      <c r="DF36" s="100"/>
    </row>
    <row r="37" spans="6:110" x14ac:dyDescent="0.25">
      <c r="F37" s="1"/>
      <c r="G37" s="23"/>
      <c r="H37" s="11"/>
      <c r="I37" s="43"/>
      <c r="J37" s="43"/>
      <c r="K37" s="237"/>
      <c r="O37" s="9"/>
      <c r="P37" s="1"/>
      <c r="U37" s="238"/>
      <c r="X37" s="43"/>
      <c r="Y37" s="43"/>
      <c r="Z37" s="43"/>
      <c r="AA37" s="43"/>
      <c r="AB37" s="43"/>
      <c r="AC37" s="239"/>
      <c r="AD37" s="42"/>
      <c r="AE37" s="11"/>
      <c r="AF37" s="18"/>
      <c r="AG37" s="11"/>
      <c r="AH37" s="109"/>
      <c r="AI37" s="11"/>
      <c r="AN37" s="9"/>
      <c r="AV37" s="11"/>
      <c r="AW37" s="11"/>
      <c r="AX37" s="17"/>
      <c r="DF37" s="100"/>
    </row>
    <row r="38" spans="6:110" x14ac:dyDescent="0.25">
      <c r="F38" s="1"/>
      <c r="G38" s="23"/>
      <c r="H38" s="11"/>
      <c r="I38" s="43"/>
      <c r="J38" s="43"/>
      <c r="K38" s="237"/>
      <c r="O38" s="9"/>
      <c r="P38" s="1"/>
      <c r="U38" s="238"/>
      <c r="X38" s="43"/>
      <c r="Y38" s="43"/>
      <c r="Z38" s="43"/>
      <c r="AA38" s="43"/>
      <c r="AB38" s="43"/>
      <c r="AC38" s="239"/>
      <c r="AD38" s="42"/>
      <c r="AE38" s="11"/>
      <c r="AF38" s="18"/>
      <c r="AG38" s="11"/>
      <c r="AH38" s="109"/>
      <c r="AI38" s="11"/>
      <c r="AN38" s="9"/>
      <c r="AV38" s="11"/>
      <c r="AW38" s="11"/>
      <c r="AX38" s="17"/>
      <c r="DF38" s="100"/>
    </row>
    <row r="39" spans="6:110" x14ac:dyDescent="0.25">
      <c r="F39" s="1"/>
      <c r="G39" s="23"/>
      <c r="H39" s="11"/>
      <c r="I39" s="43"/>
      <c r="J39" s="43"/>
      <c r="K39" s="237"/>
      <c r="O39" s="9"/>
      <c r="P39" s="1"/>
      <c r="U39" s="238"/>
      <c r="X39" s="43"/>
      <c r="Y39" s="43"/>
      <c r="Z39" s="43"/>
      <c r="AA39" s="43"/>
      <c r="AB39" s="43"/>
      <c r="AC39" s="239"/>
      <c r="AD39" s="42"/>
      <c r="AE39" s="11"/>
      <c r="AF39" s="18"/>
      <c r="AG39" s="11"/>
      <c r="AH39" s="109"/>
      <c r="AI39" s="11"/>
      <c r="AN39" s="9"/>
      <c r="AV39" s="11"/>
      <c r="AW39" s="11"/>
      <c r="AX39" s="17"/>
      <c r="DF39" s="100"/>
    </row>
    <row r="40" spans="6:110" x14ac:dyDescent="0.25">
      <c r="F40" s="1"/>
      <c r="G40" s="23"/>
      <c r="H40" s="11"/>
      <c r="I40" s="43"/>
      <c r="J40" s="43"/>
      <c r="K40" s="237"/>
      <c r="O40" s="9"/>
      <c r="P40" s="1"/>
      <c r="U40" s="238"/>
      <c r="X40" s="43"/>
      <c r="Y40" s="43"/>
      <c r="Z40" s="43"/>
      <c r="AA40" s="43"/>
      <c r="AB40" s="43"/>
      <c r="AC40" s="239"/>
      <c r="AD40" s="42"/>
      <c r="AE40" s="11"/>
      <c r="AF40" s="18"/>
      <c r="AG40" s="11"/>
      <c r="AH40" s="109"/>
      <c r="AI40" s="11"/>
      <c r="AN40" s="9"/>
      <c r="AV40" s="11"/>
      <c r="AW40" s="11"/>
      <c r="AX40" s="17"/>
      <c r="DF40" s="100"/>
    </row>
    <row r="41" spans="6:110" x14ac:dyDescent="0.25">
      <c r="F41" s="1"/>
      <c r="G41" s="23"/>
      <c r="H41" s="11"/>
      <c r="I41" s="43"/>
      <c r="J41" s="43"/>
      <c r="K41" s="237"/>
      <c r="O41" s="9"/>
      <c r="P41" s="1"/>
      <c r="U41" s="238"/>
      <c r="X41" s="43"/>
      <c r="Y41" s="43"/>
      <c r="Z41" s="43"/>
      <c r="AA41" s="43"/>
      <c r="AB41" s="43"/>
      <c r="AC41" s="239"/>
      <c r="AD41" s="42"/>
      <c r="AE41" s="11"/>
      <c r="AF41" s="18"/>
      <c r="AG41" s="11"/>
      <c r="AH41" s="109"/>
      <c r="AI41" s="11"/>
      <c r="AN41" s="9"/>
      <c r="AV41" s="11"/>
      <c r="AW41" s="11"/>
      <c r="AX41" s="17"/>
      <c r="DF41" s="100"/>
    </row>
    <row r="42" spans="6:110" x14ac:dyDescent="0.25">
      <c r="F42" s="1"/>
      <c r="G42" s="23"/>
      <c r="H42" s="11"/>
      <c r="I42" s="43"/>
      <c r="J42" s="43"/>
      <c r="K42" s="237"/>
      <c r="O42" s="9"/>
      <c r="P42" s="1"/>
      <c r="U42" s="238"/>
      <c r="X42" s="43"/>
      <c r="Y42" s="43"/>
      <c r="Z42" s="43"/>
      <c r="AA42" s="43"/>
      <c r="AB42" s="43"/>
      <c r="AC42" s="239"/>
      <c r="AD42" s="42"/>
      <c r="AE42" s="11"/>
      <c r="AF42" s="18"/>
      <c r="AG42" s="11"/>
      <c r="AH42" s="109"/>
      <c r="AI42" s="11"/>
      <c r="AN42" s="9"/>
      <c r="AV42" s="11"/>
      <c r="AW42" s="11"/>
      <c r="AX42" s="17"/>
      <c r="DF42" s="100"/>
    </row>
    <row r="43" spans="6:110" x14ac:dyDescent="0.25">
      <c r="F43" s="1"/>
      <c r="G43" s="23"/>
      <c r="H43" s="11"/>
      <c r="I43" s="43"/>
      <c r="J43" s="43"/>
      <c r="K43" s="237"/>
      <c r="O43" s="9"/>
      <c r="P43" s="1"/>
      <c r="U43" s="238"/>
      <c r="X43" s="43"/>
      <c r="Y43" s="43"/>
      <c r="Z43" s="43"/>
      <c r="AA43" s="43"/>
      <c r="AB43" s="43"/>
      <c r="AC43" s="239"/>
      <c r="AD43" s="42"/>
      <c r="AE43" s="11"/>
      <c r="AF43" s="18"/>
      <c r="AG43" s="11"/>
      <c r="AH43" s="109"/>
      <c r="AI43" s="11"/>
      <c r="AN43" s="9"/>
      <c r="AV43" s="11"/>
      <c r="AW43" s="11"/>
      <c r="AX43" s="17"/>
      <c r="DF43" s="100"/>
    </row>
    <row r="44" spans="6:110" x14ac:dyDescent="0.25">
      <c r="F44" s="1"/>
      <c r="G44" s="23"/>
      <c r="H44" s="11"/>
      <c r="I44" s="43"/>
      <c r="J44" s="43"/>
      <c r="K44" s="237"/>
      <c r="O44" s="9"/>
      <c r="P44" s="1"/>
      <c r="U44" s="238"/>
      <c r="X44" s="43"/>
      <c r="Y44" s="43"/>
      <c r="Z44" s="43"/>
      <c r="AA44" s="43"/>
      <c r="AB44" s="43"/>
      <c r="AC44" s="239"/>
      <c r="AD44" s="42"/>
      <c r="AE44" s="11"/>
      <c r="AF44" s="18"/>
      <c r="AG44" s="11"/>
      <c r="AH44" s="109"/>
      <c r="AI44" s="11"/>
      <c r="AN44" s="9"/>
      <c r="AV44" s="11"/>
      <c r="AW44" s="11"/>
      <c r="AX44" s="17"/>
      <c r="DF44" s="100"/>
    </row>
    <row r="45" spans="6:110" x14ac:dyDescent="0.25">
      <c r="F45" s="1"/>
      <c r="G45" s="23"/>
      <c r="H45" s="11"/>
      <c r="I45" s="43"/>
      <c r="J45" s="43"/>
      <c r="K45" s="237"/>
      <c r="O45" s="9"/>
      <c r="P45" s="1"/>
      <c r="U45" s="238"/>
      <c r="X45" s="43"/>
      <c r="Y45" s="43"/>
      <c r="Z45" s="43"/>
      <c r="AA45" s="43"/>
      <c r="AB45" s="43"/>
      <c r="AC45" s="239"/>
      <c r="AD45" s="42"/>
      <c r="AE45" s="11"/>
      <c r="AF45" s="18"/>
      <c r="AG45" s="11"/>
      <c r="AH45" s="109"/>
      <c r="AI45" s="11"/>
      <c r="AN45" s="9"/>
      <c r="AV45" s="11"/>
      <c r="AW45" s="11"/>
      <c r="AX45" s="17"/>
      <c r="DF45" s="100"/>
    </row>
    <row r="46" spans="6:110" x14ac:dyDescent="0.25">
      <c r="F46" s="1"/>
      <c r="G46" s="23"/>
      <c r="H46" s="11"/>
      <c r="I46" s="43"/>
      <c r="J46" s="43"/>
      <c r="K46" s="237"/>
      <c r="O46" s="9"/>
      <c r="P46" s="1"/>
      <c r="U46" s="238"/>
      <c r="X46" s="43"/>
      <c r="Y46" s="43"/>
      <c r="Z46" s="43"/>
      <c r="AA46" s="43"/>
      <c r="AB46" s="43"/>
      <c r="AC46" s="239"/>
      <c r="AD46" s="42"/>
      <c r="AE46" s="11"/>
      <c r="AF46" s="18"/>
      <c r="AG46" s="11"/>
      <c r="AH46" s="109"/>
      <c r="AI46" s="11"/>
      <c r="AN46" s="9"/>
      <c r="AV46" s="11"/>
      <c r="AW46" s="11"/>
      <c r="AX46" s="17"/>
      <c r="DF46" s="100"/>
    </row>
    <row r="47" spans="6:110" x14ac:dyDescent="0.25">
      <c r="F47" s="1"/>
      <c r="G47" s="23"/>
      <c r="H47" s="11"/>
      <c r="I47" s="43"/>
      <c r="J47" s="43"/>
      <c r="K47" s="237"/>
      <c r="O47" s="9"/>
      <c r="P47" s="1"/>
      <c r="U47" s="238"/>
      <c r="X47" s="43"/>
      <c r="Y47" s="43"/>
      <c r="Z47" s="43"/>
      <c r="AA47" s="43"/>
      <c r="AB47" s="43"/>
      <c r="AC47" s="239"/>
      <c r="AD47" s="42"/>
      <c r="AE47" s="11"/>
      <c r="AF47" s="18"/>
      <c r="AG47" s="11"/>
      <c r="AH47" s="109"/>
      <c r="AI47" s="11"/>
      <c r="AN47" s="9"/>
      <c r="AV47" s="11"/>
      <c r="AW47" s="11"/>
      <c r="AX47" s="17"/>
      <c r="DF47" s="100"/>
    </row>
    <row r="48" spans="6:110" x14ac:dyDescent="0.25">
      <c r="F48" s="1"/>
      <c r="G48" s="23"/>
      <c r="H48" s="11"/>
      <c r="I48" s="43"/>
      <c r="J48" s="43"/>
      <c r="K48" s="237"/>
      <c r="O48" s="9"/>
      <c r="P48" s="1"/>
      <c r="U48" s="238"/>
      <c r="X48" s="43"/>
      <c r="Y48" s="43"/>
      <c r="Z48" s="43"/>
      <c r="AA48" s="43"/>
      <c r="AB48" s="43"/>
      <c r="AC48" s="239"/>
      <c r="AD48" s="42"/>
      <c r="AE48" s="11"/>
      <c r="AF48" s="18"/>
      <c r="AG48" s="11"/>
      <c r="AH48" s="109"/>
      <c r="AI48" s="11"/>
      <c r="AN48" s="9"/>
      <c r="AV48" s="11"/>
      <c r="AW48" s="11"/>
      <c r="AX48" s="17"/>
      <c r="DF48" s="100"/>
    </row>
    <row r="49" spans="6:110" x14ac:dyDescent="0.25">
      <c r="F49" s="1"/>
      <c r="G49" s="23"/>
      <c r="H49" s="11"/>
      <c r="I49" s="43"/>
      <c r="J49" s="43"/>
      <c r="K49" s="237"/>
      <c r="O49" s="9"/>
      <c r="P49" s="1"/>
      <c r="U49" s="238"/>
      <c r="X49" s="43"/>
      <c r="Y49" s="43"/>
      <c r="Z49" s="43"/>
      <c r="AA49" s="43"/>
      <c r="AB49" s="43"/>
      <c r="AC49" s="239"/>
      <c r="AD49" s="42"/>
      <c r="AE49" s="11"/>
      <c r="AF49" s="18"/>
      <c r="AG49" s="11"/>
      <c r="AH49" s="109"/>
      <c r="AI49" s="11"/>
      <c r="AN49" s="9"/>
      <c r="AV49" s="11"/>
      <c r="AW49" s="11"/>
      <c r="AX49" s="17"/>
      <c r="DF49" s="100"/>
    </row>
    <row r="50" spans="6:110" x14ac:dyDescent="0.25">
      <c r="F50" s="1"/>
      <c r="G50" s="23"/>
      <c r="H50" s="11"/>
      <c r="I50" s="43"/>
      <c r="J50" s="43"/>
      <c r="K50" s="237"/>
      <c r="O50" s="9"/>
      <c r="P50" s="1"/>
      <c r="U50" s="238"/>
      <c r="X50" s="43"/>
      <c r="Y50" s="43"/>
      <c r="Z50" s="43"/>
      <c r="AA50" s="43"/>
      <c r="AB50" s="43"/>
      <c r="AC50" s="239"/>
      <c r="AD50" s="42"/>
      <c r="AE50" s="11"/>
      <c r="AF50" s="18"/>
      <c r="AG50" s="11"/>
      <c r="AH50" s="109"/>
      <c r="AI50" s="11"/>
      <c r="AN50" s="9"/>
      <c r="AV50" s="11"/>
      <c r="AW50" s="11"/>
      <c r="AX50" s="17"/>
      <c r="DF50" s="100"/>
    </row>
    <row r="51" spans="6:110" x14ac:dyDescent="0.25">
      <c r="F51" s="1"/>
      <c r="G51" s="23"/>
      <c r="H51" s="11"/>
      <c r="I51" s="43"/>
      <c r="J51" s="43"/>
      <c r="K51" s="237"/>
      <c r="O51" s="9"/>
      <c r="P51" s="1"/>
      <c r="U51" s="238"/>
      <c r="X51" s="43"/>
      <c r="Y51" s="43"/>
      <c r="Z51" s="43"/>
      <c r="AA51" s="43"/>
      <c r="AB51" s="43"/>
      <c r="AC51" s="239"/>
      <c r="AD51" s="42"/>
      <c r="AE51" s="11"/>
      <c r="AF51" s="18"/>
      <c r="AG51" s="11"/>
      <c r="AH51" s="109"/>
      <c r="AI51" s="11"/>
      <c r="AN51" s="9"/>
      <c r="AV51" s="11"/>
      <c r="AW51" s="11"/>
      <c r="AX51" s="17"/>
      <c r="DF51" s="100"/>
    </row>
    <row r="52" spans="6:110" x14ac:dyDescent="0.25">
      <c r="F52" s="1"/>
      <c r="G52" s="23"/>
      <c r="H52" s="11"/>
      <c r="I52" s="43"/>
      <c r="J52" s="43"/>
      <c r="K52" s="237"/>
      <c r="O52" s="9"/>
      <c r="P52" s="1"/>
      <c r="U52" s="238"/>
      <c r="X52" s="43"/>
      <c r="Y52" s="43"/>
      <c r="Z52" s="43"/>
      <c r="AA52" s="43"/>
      <c r="AB52" s="43"/>
      <c r="AC52" s="239"/>
      <c r="AD52" s="42"/>
      <c r="AE52" s="11"/>
      <c r="AF52" s="18"/>
      <c r="AG52" s="11"/>
      <c r="AH52" s="109"/>
      <c r="AI52" s="11"/>
      <c r="AN52" s="9"/>
      <c r="AV52" s="11"/>
      <c r="AW52" s="11"/>
      <c r="AX52" s="17"/>
      <c r="DF52" s="100"/>
    </row>
    <row r="53" spans="6:110" x14ac:dyDescent="0.25">
      <c r="F53" s="1"/>
      <c r="G53" s="23"/>
      <c r="H53" s="11"/>
      <c r="I53" s="43"/>
      <c r="J53" s="43"/>
      <c r="K53" s="237"/>
      <c r="O53" s="9"/>
      <c r="P53" s="1"/>
      <c r="U53" s="238"/>
      <c r="X53" s="43"/>
      <c r="Y53" s="43"/>
      <c r="Z53" s="43"/>
      <c r="AA53" s="43"/>
      <c r="AB53" s="43"/>
      <c r="AC53" s="239"/>
      <c r="AD53" s="42"/>
      <c r="AE53" s="11"/>
      <c r="AF53" s="18"/>
      <c r="AG53" s="11"/>
      <c r="AH53" s="109"/>
      <c r="AI53" s="11"/>
      <c r="AN53" s="9"/>
      <c r="AV53" s="11"/>
      <c r="AW53" s="11"/>
      <c r="AX53" s="17"/>
      <c r="DF53" s="100"/>
    </row>
    <row r="54" spans="6:110" x14ac:dyDescent="0.25">
      <c r="F54" s="1"/>
      <c r="G54" s="23"/>
      <c r="H54" s="11"/>
      <c r="I54" s="43"/>
      <c r="J54" s="43"/>
      <c r="K54" s="237"/>
      <c r="O54" s="9"/>
      <c r="P54" s="1"/>
      <c r="U54" s="238"/>
      <c r="X54" s="43"/>
      <c r="Y54" s="43"/>
      <c r="Z54" s="43"/>
      <c r="AA54" s="43"/>
      <c r="AB54" s="43"/>
      <c r="AC54" s="239"/>
      <c r="AD54" s="42"/>
      <c r="AE54" s="11"/>
      <c r="AF54" s="18"/>
      <c r="AG54" s="11"/>
      <c r="AH54" s="109"/>
      <c r="AI54" s="11"/>
      <c r="AN54" s="9"/>
      <c r="AV54" s="11"/>
      <c r="AW54" s="11"/>
      <c r="AX54" s="17"/>
      <c r="DF54" s="100"/>
    </row>
    <row r="55" spans="6:110" x14ac:dyDescent="0.25">
      <c r="F55" s="1"/>
      <c r="G55" s="23"/>
      <c r="H55" s="11"/>
      <c r="I55" s="43"/>
      <c r="J55" s="43"/>
      <c r="K55" s="237"/>
      <c r="O55" s="9"/>
      <c r="P55" s="1"/>
      <c r="U55" s="238"/>
      <c r="X55" s="43"/>
      <c r="Y55" s="43"/>
      <c r="Z55" s="43"/>
      <c r="AA55" s="43"/>
      <c r="AB55" s="43"/>
      <c r="AC55" s="239"/>
      <c r="AD55" s="42"/>
      <c r="AE55" s="11"/>
      <c r="AF55" s="18"/>
      <c r="AG55" s="11"/>
      <c r="AH55" s="109"/>
      <c r="AI55" s="11"/>
      <c r="AN55" s="9"/>
      <c r="AV55" s="11"/>
      <c r="AW55" s="11"/>
      <c r="AX55" s="17"/>
      <c r="DF55" s="100"/>
    </row>
    <row r="56" spans="6:110" x14ac:dyDescent="0.25">
      <c r="F56" s="1"/>
      <c r="G56" s="23"/>
      <c r="H56" s="11"/>
      <c r="I56" s="43"/>
      <c r="J56" s="43"/>
      <c r="K56" s="237"/>
      <c r="O56" s="9"/>
      <c r="P56" s="1"/>
      <c r="U56" s="238"/>
      <c r="X56" s="43"/>
      <c r="Y56" s="43"/>
      <c r="Z56" s="43"/>
      <c r="AA56" s="43"/>
      <c r="AB56" s="43"/>
      <c r="AC56" s="239"/>
      <c r="AD56" s="42"/>
      <c r="AE56" s="11"/>
      <c r="AF56" s="18"/>
      <c r="AG56" s="11"/>
      <c r="AH56" s="109"/>
      <c r="AI56" s="11"/>
      <c r="AN56" s="9"/>
      <c r="AV56" s="11"/>
      <c r="AW56" s="11"/>
      <c r="AX56" s="17"/>
      <c r="DF56" s="100"/>
    </row>
    <row r="57" spans="6:110" x14ac:dyDescent="0.25">
      <c r="F57" s="1"/>
      <c r="G57" s="23"/>
      <c r="H57" s="11"/>
      <c r="I57" s="43"/>
      <c r="J57" s="43"/>
      <c r="K57" s="237"/>
      <c r="O57" s="9"/>
      <c r="P57" s="1"/>
      <c r="U57" s="238"/>
      <c r="X57" s="43"/>
      <c r="Y57" s="43"/>
      <c r="Z57" s="43"/>
      <c r="AA57" s="43"/>
      <c r="AB57" s="43"/>
      <c r="AC57" s="239"/>
      <c r="AD57" s="42"/>
      <c r="AE57" s="11"/>
      <c r="AF57" s="18"/>
      <c r="AG57" s="11"/>
      <c r="AH57" s="109"/>
      <c r="AI57" s="11"/>
      <c r="AN57" s="9"/>
      <c r="AV57" s="11"/>
      <c r="AW57" s="11"/>
      <c r="AX57" s="17"/>
      <c r="DF57" s="100"/>
    </row>
    <row r="58" spans="6:110" x14ac:dyDescent="0.25">
      <c r="F58" s="1"/>
      <c r="G58" s="23"/>
      <c r="H58" s="11"/>
      <c r="I58" s="43"/>
      <c r="J58" s="43"/>
      <c r="K58" s="237"/>
      <c r="O58" s="9"/>
      <c r="P58" s="1"/>
      <c r="U58" s="238"/>
      <c r="X58" s="43"/>
      <c r="Y58" s="43"/>
      <c r="Z58" s="43"/>
      <c r="AA58" s="43"/>
      <c r="AB58" s="43"/>
      <c r="AC58" s="239"/>
      <c r="AD58" s="42"/>
      <c r="AE58" s="11"/>
      <c r="AF58" s="18"/>
      <c r="AG58" s="11"/>
      <c r="AH58" s="109"/>
      <c r="AI58" s="11"/>
      <c r="AN58" s="9"/>
      <c r="AV58" s="11"/>
      <c r="AW58" s="11"/>
      <c r="AX58" s="17"/>
      <c r="DF58" s="100"/>
    </row>
    <row r="59" spans="6:110" x14ac:dyDescent="0.25">
      <c r="F59" s="1"/>
      <c r="G59" s="23"/>
      <c r="H59" s="11"/>
      <c r="I59" s="43"/>
      <c r="J59" s="43"/>
      <c r="K59" s="237"/>
      <c r="O59" s="9"/>
      <c r="P59" s="1"/>
      <c r="U59" s="238"/>
      <c r="X59" s="43"/>
      <c r="Y59" s="43"/>
      <c r="Z59" s="43"/>
      <c r="AA59" s="43"/>
      <c r="AB59" s="43"/>
      <c r="AC59" s="239"/>
      <c r="AD59" s="42"/>
      <c r="AE59" s="11"/>
      <c r="AF59" s="18"/>
      <c r="AG59" s="11"/>
      <c r="AH59" s="109"/>
      <c r="AI59" s="11"/>
      <c r="AN59" s="9"/>
      <c r="AV59" s="11"/>
      <c r="AW59" s="11"/>
      <c r="AX59" s="17"/>
      <c r="DF59" s="100"/>
    </row>
    <row r="60" spans="6:110" x14ac:dyDescent="0.25">
      <c r="F60" s="1"/>
      <c r="G60" s="23"/>
      <c r="H60" s="11"/>
      <c r="I60" s="43"/>
      <c r="J60" s="43"/>
      <c r="K60" s="237"/>
      <c r="O60" s="9"/>
      <c r="P60" s="1"/>
      <c r="U60" s="238"/>
      <c r="X60" s="43"/>
      <c r="Y60" s="43"/>
      <c r="Z60" s="43"/>
      <c r="AA60" s="43"/>
      <c r="AB60" s="43"/>
      <c r="AC60" s="239"/>
      <c r="AD60" s="42"/>
      <c r="AE60" s="11"/>
      <c r="AF60" s="18"/>
      <c r="AG60" s="11"/>
      <c r="AH60" s="109"/>
      <c r="AI60" s="11"/>
      <c r="AN60" s="9"/>
      <c r="AV60" s="11"/>
      <c r="AW60" s="11"/>
      <c r="AX60" s="17"/>
      <c r="DF60" s="100"/>
    </row>
    <row r="61" spans="6:110" x14ac:dyDescent="0.25">
      <c r="F61" s="1"/>
      <c r="G61" s="23"/>
      <c r="H61" s="11"/>
      <c r="I61" s="43"/>
      <c r="J61" s="43"/>
      <c r="K61" s="237"/>
      <c r="O61" s="9"/>
      <c r="P61" s="1"/>
      <c r="U61" s="238"/>
      <c r="X61" s="43"/>
      <c r="Y61" s="43"/>
      <c r="Z61" s="43"/>
      <c r="AA61" s="43"/>
      <c r="AB61" s="43"/>
      <c r="AC61" s="239"/>
      <c r="AD61" s="42"/>
      <c r="AE61" s="11"/>
      <c r="AF61" s="18"/>
      <c r="AG61" s="11"/>
      <c r="AH61" s="109"/>
      <c r="AI61" s="11"/>
      <c r="AN61" s="9"/>
      <c r="AV61" s="11"/>
      <c r="AW61" s="11"/>
      <c r="AX61" s="17"/>
      <c r="DF61" s="100"/>
    </row>
    <row r="62" spans="6:110" x14ac:dyDescent="0.25">
      <c r="F62" s="1"/>
      <c r="G62" s="23"/>
      <c r="H62" s="11"/>
      <c r="I62" s="43"/>
      <c r="J62" s="43"/>
      <c r="K62" s="237"/>
      <c r="O62" s="9"/>
      <c r="P62" s="1"/>
      <c r="U62" s="238"/>
      <c r="X62" s="43"/>
      <c r="Y62" s="43"/>
      <c r="Z62" s="43"/>
      <c r="AA62" s="43"/>
      <c r="AB62" s="43"/>
      <c r="AC62" s="239"/>
      <c r="AD62" s="42"/>
      <c r="AE62" s="11"/>
      <c r="AF62" s="18"/>
      <c r="AG62" s="11"/>
      <c r="AH62" s="109"/>
      <c r="AI62" s="11"/>
      <c r="AN62" s="9"/>
      <c r="AV62" s="11"/>
      <c r="AW62" s="11"/>
      <c r="AX62" s="17"/>
      <c r="DF62" s="100"/>
    </row>
    <row r="63" spans="6:110" x14ac:dyDescent="0.25">
      <c r="F63" s="1"/>
      <c r="G63" s="23"/>
      <c r="H63" s="11"/>
      <c r="I63" s="43"/>
      <c r="J63" s="43"/>
      <c r="K63" s="237"/>
      <c r="O63" s="9"/>
      <c r="P63" s="1"/>
      <c r="U63" s="238"/>
      <c r="X63" s="43"/>
      <c r="Y63" s="43"/>
      <c r="Z63" s="43"/>
      <c r="AA63" s="43"/>
      <c r="AB63" s="43"/>
      <c r="AC63" s="239"/>
      <c r="AD63" s="42"/>
      <c r="AE63" s="11"/>
      <c r="AF63" s="18"/>
      <c r="AG63" s="11"/>
      <c r="AH63" s="109"/>
      <c r="AI63" s="11"/>
      <c r="AN63" s="9"/>
      <c r="AV63" s="11"/>
      <c r="AW63" s="11"/>
      <c r="AX63" s="17"/>
      <c r="DF63" s="100"/>
    </row>
    <row r="64" spans="6:110" x14ac:dyDescent="0.25">
      <c r="F64" s="1"/>
      <c r="G64" s="23"/>
      <c r="H64" s="11"/>
      <c r="I64" s="43"/>
      <c r="J64" s="43"/>
      <c r="K64" s="237"/>
      <c r="O64" s="9"/>
      <c r="P64" s="1"/>
      <c r="U64" s="238"/>
      <c r="X64" s="43"/>
      <c r="Y64" s="43"/>
      <c r="Z64" s="43"/>
      <c r="AA64" s="43"/>
      <c r="AB64" s="43"/>
      <c r="AC64" s="239"/>
      <c r="AD64" s="42"/>
      <c r="AE64" s="11"/>
      <c r="AF64" s="18"/>
      <c r="AG64" s="11"/>
      <c r="AH64" s="109"/>
      <c r="AI64" s="11"/>
      <c r="AN64" s="9"/>
      <c r="AV64" s="11"/>
      <c r="AW64" s="11"/>
      <c r="AX64" s="17"/>
      <c r="DF64" s="100"/>
    </row>
    <row r="65" spans="6:110" x14ac:dyDescent="0.25">
      <c r="F65" s="1"/>
      <c r="G65" s="23"/>
      <c r="H65" s="11"/>
      <c r="I65" s="43"/>
      <c r="J65" s="43"/>
      <c r="K65" s="237"/>
      <c r="O65" s="9"/>
      <c r="P65" s="1"/>
      <c r="U65" s="238"/>
      <c r="X65" s="43"/>
      <c r="Y65" s="43"/>
      <c r="Z65" s="43"/>
      <c r="AA65" s="43"/>
      <c r="AB65" s="43"/>
      <c r="AC65" s="239"/>
      <c r="AD65" s="42"/>
      <c r="AE65" s="11"/>
      <c r="AF65" s="18"/>
      <c r="AG65" s="11"/>
      <c r="AH65" s="109"/>
      <c r="AI65" s="11"/>
      <c r="AN65" s="9"/>
      <c r="AV65" s="11"/>
      <c r="AW65" s="11"/>
      <c r="AX65" s="17"/>
      <c r="DF65" s="100"/>
    </row>
    <row r="66" spans="6:110" x14ac:dyDescent="0.25">
      <c r="F66" s="1"/>
      <c r="G66" s="23"/>
      <c r="H66" s="11"/>
      <c r="I66" s="43"/>
      <c r="J66" s="43"/>
      <c r="K66" s="237"/>
      <c r="O66" s="9"/>
      <c r="P66" s="1"/>
      <c r="U66" s="238"/>
      <c r="X66" s="43"/>
      <c r="Y66" s="43"/>
      <c r="Z66" s="43"/>
      <c r="AA66" s="43"/>
      <c r="AB66" s="43"/>
      <c r="AC66" s="239"/>
      <c r="AD66" s="42"/>
      <c r="AE66" s="11"/>
      <c r="AF66" s="18"/>
      <c r="AG66" s="11"/>
      <c r="AH66" s="109"/>
      <c r="AI66" s="11"/>
      <c r="AN66" s="9"/>
      <c r="AV66" s="11"/>
      <c r="AW66" s="11"/>
      <c r="AX66" s="17"/>
      <c r="DF66" s="100"/>
    </row>
    <row r="67" spans="6:110" x14ac:dyDescent="0.25">
      <c r="F67" s="1"/>
      <c r="G67" s="23"/>
      <c r="H67" s="11"/>
      <c r="I67" s="43"/>
      <c r="J67" s="43"/>
      <c r="K67" s="237"/>
      <c r="O67" s="9"/>
      <c r="P67" s="1"/>
      <c r="U67" s="238"/>
      <c r="X67" s="43"/>
      <c r="Y67" s="43"/>
      <c r="Z67" s="43"/>
      <c r="AA67" s="43"/>
      <c r="AB67" s="43"/>
      <c r="AC67" s="239"/>
      <c r="AD67" s="42"/>
      <c r="AE67" s="11"/>
      <c r="AF67" s="18"/>
      <c r="AG67" s="11"/>
      <c r="AH67" s="109"/>
      <c r="AI67" s="11"/>
      <c r="AN67" s="9"/>
      <c r="AV67" s="11"/>
      <c r="AW67" s="11"/>
      <c r="AX67" s="17"/>
      <c r="DF67" s="100"/>
    </row>
    <row r="68" spans="6:110" x14ac:dyDescent="0.25">
      <c r="F68" s="1"/>
      <c r="G68" s="23"/>
      <c r="H68" s="11"/>
      <c r="I68" s="43"/>
      <c r="J68" s="43"/>
      <c r="K68" s="237"/>
      <c r="O68" s="9"/>
      <c r="P68" s="1"/>
      <c r="U68" s="238"/>
      <c r="X68" s="43"/>
      <c r="Y68" s="43"/>
      <c r="Z68" s="43"/>
      <c r="AA68" s="43"/>
      <c r="AB68" s="43"/>
      <c r="AC68" s="239"/>
      <c r="AD68" s="42"/>
      <c r="AE68" s="11"/>
      <c r="AF68" s="18"/>
      <c r="AG68" s="11"/>
      <c r="AH68" s="109"/>
      <c r="AI68" s="11"/>
      <c r="AN68" s="9"/>
      <c r="AV68" s="11"/>
      <c r="AW68" s="11"/>
      <c r="AX68" s="17"/>
      <c r="DF68" s="100"/>
    </row>
    <row r="69" spans="6:110" x14ac:dyDescent="0.25">
      <c r="F69" s="1"/>
      <c r="G69" s="23"/>
      <c r="H69" s="11"/>
      <c r="I69" s="43"/>
      <c r="J69" s="43"/>
      <c r="K69" s="237"/>
      <c r="O69" s="9"/>
      <c r="P69" s="1"/>
      <c r="U69" s="238"/>
      <c r="X69" s="43"/>
      <c r="Y69" s="43"/>
      <c r="Z69" s="43"/>
      <c r="AA69" s="43"/>
      <c r="AB69" s="43"/>
      <c r="AC69" s="239"/>
      <c r="AD69" s="42"/>
      <c r="AE69" s="11"/>
      <c r="AF69" s="18"/>
      <c r="AG69" s="11"/>
      <c r="AH69" s="109"/>
      <c r="AI69" s="11"/>
      <c r="AN69" s="9"/>
      <c r="AV69" s="11"/>
      <c r="AW69" s="11"/>
      <c r="AX69" s="17"/>
      <c r="DF69" s="100"/>
    </row>
    <row r="70" spans="6:110" x14ac:dyDescent="0.25">
      <c r="F70" s="1"/>
      <c r="G70" s="23"/>
      <c r="H70" s="11"/>
      <c r="I70" s="43"/>
      <c r="J70" s="43"/>
      <c r="K70" s="237"/>
      <c r="O70" s="9"/>
      <c r="P70" s="1"/>
      <c r="U70" s="238"/>
      <c r="X70" s="43"/>
      <c r="Y70" s="43"/>
      <c r="Z70" s="43"/>
      <c r="AA70" s="43"/>
      <c r="AB70" s="43"/>
      <c r="AC70" s="239"/>
      <c r="AD70" s="42"/>
      <c r="AE70" s="11"/>
      <c r="AF70" s="18"/>
      <c r="AG70" s="11"/>
      <c r="AH70" s="109"/>
      <c r="AI70" s="11"/>
      <c r="AN70" s="9"/>
      <c r="AV70" s="11"/>
      <c r="AW70" s="11"/>
      <c r="AX70" s="17"/>
      <c r="DF70" s="100"/>
    </row>
    <row r="71" spans="6:110" x14ac:dyDescent="0.25">
      <c r="F71" s="1"/>
      <c r="G71" s="23"/>
      <c r="H71" s="11"/>
      <c r="I71" s="43"/>
      <c r="J71" s="43"/>
      <c r="K71" s="237"/>
      <c r="O71" s="9"/>
      <c r="P71" s="1"/>
      <c r="U71" s="238"/>
      <c r="X71" s="43"/>
      <c r="Y71" s="43"/>
      <c r="Z71" s="43"/>
      <c r="AA71" s="43"/>
      <c r="AB71" s="43"/>
      <c r="AC71" s="239"/>
      <c r="AD71" s="42"/>
      <c r="AE71" s="11"/>
      <c r="AF71" s="18"/>
      <c r="AG71" s="11"/>
      <c r="AH71" s="109"/>
      <c r="AI71" s="11"/>
      <c r="AN71" s="9"/>
      <c r="AV71" s="11"/>
      <c r="AW71" s="11"/>
      <c r="AX71" s="17"/>
      <c r="DF71" s="100"/>
    </row>
    <row r="72" spans="6:110" x14ac:dyDescent="0.25">
      <c r="F72" s="1"/>
      <c r="G72" s="23"/>
      <c r="H72" s="11"/>
      <c r="I72" s="43"/>
      <c r="J72" s="43"/>
      <c r="K72" s="237"/>
      <c r="O72" s="9"/>
      <c r="P72" s="1"/>
      <c r="U72" s="238"/>
      <c r="X72" s="43"/>
      <c r="Y72" s="43"/>
      <c r="Z72" s="43"/>
      <c r="AA72" s="43"/>
      <c r="AB72" s="43"/>
      <c r="AC72" s="239"/>
      <c r="AD72" s="42"/>
      <c r="AE72" s="11"/>
      <c r="AF72" s="18"/>
      <c r="AG72" s="11"/>
      <c r="AH72" s="109"/>
      <c r="AI72" s="11"/>
      <c r="AN72" s="9"/>
      <c r="AV72" s="11"/>
      <c r="AW72" s="11"/>
      <c r="AX72" s="17"/>
      <c r="DF72" s="100"/>
    </row>
    <row r="73" spans="6:110" x14ac:dyDescent="0.25">
      <c r="F73" s="1"/>
      <c r="G73" s="23"/>
      <c r="H73" s="11"/>
      <c r="I73" s="43"/>
      <c r="J73" s="43"/>
      <c r="K73" s="237"/>
      <c r="O73" s="9"/>
      <c r="P73" s="1"/>
      <c r="U73" s="238"/>
      <c r="X73" s="43"/>
      <c r="Y73" s="43"/>
      <c r="Z73" s="43"/>
      <c r="AA73" s="43"/>
      <c r="AB73" s="43"/>
      <c r="AC73" s="239"/>
      <c r="AD73" s="42"/>
      <c r="AE73" s="11"/>
      <c r="AF73" s="18"/>
      <c r="AG73" s="11"/>
      <c r="AH73" s="109"/>
      <c r="AI73" s="11"/>
      <c r="AN73" s="9"/>
      <c r="AV73" s="11"/>
      <c r="AW73" s="11"/>
      <c r="AX73" s="17"/>
      <c r="DF73" s="100"/>
    </row>
    <row r="74" spans="6:110" x14ac:dyDescent="0.25">
      <c r="F74" s="1"/>
      <c r="G74" s="23"/>
      <c r="H74" s="11"/>
      <c r="I74" s="43"/>
      <c r="J74" s="43"/>
      <c r="K74" s="237"/>
      <c r="O74" s="9"/>
      <c r="P74" s="1"/>
      <c r="U74" s="238"/>
      <c r="X74" s="43"/>
      <c r="Y74" s="43"/>
      <c r="Z74" s="43"/>
      <c r="AA74" s="43"/>
      <c r="AB74" s="43"/>
      <c r="AC74" s="239"/>
      <c r="AD74" s="42"/>
      <c r="AE74" s="11"/>
      <c r="AF74" s="18"/>
      <c r="AG74" s="11"/>
      <c r="AH74" s="109"/>
      <c r="AI74" s="11"/>
      <c r="AN74" s="9"/>
      <c r="AV74" s="11"/>
      <c r="AW74" s="11"/>
      <c r="AX74" s="17"/>
      <c r="DF74" s="100"/>
    </row>
    <row r="75" spans="6:110" x14ac:dyDescent="0.25">
      <c r="F75" s="1"/>
      <c r="G75" s="23"/>
      <c r="H75" s="11"/>
      <c r="I75" s="43"/>
      <c r="J75" s="43"/>
      <c r="K75" s="237"/>
      <c r="O75" s="9"/>
      <c r="P75" s="1"/>
      <c r="U75" s="238"/>
      <c r="X75" s="43"/>
      <c r="Y75" s="43"/>
      <c r="Z75" s="43"/>
      <c r="AA75" s="43"/>
      <c r="AB75" s="43"/>
      <c r="AC75" s="239"/>
      <c r="AD75" s="42"/>
      <c r="AE75" s="11"/>
      <c r="AF75" s="18"/>
      <c r="AG75" s="11"/>
      <c r="AH75" s="109"/>
      <c r="AI75" s="11"/>
      <c r="AN75" s="9"/>
      <c r="AV75" s="11"/>
      <c r="AW75" s="11"/>
      <c r="AX75" s="17"/>
      <c r="DF75" s="100"/>
    </row>
    <row r="76" spans="6:110" x14ac:dyDescent="0.25">
      <c r="F76" s="1"/>
      <c r="G76" s="23"/>
      <c r="H76" s="11"/>
      <c r="I76" s="43"/>
      <c r="J76" s="43"/>
      <c r="K76" s="237"/>
      <c r="O76" s="9"/>
      <c r="P76" s="1"/>
      <c r="U76" s="238"/>
      <c r="X76" s="43"/>
      <c r="Y76" s="43"/>
      <c r="Z76" s="43"/>
      <c r="AA76" s="43"/>
      <c r="AB76" s="43"/>
      <c r="AC76" s="239"/>
      <c r="AD76" s="42"/>
      <c r="AE76" s="11"/>
      <c r="AF76" s="18"/>
      <c r="AG76" s="11"/>
      <c r="AH76" s="109"/>
      <c r="AI76" s="11"/>
      <c r="AN76" s="9"/>
      <c r="AV76" s="11"/>
      <c r="AW76" s="11"/>
      <c r="AX76" s="17"/>
      <c r="DF76" s="100"/>
    </row>
    <row r="77" spans="6:110" x14ac:dyDescent="0.25">
      <c r="F77" s="1"/>
      <c r="G77" s="23"/>
      <c r="H77" s="11"/>
      <c r="I77" s="43"/>
      <c r="J77" s="43"/>
      <c r="K77" s="237"/>
      <c r="O77" s="9"/>
      <c r="P77" s="1"/>
      <c r="U77" s="238"/>
      <c r="X77" s="43"/>
      <c r="Y77" s="43"/>
      <c r="Z77" s="43"/>
      <c r="AA77" s="43"/>
      <c r="AB77" s="43"/>
      <c r="AC77" s="239"/>
      <c r="AD77" s="42"/>
      <c r="AE77" s="11"/>
      <c r="AF77" s="18"/>
      <c r="AG77" s="11"/>
      <c r="AH77" s="109"/>
      <c r="AI77" s="11"/>
      <c r="AN77" s="9"/>
      <c r="AV77" s="11"/>
      <c r="AW77" s="11"/>
      <c r="AX77" s="17"/>
      <c r="DF77" s="100"/>
    </row>
    <row r="78" spans="6:110" x14ac:dyDescent="0.25">
      <c r="F78" s="1"/>
      <c r="G78" s="23"/>
      <c r="H78" s="11"/>
      <c r="I78" s="43"/>
      <c r="J78" s="43"/>
      <c r="K78" s="237"/>
      <c r="O78" s="9"/>
      <c r="P78" s="1"/>
      <c r="U78" s="238"/>
      <c r="X78" s="43"/>
      <c r="Y78" s="43"/>
      <c r="Z78" s="43"/>
      <c r="AA78" s="43"/>
      <c r="AB78" s="43"/>
      <c r="AC78" s="239"/>
      <c r="AD78" s="42"/>
      <c r="AE78" s="11"/>
      <c r="AF78" s="18"/>
      <c r="AG78" s="11"/>
      <c r="AH78" s="109"/>
      <c r="AI78" s="11"/>
      <c r="AN78" s="9"/>
      <c r="AV78" s="11"/>
      <c r="AW78" s="11"/>
      <c r="AX78" s="17"/>
      <c r="DF78" s="100"/>
    </row>
    <row r="79" spans="6:110" x14ac:dyDescent="0.25">
      <c r="F79" s="1"/>
      <c r="G79" s="23"/>
      <c r="H79" s="11"/>
      <c r="I79" s="43"/>
      <c r="J79" s="43"/>
      <c r="K79" s="237"/>
      <c r="O79" s="9"/>
      <c r="P79" s="1"/>
      <c r="U79" s="238"/>
      <c r="X79" s="43"/>
      <c r="Y79" s="43"/>
      <c r="Z79" s="43"/>
      <c r="AA79" s="43"/>
      <c r="AB79" s="43"/>
      <c r="AC79" s="239"/>
      <c r="AD79" s="42"/>
      <c r="AE79" s="11"/>
      <c r="AF79" s="18"/>
      <c r="AG79" s="11"/>
      <c r="AH79" s="109"/>
      <c r="AI79" s="11"/>
      <c r="AN79" s="9"/>
      <c r="AV79" s="11"/>
      <c r="AW79" s="11"/>
      <c r="AX79" s="17"/>
      <c r="DF79" s="100"/>
    </row>
    <row r="80" spans="6:110" x14ac:dyDescent="0.25">
      <c r="F80" s="1"/>
      <c r="G80" s="23"/>
      <c r="H80" s="11"/>
      <c r="I80" s="43"/>
      <c r="J80" s="43"/>
      <c r="K80" s="237"/>
      <c r="O80" s="9"/>
      <c r="P80" s="1"/>
      <c r="U80" s="238"/>
      <c r="X80" s="43"/>
      <c r="Y80" s="43"/>
      <c r="Z80" s="43"/>
      <c r="AA80" s="43"/>
      <c r="AB80" s="43"/>
      <c r="AC80" s="239"/>
      <c r="AD80" s="42"/>
      <c r="AE80" s="11"/>
      <c r="AF80" s="18"/>
      <c r="AG80" s="11"/>
      <c r="AH80" s="109"/>
      <c r="AI80" s="11"/>
      <c r="AN80" s="9"/>
      <c r="AV80" s="11"/>
      <c r="AW80" s="11"/>
      <c r="AX80" s="17"/>
      <c r="DF80" s="100"/>
    </row>
    <row r="81" spans="6:110" x14ac:dyDescent="0.25">
      <c r="F81" s="1"/>
      <c r="G81" s="23"/>
      <c r="H81" s="11"/>
      <c r="I81" s="43"/>
      <c r="J81" s="43"/>
      <c r="K81" s="237"/>
      <c r="O81" s="9"/>
      <c r="P81" s="1"/>
      <c r="U81" s="238"/>
      <c r="X81" s="43"/>
      <c r="Y81" s="43"/>
      <c r="Z81" s="43"/>
      <c r="AA81" s="43"/>
      <c r="AB81" s="43"/>
      <c r="AC81" s="239"/>
      <c r="AD81" s="42"/>
      <c r="AE81" s="11"/>
      <c r="AF81" s="18"/>
      <c r="AG81" s="11"/>
      <c r="AH81" s="109"/>
      <c r="AI81" s="11"/>
      <c r="AN81" s="9"/>
      <c r="AV81" s="11"/>
      <c r="AW81" s="11"/>
      <c r="AX81" s="17"/>
      <c r="DF81" s="100"/>
    </row>
    <row r="82" spans="6:110" x14ac:dyDescent="0.25">
      <c r="F82" s="1"/>
      <c r="G82" s="23"/>
      <c r="H82" s="11"/>
      <c r="I82" s="43"/>
      <c r="J82" s="43"/>
      <c r="K82" s="237"/>
      <c r="O82" s="9"/>
      <c r="P82" s="1"/>
      <c r="U82" s="238"/>
      <c r="X82" s="43"/>
      <c r="Y82" s="43"/>
      <c r="Z82" s="43"/>
      <c r="AA82" s="43"/>
      <c r="AB82" s="43"/>
      <c r="AC82" s="239"/>
      <c r="AD82" s="42"/>
      <c r="AE82" s="11"/>
      <c r="AF82" s="18"/>
      <c r="AG82" s="11"/>
      <c r="AH82" s="109"/>
      <c r="AI82" s="11"/>
      <c r="AN82" s="9"/>
      <c r="AV82" s="11"/>
      <c r="AW82" s="11"/>
      <c r="AX82" s="17"/>
      <c r="DF82" s="100"/>
    </row>
    <row r="83" spans="6:110" x14ac:dyDescent="0.25">
      <c r="F83" s="1"/>
      <c r="G83" s="23"/>
      <c r="H83" s="11"/>
      <c r="I83" s="43"/>
      <c r="J83" s="43"/>
      <c r="K83" s="237"/>
      <c r="O83" s="9"/>
      <c r="P83" s="1"/>
      <c r="U83" s="238"/>
      <c r="X83" s="43"/>
      <c r="Y83" s="43"/>
      <c r="Z83" s="43"/>
      <c r="AA83" s="43"/>
      <c r="AB83" s="43"/>
      <c r="AC83" s="239"/>
      <c r="AD83" s="42"/>
      <c r="AE83" s="11"/>
      <c r="AF83" s="18"/>
      <c r="AG83" s="11"/>
      <c r="AH83" s="109"/>
      <c r="AI83" s="11"/>
      <c r="AN83" s="9"/>
      <c r="AV83" s="11"/>
      <c r="AW83" s="11"/>
      <c r="AX83" s="17"/>
      <c r="DF83" s="100"/>
    </row>
    <row r="84" spans="6:110" x14ac:dyDescent="0.25">
      <c r="F84" s="1"/>
      <c r="G84" s="23"/>
      <c r="H84" s="11"/>
      <c r="I84" s="43"/>
      <c r="J84" s="43"/>
      <c r="K84" s="237"/>
      <c r="O84" s="9"/>
      <c r="P84" s="1"/>
      <c r="U84" s="238"/>
      <c r="X84" s="43"/>
      <c r="Y84" s="43"/>
      <c r="Z84" s="43"/>
      <c r="AA84" s="43"/>
      <c r="AB84" s="43"/>
      <c r="AC84" s="239"/>
      <c r="AD84" s="42"/>
      <c r="AE84" s="11"/>
      <c r="AF84" s="18"/>
      <c r="AG84" s="11"/>
      <c r="AH84" s="109"/>
      <c r="AI84" s="11"/>
      <c r="AN84" s="9"/>
      <c r="AV84" s="11"/>
      <c r="AW84" s="11"/>
      <c r="AX84" s="17"/>
      <c r="DF84" s="100"/>
    </row>
    <row r="85" spans="6:110" x14ac:dyDescent="0.25">
      <c r="F85" s="1"/>
      <c r="G85" s="23"/>
      <c r="H85" s="11"/>
      <c r="I85" s="43"/>
      <c r="J85" s="43"/>
      <c r="K85" s="237"/>
      <c r="O85" s="9"/>
      <c r="P85" s="1"/>
      <c r="U85" s="238"/>
      <c r="X85" s="43"/>
      <c r="Y85" s="43"/>
      <c r="Z85" s="43"/>
      <c r="AA85" s="43"/>
      <c r="AB85" s="43"/>
      <c r="AC85" s="239"/>
      <c r="AD85" s="42"/>
      <c r="AE85" s="11"/>
      <c r="AF85" s="18"/>
      <c r="AG85" s="11"/>
      <c r="AH85" s="109"/>
      <c r="AI85" s="11"/>
      <c r="AN85" s="9"/>
      <c r="AV85" s="11"/>
      <c r="AW85" s="11"/>
      <c r="AX85" s="17"/>
      <c r="DF85" s="100"/>
    </row>
    <row r="86" spans="6:110" x14ac:dyDescent="0.25">
      <c r="F86" s="1"/>
      <c r="G86" s="23"/>
      <c r="H86" s="11"/>
      <c r="I86" s="43"/>
      <c r="J86" s="43"/>
      <c r="K86" s="237"/>
      <c r="O86" s="9"/>
      <c r="P86" s="1"/>
      <c r="U86" s="238"/>
      <c r="X86" s="43"/>
      <c r="Y86" s="43"/>
      <c r="Z86" s="43"/>
      <c r="AA86" s="43"/>
      <c r="AB86" s="43"/>
      <c r="AC86" s="239"/>
      <c r="AD86" s="42"/>
      <c r="AE86" s="11"/>
      <c r="AF86" s="18"/>
      <c r="AG86" s="11"/>
      <c r="AH86" s="109"/>
      <c r="AI86" s="11"/>
      <c r="AN86" s="9"/>
      <c r="AV86" s="11"/>
      <c r="AW86" s="11"/>
      <c r="AX86" s="17"/>
      <c r="DF86" s="100"/>
    </row>
    <row r="87" spans="6:110" x14ac:dyDescent="0.25">
      <c r="F87" s="1"/>
      <c r="G87" s="23"/>
      <c r="H87" s="11"/>
      <c r="I87" s="43"/>
      <c r="J87" s="43"/>
      <c r="K87" s="237"/>
      <c r="O87" s="9"/>
      <c r="P87" s="1"/>
      <c r="U87" s="238"/>
      <c r="X87" s="43"/>
      <c r="Y87" s="43"/>
      <c r="Z87" s="43"/>
      <c r="AA87" s="43"/>
      <c r="AB87" s="43"/>
      <c r="AC87" s="239"/>
      <c r="AD87" s="42"/>
      <c r="AE87" s="11"/>
      <c r="AF87" s="18"/>
      <c r="AG87" s="11"/>
      <c r="AH87" s="109"/>
      <c r="AI87" s="11"/>
      <c r="AN87" s="9"/>
      <c r="AV87" s="11"/>
      <c r="AW87" s="11"/>
      <c r="AX87" s="17"/>
      <c r="DF87" s="100"/>
    </row>
    <row r="88" spans="6:110" x14ac:dyDescent="0.25">
      <c r="F88" s="1"/>
      <c r="G88" s="23"/>
      <c r="H88" s="11"/>
      <c r="I88" s="43"/>
      <c r="J88" s="43"/>
      <c r="K88" s="237"/>
      <c r="O88" s="9"/>
      <c r="P88" s="1"/>
      <c r="U88" s="238"/>
      <c r="X88" s="43"/>
      <c r="Y88" s="43"/>
      <c r="Z88" s="43"/>
      <c r="AA88" s="43"/>
      <c r="AB88" s="43"/>
      <c r="AC88" s="239"/>
      <c r="AD88" s="42"/>
      <c r="AE88" s="11"/>
      <c r="AF88" s="18"/>
      <c r="AG88" s="11"/>
      <c r="AH88" s="109"/>
      <c r="AI88" s="11"/>
      <c r="AN88" s="9"/>
      <c r="AV88" s="11"/>
      <c r="AW88" s="11"/>
      <c r="AX88" s="17"/>
      <c r="DF88" s="100"/>
    </row>
    <row r="89" spans="6:110" x14ac:dyDescent="0.25">
      <c r="F89" s="1"/>
      <c r="G89" s="23"/>
      <c r="H89" s="11"/>
      <c r="I89" s="43"/>
      <c r="J89" s="43"/>
      <c r="K89" s="237"/>
      <c r="O89" s="9"/>
      <c r="P89" s="1"/>
      <c r="U89" s="238"/>
      <c r="X89" s="43"/>
      <c r="Y89" s="43"/>
      <c r="Z89" s="43"/>
      <c r="AA89" s="43"/>
      <c r="AB89" s="43"/>
      <c r="AC89" s="239"/>
      <c r="AD89" s="42"/>
      <c r="AE89" s="11"/>
      <c r="AF89" s="18"/>
      <c r="AG89" s="11"/>
      <c r="AH89" s="109"/>
      <c r="AI89" s="11"/>
      <c r="AN89" s="9"/>
      <c r="AV89" s="11"/>
      <c r="AW89" s="11"/>
      <c r="AX89" s="17"/>
      <c r="DF89" s="100"/>
    </row>
    <row r="90" spans="6:110" x14ac:dyDescent="0.25">
      <c r="F90" s="1"/>
      <c r="G90" s="23"/>
      <c r="H90" s="11"/>
      <c r="I90" s="43"/>
      <c r="J90" s="43"/>
      <c r="K90" s="237"/>
      <c r="O90" s="9"/>
      <c r="P90" s="1"/>
      <c r="U90" s="238"/>
      <c r="X90" s="43"/>
      <c r="Y90" s="43"/>
      <c r="Z90" s="43"/>
      <c r="AA90" s="43"/>
      <c r="AB90" s="43"/>
      <c r="AC90" s="239"/>
      <c r="AD90" s="42"/>
      <c r="AE90" s="11"/>
      <c r="AF90" s="18"/>
      <c r="AG90" s="11"/>
      <c r="AH90" s="109"/>
      <c r="AI90" s="11"/>
      <c r="AN90" s="9"/>
      <c r="AV90" s="11"/>
      <c r="AW90" s="11"/>
      <c r="AX90" s="17"/>
      <c r="DF90" s="100"/>
    </row>
    <row r="91" spans="6:110" x14ac:dyDescent="0.25">
      <c r="F91" s="1"/>
      <c r="G91" s="23"/>
      <c r="H91" s="11"/>
      <c r="I91" s="43"/>
      <c r="J91" s="43"/>
      <c r="K91" s="237"/>
      <c r="O91" s="9"/>
      <c r="P91" s="1"/>
      <c r="U91" s="238"/>
      <c r="X91" s="43"/>
      <c r="Y91" s="43"/>
      <c r="Z91" s="43"/>
      <c r="AA91" s="43"/>
      <c r="AB91" s="43"/>
      <c r="AC91" s="239"/>
      <c r="AD91" s="42"/>
      <c r="AE91" s="11"/>
      <c r="AF91" s="18"/>
      <c r="AG91" s="11"/>
      <c r="AH91" s="109"/>
      <c r="AI91" s="11"/>
      <c r="AN91" s="9"/>
      <c r="AV91" s="11"/>
      <c r="AW91" s="11"/>
      <c r="AX91" s="17"/>
      <c r="DF91" s="100"/>
    </row>
    <row r="92" spans="6:110" x14ac:dyDescent="0.25">
      <c r="F92" s="1"/>
      <c r="G92" s="23"/>
      <c r="H92" s="11"/>
      <c r="I92" s="43"/>
      <c r="J92" s="43"/>
      <c r="K92" s="237"/>
      <c r="O92" s="9"/>
      <c r="P92" s="1"/>
      <c r="U92" s="238"/>
      <c r="X92" s="43"/>
      <c r="Y92" s="43"/>
      <c r="Z92" s="43"/>
      <c r="AA92" s="43"/>
      <c r="AB92" s="43"/>
      <c r="AC92" s="239"/>
      <c r="AD92" s="42"/>
      <c r="AE92" s="11"/>
      <c r="AF92" s="18"/>
      <c r="AG92" s="11"/>
      <c r="AH92" s="109"/>
      <c r="AI92" s="11"/>
      <c r="AN92" s="9"/>
      <c r="AV92" s="11"/>
      <c r="AW92" s="11"/>
      <c r="AX92" s="17"/>
      <c r="DF92" s="100"/>
    </row>
    <row r="93" spans="6:110" x14ac:dyDescent="0.25">
      <c r="F93" s="1"/>
      <c r="G93" s="23"/>
      <c r="H93" s="11"/>
      <c r="I93" s="43"/>
      <c r="J93" s="43"/>
      <c r="K93" s="237"/>
      <c r="O93" s="9"/>
      <c r="P93" s="1"/>
      <c r="U93" s="238"/>
      <c r="X93" s="43"/>
      <c r="Y93" s="43"/>
      <c r="Z93" s="43"/>
      <c r="AA93" s="43"/>
      <c r="AB93" s="43"/>
      <c r="AC93" s="239"/>
      <c r="AD93" s="42"/>
      <c r="AE93" s="11"/>
      <c r="AF93" s="18"/>
      <c r="AG93" s="11"/>
      <c r="AH93" s="109"/>
      <c r="AI93" s="11"/>
      <c r="AN93" s="9"/>
      <c r="AV93" s="11"/>
      <c r="AW93" s="11"/>
      <c r="AX93" s="17"/>
      <c r="DF93" s="100"/>
    </row>
    <row r="94" spans="6:110" x14ac:dyDescent="0.25">
      <c r="F94" s="1"/>
      <c r="G94" s="23"/>
      <c r="H94" s="11"/>
      <c r="I94" s="43"/>
      <c r="J94" s="43"/>
      <c r="K94" s="237"/>
      <c r="O94" s="9"/>
      <c r="P94" s="1"/>
      <c r="U94" s="238"/>
      <c r="X94" s="43"/>
      <c r="Y94" s="43"/>
      <c r="Z94" s="43"/>
      <c r="AA94" s="43"/>
      <c r="AB94" s="43"/>
      <c r="AC94" s="239"/>
      <c r="AD94" s="42"/>
      <c r="AE94" s="11"/>
      <c r="AF94" s="18"/>
      <c r="AG94" s="11"/>
      <c r="AH94" s="109"/>
      <c r="AI94" s="11"/>
      <c r="AN94" s="9"/>
      <c r="AV94" s="11"/>
      <c r="AW94" s="11"/>
      <c r="AX94" s="17"/>
      <c r="DF94" s="100"/>
    </row>
    <row r="95" spans="6:110" x14ac:dyDescent="0.25">
      <c r="F95" s="1"/>
      <c r="G95" s="23"/>
      <c r="H95" s="11"/>
      <c r="I95" s="43"/>
      <c r="J95" s="43"/>
      <c r="K95" s="237"/>
      <c r="O95" s="9"/>
      <c r="P95" s="1"/>
      <c r="U95" s="238"/>
      <c r="X95" s="43"/>
      <c r="Y95" s="43"/>
      <c r="Z95" s="43"/>
      <c r="AA95" s="43"/>
      <c r="AB95" s="43"/>
      <c r="AC95" s="239"/>
      <c r="AD95" s="42"/>
      <c r="AE95" s="11"/>
      <c r="AF95" s="18"/>
      <c r="AG95" s="11"/>
      <c r="AH95" s="109"/>
      <c r="AI95" s="11"/>
      <c r="AN95" s="9"/>
      <c r="AV95" s="11"/>
      <c r="AW95" s="11"/>
      <c r="AX95" s="17"/>
      <c r="DF95" s="100"/>
    </row>
    <row r="96" spans="6:110" x14ac:dyDescent="0.25">
      <c r="F96" s="1"/>
      <c r="G96" s="23"/>
      <c r="H96" s="11"/>
      <c r="I96" s="43"/>
      <c r="J96" s="43"/>
      <c r="K96" s="237"/>
      <c r="O96" s="9"/>
      <c r="P96" s="1"/>
      <c r="U96" s="238"/>
      <c r="X96" s="43"/>
      <c r="Y96" s="43"/>
      <c r="Z96" s="43"/>
      <c r="AA96" s="43"/>
      <c r="AB96" s="43"/>
      <c r="AC96" s="239"/>
      <c r="AD96" s="42"/>
      <c r="AE96" s="11"/>
      <c r="AF96" s="18"/>
      <c r="AG96" s="11"/>
      <c r="AH96" s="109"/>
      <c r="AI96" s="11"/>
      <c r="AN96" s="9"/>
      <c r="AV96" s="11"/>
      <c r="AW96" s="11"/>
      <c r="AX96" s="17"/>
      <c r="DF96" s="100"/>
    </row>
    <row r="97" spans="6:110" x14ac:dyDescent="0.25">
      <c r="F97" s="1"/>
      <c r="G97" s="23"/>
      <c r="H97" s="11"/>
      <c r="I97" s="43"/>
      <c r="J97" s="43"/>
      <c r="K97" s="237"/>
      <c r="O97" s="9"/>
      <c r="P97" s="1"/>
      <c r="U97" s="238"/>
      <c r="X97" s="43"/>
      <c r="Y97" s="43"/>
      <c r="Z97" s="43"/>
      <c r="AA97" s="43"/>
      <c r="AB97" s="43"/>
      <c r="AC97" s="239"/>
      <c r="AD97" s="42"/>
      <c r="AE97" s="11"/>
      <c r="AF97" s="18"/>
      <c r="AG97" s="11"/>
      <c r="AH97" s="109"/>
      <c r="AI97" s="11"/>
      <c r="AN97" s="9"/>
      <c r="AV97" s="11"/>
      <c r="AW97" s="11"/>
      <c r="AX97" s="17"/>
      <c r="DF97" s="100"/>
    </row>
    <row r="98" spans="6:110" x14ac:dyDescent="0.25">
      <c r="F98" s="1"/>
      <c r="G98" s="23"/>
      <c r="H98" s="11"/>
      <c r="I98" s="43"/>
      <c r="J98" s="43"/>
      <c r="K98" s="237"/>
      <c r="O98" s="9"/>
      <c r="P98" s="1"/>
      <c r="U98" s="238"/>
      <c r="X98" s="43"/>
      <c r="Y98" s="43"/>
      <c r="Z98" s="43"/>
      <c r="AA98" s="43"/>
      <c r="AB98" s="43"/>
      <c r="AC98" s="239"/>
      <c r="AD98" s="42"/>
      <c r="AE98" s="11"/>
      <c r="AF98" s="18"/>
      <c r="AG98" s="11"/>
      <c r="AH98" s="109"/>
      <c r="AI98" s="11"/>
      <c r="AN98" s="9"/>
      <c r="AV98" s="11"/>
      <c r="AW98" s="11"/>
      <c r="AX98" s="17"/>
      <c r="DF98" s="100"/>
    </row>
    <row r="99" spans="6:110" x14ac:dyDescent="0.25">
      <c r="F99" s="1"/>
      <c r="G99" s="23"/>
      <c r="H99" s="11"/>
      <c r="I99" s="43"/>
      <c r="J99" s="43"/>
      <c r="K99" s="237"/>
      <c r="O99" s="9"/>
      <c r="P99" s="1"/>
      <c r="U99" s="238"/>
      <c r="X99" s="43"/>
      <c r="Y99" s="43"/>
      <c r="Z99" s="43"/>
      <c r="AA99" s="43"/>
      <c r="AB99" s="43"/>
      <c r="AC99" s="239"/>
      <c r="AD99" s="42"/>
      <c r="AE99" s="11"/>
      <c r="AF99" s="18"/>
      <c r="AG99" s="11"/>
      <c r="AH99" s="109"/>
      <c r="AI99" s="11"/>
      <c r="AN99" s="9"/>
      <c r="AV99" s="11"/>
      <c r="AW99" s="11"/>
      <c r="AX99" s="17"/>
      <c r="DF99" s="100"/>
    </row>
    <row r="100" spans="6:110" x14ac:dyDescent="0.25">
      <c r="F100" s="1"/>
      <c r="G100" s="23"/>
      <c r="H100" s="11"/>
      <c r="I100" s="43"/>
      <c r="J100" s="43"/>
      <c r="K100" s="237"/>
      <c r="O100" s="9"/>
      <c r="P100" s="1"/>
      <c r="U100" s="238"/>
      <c r="X100" s="43"/>
      <c r="Y100" s="43"/>
      <c r="Z100" s="43"/>
      <c r="AA100" s="43"/>
      <c r="AB100" s="43"/>
      <c r="AC100" s="239"/>
      <c r="AD100" s="42"/>
      <c r="AE100" s="11"/>
      <c r="AF100" s="18"/>
      <c r="AG100" s="11"/>
      <c r="AH100" s="109"/>
      <c r="AI100" s="11"/>
      <c r="AN100" s="9"/>
      <c r="AV100" s="11"/>
      <c r="AW100" s="11"/>
      <c r="AX100" s="17"/>
      <c r="DF100" s="100"/>
    </row>
    <row r="101" spans="6:110" x14ac:dyDescent="0.25">
      <c r="F101" s="1"/>
      <c r="G101" s="23"/>
      <c r="H101" s="11"/>
      <c r="I101" s="43"/>
      <c r="J101" s="43"/>
      <c r="K101" s="237"/>
      <c r="O101" s="9"/>
      <c r="P101" s="1"/>
      <c r="U101" s="238"/>
      <c r="X101" s="43"/>
      <c r="Y101" s="43"/>
      <c r="Z101" s="43"/>
      <c r="AA101" s="43"/>
      <c r="AB101" s="43"/>
      <c r="AC101" s="239"/>
      <c r="AD101" s="42"/>
      <c r="AE101" s="11"/>
      <c r="AF101" s="18"/>
      <c r="AG101" s="11"/>
      <c r="AH101" s="109"/>
      <c r="AI101" s="11"/>
      <c r="AN101" s="9"/>
      <c r="AV101" s="11"/>
      <c r="AW101" s="11"/>
      <c r="AX101" s="17"/>
      <c r="DF101" s="100"/>
    </row>
    <row r="102" spans="6:110" x14ac:dyDescent="0.25">
      <c r="F102" s="1"/>
      <c r="G102" s="23"/>
      <c r="H102" s="11"/>
      <c r="I102" s="43"/>
      <c r="J102" s="43"/>
      <c r="K102" s="237"/>
      <c r="O102" s="9"/>
      <c r="P102" s="1"/>
      <c r="U102" s="238"/>
      <c r="X102" s="43"/>
      <c r="Y102" s="43"/>
      <c r="Z102" s="43"/>
      <c r="AA102" s="43"/>
      <c r="AB102" s="43"/>
      <c r="AC102" s="239"/>
      <c r="AD102" s="42"/>
      <c r="AE102" s="11"/>
      <c r="AF102" s="18"/>
      <c r="AG102" s="11"/>
      <c r="AH102" s="109"/>
      <c r="AI102" s="11"/>
      <c r="AN102" s="9"/>
      <c r="AV102" s="11"/>
      <c r="AW102" s="11"/>
      <c r="AX102" s="17"/>
      <c r="DF102" s="100"/>
    </row>
    <row r="103" spans="6:110" x14ac:dyDescent="0.25">
      <c r="F103" s="1"/>
      <c r="G103" s="23"/>
      <c r="H103" s="11"/>
      <c r="I103" s="43"/>
      <c r="J103" s="43"/>
      <c r="K103" s="237"/>
      <c r="O103" s="9"/>
      <c r="P103" s="1"/>
      <c r="U103" s="238"/>
      <c r="X103" s="43"/>
      <c r="Y103" s="43"/>
      <c r="Z103" s="43"/>
      <c r="AA103" s="43"/>
      <c r="AB103" s="43"/>
      <c r="AC103" s="239"/>
      <c r="AD103" s="42"/>
      <c r="AE103" s="11"/>
      <c r="AF103" s="18"/>
      <c r="AG103" s="11"/>
      <c r="AH103" s="109"/>
      <c r="AI103" s="11"/>
      <c r="AN103" s="9"/>
      <c r="AV103" s="11"/>
      <c r="AW103" s="11"/>
      <c r="AX103" s="17"/>
      <c r="DF103" s="100"/>
    </row>
    <row r="104" spans="6:110" x14ac:dyDescent="0.25">
      <c r="F104" s="1"/>
      <c r="G104" s="23"/>
      <c r="H104" s="11"/>
      <c r="I104" s="43"/>
      <c r="J104" s="43"/>
      <c r="K104" s="237"/>
      <c r="O104" s="9"/>
      <c r="P104" s="1"/>
      <c r="U104" s="238"/>
      <c r="X104" s="43"/>
      <c r="Y104" s="43"/>
      <c r="Z104" s="43"/>
      <c r="AA104" s="43"/>
      <c r="AB104" s="43"/>
      <c r="AC104" s="239"/>
      <c r="AD104" s="42"/>
      <c r="AE104" s="11"/>
      <c r="AF104" s="18"/>
      <c r="AG104" s="11"/>
      <c r="AH104" s="109"/>
      <c r="AI104" s="11"/>
      <c r="AN104" s="9"/>
      <c r="AV104" s="11"/>
      <c r="AW104" s="11"/>
      <c r="AX104" s="17"/>
      <c r="DF104" s="100"/>
    </row>
    <row r="105" spans="6:110" x14ac:dyDescent="0.25">
      <c r="F105" s="1"/>
      <c r="G105" s="23"/>
      <c r="H105" s="11"/>
      <c r="I105" s="43"/>
      <c r="J105" s="43"/>
      <c r="K105" s="237"/>
      <c r="O105" s="9"/>
      <c r="P105" s="1"/>
      <c r="U105" s="238"/>
      <c r="X105" s="43"/>
      <c r="Y105" s="43"/>
      <c r="Z105" s="43"/>
      <c r="AA105" s="43"/>
      <c r="AB105" s="43"/>
      <c r="AC105" s="239"/>
      <c r="AD105" s="42"/>
      <c r="AE105" s="11"/>
      <c r="AF105" s="18"/>
      <c r="AG105" s="11"/>
      <c r="AH105" s="109"/>
      <c r="AI105" s="11"/>
      <c r="AN105" s="9"/>
      <c r="AV105" s="11"/>
      <c r="AW105" s="11"/>
      <c r="AX105" s="17"/>
      <c r="DF105" s="100"/>
    </row>
    <row r="106" spans="6:110" x14ac:dyDescent="0.25">
      <c r="F106" s="1"/>
      <c r="G106" s="23"/>
      <c r="H106" s="11"/>
      <c r="I106" s="43"/>
      <c r="J106" s="43"/>
      <c r="K106" s="237"/>
      <c r="O106" s="9"/>
      <c r="P106" s="1"/>
      <c r="U106" s="238"/>
      <c r="X106" s="43"/>
      <c r="Y106" s="43"/>
      <c r="Z106" s="43"/>
      <c r="AA106" s="43"/>
      <c r="AB106" s="43"/>
      <c r="AC106" s="239"/>
      <c r="AD106" s="42"/>
      <c r="AE106" s="11"/>
      <c r="AF106" s="18"/>
      <c r="AG106" s="11"/>
      <c r="AH106" s="109"/>
      <c r="AI106" s="11"/>
      <c r="AN106" s="9"/>
      <c r="AV106" s="11"/>
      <c r="AW106" s="11"/>
      <c r="AX106" s="17"/>
      <c r="DF106" s="100"/>
    </row>
    <row r="107" spans="6:110" x14ac:dyDescent="0.25">
      <c r="F107" s="1"/>
      <c r="G107" s="23"/>
      <c r="H107" s="11"/>
      <c r="I107" s="43"/>
      <c r="J107" s="43"/>
      <c r="K107" s="237"/>
      <c r="O107" s="9"/>
      <c r="P107" s="1"/>
      <c r="U107" s="238"/>
      <c r="X107" s="43"/>
      <c r="Y107" s="43"/>
      <c r="Z107" s="43"/>
      <c r="AA107" s="43"/>
      <c r="AB107" s="43"/>
      <c r="AC107" s="239"/>
      <c r="AD107" s="42"/>
      <c r="AE107" s="11"/>
      <c r="AF107" s="18"/>
      <c r="AG107" s="11"/>
      <c r="AH107" s="109"/>
      <c r="AI107" s="11"/>
      <c r="AN107" s="9"/>
      <c r="AV107" s="11"/>
      <c r="AW107" s="11"/>
      <c r="AX107" s="17"/>
      <c r="DF107" s="100"/>
    </row>
    <row r="108" spans="6:110" x14ac:dyDescent="0.25">
      <c r="F108" s="1"/>
      <c r="G108" s="23"/>
      <c r="H108" s="11"/>
      <c r="I108" s="43"/>
      <c r="J108" s="43"/>
      <c r="K108" s="237"/>
      <c r="O108" s="9"/>
      <c r="P108" s="1"/>
      <c r="U108" s="238"/>
      <c r="X108" s="43"/>
      <c r="Y108" s="43"/>
      <c r="Z108" s="43"/>
      <c r="AA108" s="43"/>
      <c r="AB108" s="43"/>
      <c r="AC108" s="239"/>
      <c r="AD108" s="42"/>
      <c r="AE108" s="11"/>
      <c r="AF108" s="18"/>
      <c r="AG108" s="11"/>
      <c r="AH108" s="109"/>
      <c r="AI108" s="11"/>
      <c r="AN108" s="9"/>
      <c r="AV108" s="11"/>
      <c r="AW108" s="11"/>
      <c r="AX108" s="17"/>
      <c r="DF108" s="100"/>
    </row>
    <row r="109" spans="6:110" x14ac:dyDescent="0.25">
      <c r="F109" s="1"/>
      <c r="G109" s="23"/>
      <c r="H109" s="11"/>
      <c r="I109" s="43"/>
      <c r="J109" s="43"/>
      <c r="K109" s="237"/>
      <c r="O109" s="9"/>
      <c r="P109" s="1"/>
      <c r="U109" s="238"/>
      <c r="X109" s="43"/>
      <c r="Y109" s="43"/>
      <c r="Z109" s="43"/>
      <c r="AA109" s="43"/>
      <c r="AB109" s="43"/>
      <c r="AC109" s="239"/>
      <c r="AD109" s="42"/>
      <c r="AE109" s="11"/>
      <c r="AF109" s="18"/>
      <c r="AG109" s="11"/>
      <c r="AH109" s="109"/>
      <c r="AI109" s="11"/>
      <c r="AN109" s="9"/>
      <c r="AV109" s="11"/>
      <c r="AW109" s="11"/>
      <c r="AX109" s="17"/>
      <c r="DF109" s="100"/>
    </row>
    <row r="110" spans="6:110" x14ac:dyDescent="0.25">
      <c r="F110" s="1"/>
      <c r="G110" s="23"/>
      <c r="H110" s="11"/>
      <c r="I110" s="43"/>
      <c r="J110" s="43"/>
      <c r="K110" s="237"/>
      <c r="O110" s="9"/>
      <c r="P110" s="1"/>
      <c r="U110" s="238"/>
      <c r="X110" s="43"/>
      <c r="Y110" s="43"/>
      <c r="Z110" s="43"/>
      <c r="AA110" s="43"/>
      <c r="AB110" s="43"/>
      <c r="AC110" s="239"/>
      <c r="AD110" s="42"/>
      <c r="AE110" s="11"/>
      <c r="AF110" s="18"/>
      <c r="AG110" s="11"/>
      <c r="AH110" s="109"/>
      <c r="AI110" s="11"/>
      <c r="AN110" s="9"/>
      <c r="AV110" s="11"/>
      <c r="AW110" s="11"/>
      <c r="AX110" s="17"/>
      <c r="DF110" s="100"/>
    </row>
    <row r="111" spans="6:110" x14ac:dyDescent="0.25">
      <c r="F111" s="1"/>
      <c r="G111" s="23"/>
      <c r="H111" s="11"/>
      <c r="I111" s="43"/>
      <c r="J111" s="43"/>
      <c r="K111" s="237"/>
      <c r="O111" s="9"/>
      <c r="P111" s="1"/>
      <c r="U111" s="238"/>
      <c r="X111" s="43"/>
      <c r="Y111" s="43"/>
      <c r="Z111" s="43"/>
      <c r="AA111" s="43"/>
      <c r="AB111" s="43"/>
      <c r="AC111" s="239"/>
      <c r="AD111" s="42"/>
      <c r="AE111" s="11"/>
      <c r="AF111" s="18"/>
      <c r="AG111" s="11"/>
      <c r="AH111" s="109"/>
      <c r="AI111" s="11"/>
      <c r="AN111" s="9"/>
      <c r="AV111" s="11"/>
      <c r="AW111" s="11"/>
      <c r="AX111" s="17"/>
      <c r="DF111" s="100"/>
    </row>
    <row r="112" spans="6:110" x14ac:dyDescent="0.25">
      <c r="F112" s="1"/>
      <c r="G112" s="23"/>
      <c r="H112" s="11"/>
      <c r="I112" s="43"/>
      <c r="J112" s="43"/>
      <c r="K112" s="237"/>
      <c r="O112" s="9"/>
      <c r="P112" s="1"/>
      <c r="U112" s="238"/>
      <c r="X112" s="43"/>
      <c r="Y112" s="43"/>
      <c r="Z112" s="43"/>
      <c r="AA112" s="43"/>
      <c r="AB112" s="43"/>
      <c r="AC112" s="239"/>
      <c r="AD112" s="42"/>
      <c r="AE112" s="11"/>
      <c r="AF112" s="18"/>
      <c r="AG112" s="11"/>
      <c r="AH112" s="109"/>
      <c r="AI112" s="11"/>
      <c r="AN112" s="9"/>
      <c r="AV112" s="11"/>
      <c r="AW112" s="11"/>
      <c r="AX112" s="17"/>
      <c r="DF112" s="100"/>
    </row>
    <row r="113" spans="6:110" x14ac:dyDescent="0.25">
      <c r="F113" s="1"/>
      <c r="G113" s="23"/>
      <c r="H113" s="11"/>
      <c r="I113" s="43"/>
      <c r="J113" s="43"/>
      <c r="K113" s="237"/>
      <c r="O113" s="9"/>
      <c r="P113" s="1"/>
      <c r="U113" s="238"/>
      <c r="X113" s="43"/>
      <c r="Y113" s="43"/>
      <c r="Z113" s="43"/>
      <c r="AA113" s="43"/>
      <c r="AB113" s="43"/>
      <c r="AC113" s="239"/>
      <c r="AD113" s="42"/>
      <c r="AE113" s="11"/>
      <c r="AF113" s="18"/>
      <c r="AG113" s="11"/>
      <c r="AH113" s="109"/>
      <c r="AI113" s="11"/>
      <c r="AN113" s="9"/>
      <c r="AV113" s="11"/>
      <c r="AW113" s="11"/>
      <c r="AX113" s="17"/>
      <c r="DF113" s="100"/>
    </row>
    <row r="114" spans="6:110" x14ac:dyDescent="0.25">
      <c r="F114" s="1"/>
      <c r="G114" s="23"/>
      <c r="H114" s="11"/>
      <c r="I114" s="43"/>
      <c r="J114" s="43"/>
      <c r="K114" s="237"/>
      <c r="O114" s="9"/>
      <c r="P114" s="1"/>
      <c r="U114" s="238"/>
      <c r="X114" s="43"/>
      <c r="Y114" s="43"/>
      <c r="Z114" s="43"/>
      <c r="AA114" s="43"/>
      <c r="AB114" s="43"/>
      <c r="AC114" s="239"/>
      <c r="AD114" s="42"/>
      <c r="AE114" s="11"/>
      <c r="AF114" s="18"/>
      <c r="AG114" s="11"/>
      <c r="AH114" s="109"/>
      <c r="AI114" s="11"/>
      <c r="AN114" s="9"/>
      <c r="AV114" s="11"/>
      <c r="AW114" s="11"/>
      <c r="AX114" s="17"/>
      <c r="DF114" s="100"/>
    </row>
    <row r="115" spans="6:110" x14ac:dyDescent="0.25">
      <c r="F115" s="1"/>
      <c r="G115" s="23"/>
      <c r="H115" s="11"/>
      <c r="I115" s="43"/>
      <c r="J115" s="43"/>
      <c r="K115" s="237"/>
      <c r="O115" s="9"/>
      <c r="P115" s="1"/>
      <c r="U115" s="238"/>
      <c r="X115" s="43"/>
      <c r="Y115" s="43"/>
      <c r="Z115" s="43"/>
      <c r="AA115" s="43"/>
      <c r="AB115" s="43"/>
      <c r="AC115" s="239"/>
      <c r="AD115" s="42"/>
      <c r="AE115" s="11"/>
      <c r="AF115" s="18"/>
      <c r="AG115" s="11"/>
      <c r="AH115" s="109"/>
      <c r="AI115" s="11"/>
      <c r="AN115" s="9"/>
      <c r="AV115" s="11"/>
      <c r="AW115" s="11"/>
      <c r="AX115" s="17"/>
      <c r="DF115" s="100"/>
    </row>
    <row r="116" spans="6:110" x14ac:dyDescent="0.25">
      <c r="F116" s="1"/>
      <c r="G116" s="23"/>
      <c r="H116" s="11"/>
      <c r="I116" s="43"/>
      <c r="J116" s="43"/>
      <c r="K116" s="237"/>
      <c r="O116" s="9"/>
      <c r="P116" s="1"/>
      <c r="U116" s="238"/>
      <c r="X116" s="43"/>
      <c r="Y116" s="43"/>
      <c r="Z116" s="43"/>
      <c r="AA116" s="43"/>
      <c r="AB116" s="43"/>
      <c r="AC116" s="239"/>
      <c r="AD116" s="42"/>
      <c r="AE116" s="11"/>
      <c r="AF116" s="18"/>
      <c r="AG116" s="11"/>
      <c r="AH116" s="109"/>
      <c r="AI116" s="11"/>
      <c r="AN116" s="9"/>
      <c r="AV116" s="11"/>
      <c r="AW116" s="11"/>
      <c r="AX116" s="17"/>
      <c r="DF116" s="100"/>
    </row>
    <row r="117" spans="6:110" x14ac:dyDescent="0.25">
      <c r="F117" s="1"/>
      <c r="G117" s="23"/>
      <c r="H117" s="11"/>
      <c r="I117" s="43"/>
      <c r="J117" s="43"/>
      <c r="K117" s="237"/>
      <c r="O117" s="9"/>
      <c r="P117" s="1"/>
      <c r="U117" s="238"/>
      <c r="X117" s="43"/>
      <c r="Y117" s="43"/>
      <c r="Z117" s="43"/>
      <c r="AA117" s="43"/>
      <c r="AB117" s="43"/>
      <c r="AC117" s="239"/>
      <c r="AD117" s="42"/>
      <c r="AE117" s="11"/>
      <c r="AF117" s="18"/>
      <c r="AG117" s="11"/>
      <c r="AH117" s="109"/>
      <c r="AI117" s="11"/>
      <c r="AN117" s="9"/>
      <c r="AV117" s="11"/>
      <c r="AW117" s="11"/>
      <c r="AX117" s="17"/>
      <c r="DF117" s="100"/>
    </row>
    <row r="118" spans="6:110" x14ac:dyDescent="0.25">
      <c r="F118" s="1"/>
      <c r="G118" s="23"/>
      <c r="H118" s="11"/>
      <c r="I118" s="43"/>
      <c r="J118" s="43"/>
      <c r="K118" s="237"/>
      <c r="O118" s="9"/>
      <c r="P118" s="1"/>
      <c r="U118" s="238"/>
      <c r="X118" s="43"/>
      <c r="Y118" s="43"/>
      <c r="Z118" s="43"/>
      <c r="AA118" s="43"/>
      <c r="AB118" s="43"/>
      <c r="AC118" s="239"/>
      <c r="AD118" s="42"/>
      <c r="AE118" s="11"/>
      <c r="AF118" s="18"/>
      <c r="AG118" s="11"/>
      <c r="AH118" s="109"/>
      <c r="AI118" s="11"/>
      <c r="AN118" s="9"/>
      <c r="AV118" s="11"/>
      <c r="AW118" s="11"/>
      <c r="AX118" s="17"/>
      <c r="DF118" s="100"/>
    </row>
    <row r="119" spans="6:110" x14ac:dyDescent="0.25">
      <c r="F119" s="1"/>
      <c r="G119" s="23"/>
      <c r="H119" s="11"/>
      <c r="I119" s="43"/>
      <c r="J119" s="43"/>
      <c r="K119" s="237"/>
      <c r="O119" s="9"/>
      <c r="P119" s="1"/>
      <c r="U119" s="238"/>
      <c r="X119" s="43"/>
      <c r="Y119" s="43"/>
      <c r="Z119" s="43"/>
      <c r="AA119" s="43"/>
      <c r="AB119" s="43"/>
      <c r="AC119" s="239"/>
      <c r="AD119" s="42"/>
      <c r="AE119" s="11"/>
      <c r="AF119" s="18"/>
      <c r="AG119" s="11"/>
      <c r="AH119" s="109"/>
      <c r="AI119" s="11"/>
      <c r="AN119" s="9"/>
      <c r="AV119" s="11"/>
      <c r="AW119" s="11"/>
      <c r="AX119" s="17"/>
      <c r="DF119" s="100"/>
    </row>
    <row r="120" spans="6:110" x14ac:dyDescent="0.25">
      <c r="F120" s="1"/>
      <c r="G120" s="23"/>
      <c r="H120" s="11"/>
      <c r="I120" s="43"/>
      <c r="J120" s="43"/>
      <c r="K120" s="237"/>
      <c r="O120" s="9"/>
      <c r="P120" s="1"/>
      <c r="U120" s="238"/>
      <c r="X120" s="43"/>
      <c r="Y120" s="43"/>
      <c r="Z120" s="43"/>
      <c r="AA120" s="43"/>
      <c r="AB120" s="43"/>
      <c r="AC120" s="239"/>
      <c r="AD120" s="42"/>
      <c r="AE120" s="11"/>
      <c r="AF120" s="18"/>
      <c r="AG120" s="11"/>
      <c r="AH120" s="109"/>
      <c r="AI120" s="11"/>
      <c r="AN120" s="9"/>
      <c r="AV120" s="11"/>
      <c r="AW120" s="11"/>
      <c r="AX120" s="17"/>
      <c r="DF120" s="100"/>
    </row>
    <row r="121" spans="6:110" x14ac:dyDescent="0.25">
      <c r="F121" s="1"/>
      <c r="G121" s="23"/>
      <c r="H121" s="11"/>
      <c r="I121" s="43"/>
      <c r="J121" s="43"/>
      <c r="K121" s="237"/>
      <c r="O121" s="9"/>
      <c r="P121" s="1"/>
      <c r="U121" s="238"/>
      <c r="X121" s="43"/>
      <c r="Y121" s="43"/>
      <c r="Z121" s="43"/>
      <c r="AA121" s="43"/>
      <c r="AB121" s="43"/>
      <c r="AC121" s="239"/>
      <c r="AD121" s="42"/>
      <c r="AE121" s="11"/>
      <c r="AF121" s="18"/>
      <c r="AG121" s="11"/>
      <c r="AH121" s="109"/>
      <c r="AI121" s="11"/>
      <c r="AN121" s="9"/>
      <c r="AV121" s="11"/>
      <c r="AW121" s="11"/>
      <c r="AX121" s="17"/>
      <c r="DF121" s="100"/>
    </row>
    <row r="122" spans="6:110" x14ac:dyDescent="0.25">
      <c r="F122" s="1"/>
      <c r="G122" s="23"/>
      <c r="H122" s="11"/>
      <c r="I122" s="43"/>
      <c r="J122" s="43"/>
      <c r="K122" s="237"/>
      <c r="O122" s="9"/>
      <c r="P122" s="1"/>
      <c r="U122" s="238"/>
      <c r="X122" s="43"/>
      <c r="Y122" s="43"/>
      <c r="Z122" s="43"/>
      <c r="AA122" s="43"/>
      <c r="AB122" s="43"/>
      <c r="AC122" s="239"/>
      <c r="AD122" s="42"/>
      <c r="AE122" s="11"/>
      <c r="AF122" s="18"/>
      <c r="AG122" s="11"/>
      <c r="AH122" s="109"/>
      <c r="AI122" s="11"/>
      <c r="AN122" s="9"/>
      <c r="AV122" s="11"/>
      <c r="AW122" s="11"/>
      <c r="AX122" s="17"/>
      <c r="DF122" s="100"/>
    </row>
    <row r="123" spans="6:110" x14ac:dyDescent="0.25">
      <c r="F123" s="1"/>
      <c r="G123" s="23"/>
      <c r="H123" s="11"/>
      <c r="I123" s="43"/>
      <c r="J123" s="43"/>
      <c r="K123" s="237"/>
      <c r="O123" s="9"/>
      <c r="P123" s="1"/>
      <c r="U123" s="238"/>
      <c r="X123" s="43"/>
      <c r="Y123" s="43"/>
      <c r="Z123" s="43"/>
      <c r="AA123" s="43"/>
      <c r="AB123" s="43"/>
      <c r="AC123" s="239"/>
      <c r="AD123" s="42"/>
      <c r="AE123" s="11"/>
      <c r="AF123" s="18"/>
      <c r="AG123" s="11"/>
      <c r="AH123" s="109"/>
      <c r="AI123" s="11"/>
      <c r="AN123" s="9"/>
      <c r="AV123" s="11"/>
      <c r="AW123" s="11"/>
      <c r="AX123" s="17"/>
      <c r="DF123" s="100"/>
    </row>
    <row r="124" spans="6:110" x14ac:dyDescent="0.25">
      <c r="F124" s="1"/>
      <c r="G124" s="23"/>
      <c r="H124" s="11"/>
      <c r="I124" s="43"/>
      <c r="J124" s="43"/>
      <c r="K124" s="237"/>
      <c r="O124" s="9"/>
      <c r="P124" s="1"/>
      <c r="U124" s="238"/>
      <c r="X124" s="43"/>
      <c r="Y124" s="43"/>
      <c r="Z124" s="43"/>
      <c r="AA124" s="43"/>
      <c r="AB124" s="43"/>
      <c r="AC124" s="239"/>
      <c r="AD124" s="42"/>
      <c r="AE124" s="11"/>
      <c r="AF124" s="18"/>
      <c r="AG124" s="11"/>
      <c r="AH124" s="109"/>
      <c r="AI124" s="11"/>
      <c r="AN124" s="9"/>
      <c r="AV124" s="11"/>
      <c r="AW124" s="11"/>
      <c r="AX124" s="17"/>
      <c r="DF124" s="100"/>
    </row>
    <row r="125" spans="6:110" x14ac:dyDescent="0.25">
      <c r="F125" s="1"/>
      <c r="G125" s="23"/>
      <c r="H125" s="11"/>
      <c r="I125" s="43"/>
      <c r="J125" s="43"/>
      <c r="K125" s="237"/>
      <c r="O125" s="9"/>
      <c r="P125" s="1"/>
      <c r="U125" s="238"/>
      <c r="X125" s="43"/>
      <c r="Y125" s="43"/>
      <c r="Z125" s="43"/>
      <c r="AA125" s="43"/>
      <c r="AB125" s="43"/>
      <c r="AC125" s="239"/>
      <c r="AD125" s="42"/>
      <c r="AE125" s="11"/>
      <c r="AF125" s="18"/>
      <c r="AG125" s="11"/>
      <c r="AH125" s="109"/>
      <c r="AI125" s="11"/>
      <c r="AN125" s="9"/>
      <c r="AV125" s="11"/>
      <c r="AW125" s="11"/>
      <c r="AX125" s="17"/>
      <c r="DF125" s="100"/>
    </row>
    <row r="126" spans="6:110" x14ac:dyDescent="0.25">
      <c r="F126" s="1"/>
      <c r="G126" s="23"/>
      <c r="H126" s="11"/>
      <c r="I126" s="43"/>
      <c r="J126" s="43"/>
      <c r="K126" s="237"/>
      <c r="O126" s="9"/>
      <c r="P126" s="1"/>
      <c r="U126" s="238"/>
      <c r="X126" s="43"/>
      <c r="Y126" s="43"/>
      <c r="Z126" s="43"/>
      <c r="AA126" s="43"/>
      <c r="AB126" s="43"/>
      <c r="AC126" s="239"/>
      <c r="AD126" s="42"/>
      <c r="AE126" s="11"/>
      <c r="AF126" s="18"/>
      <c r="AG126" s="11"/>
      <c r="AH126" s="109"/>
      <c r="AI126" s="11"/>
      <c r="AN126" s="9"/>
      <c r="AV126" s="11"/>
      <c r="AW126" s="11"/>
      <c r="AX126" s="17"/>
      <c r="DF126" s="100"/>
    </row>
    <row r="127" spans="6:110" x14ac:dyDescent="0.25">
      <c r="F127" s="1"/>
      <c r="G127" s="23"/>
      <c r="H127" s="11"/>
      <c r="I127" s="43"/>
      <c r="J127" s="43"/>
      <c r="K127" s="237"/>
      <c r="O127" s="9"/>
      <c r="P127" s="1"/>
      <c r="U127" s="238"/>
      <c r="X127" s="43"/>
      <c r="Y127" s="43"/>
      <c r="Z127" s="43"/>
      <c r="AA127" s="43"/>
      <c r="AB127" s="43"/>
      <c r="AC127" s="239"/>
      <c r="AD127" s="42"/>
      <c r="AE127" s="11"/>
      <c r="AF127" s="18"/>
      <c r="AG127" s="11"/>
      <c r="AH127" s="109"/>
      <c r="AI127" s="11"/>
      <c r="AN127" s="9"/>
      <c r="AV127" s="11"/>
      <c r="AW127" s="11"/>
      <c r="AX127" s="17"/>
      <c r="DF127" s="100"/>
    </row>
    <row r="128" spans="6:110" x14ac:dyDescent="0.25">
      <c r="F128" s="1"/>
      <c r="G128" s="23"/>
      <c r="H128" s="11"/>
      <c r="I128" s="43"/>
      <c r="J128" s="43"/>
      <c r="K128" s="237"/>
      <c r="O128" s="9"/>
      <c r="P128" s="1"/>
      <c r="U128" s="238"/>
      <c r="X128" s="43"/>
      <c r="Y128" s="43"/>
      <c r="Z128" s="43"/>
      <c r="AA128" s="43"/>
      <c r="AB128" s="43"/>
      <c r="AC128" s="239"/>
      <c r="AD128" s="42"/>
      <c r="AE128" s="11"/>
      <c r="AF128" s="18"/>
      <c r="AG128" s="11"/>
      <c r="AH128" s="109"/>
      <c r="AI128" s="11"/>
      <c r="AN128" s="9"/>
      <c r="AV128" s="11"/>
      <c r="AW128" s="11"/>
      <c r="AX128" s="17"/>
      <c r="DF128" s="100"/>
    </row>
    <row r="129" spans="6:110" x14ac:dyDescent="0.25">
      <c r="F129" s="1"/>
      <c r="G129" s="23"/>
      <c r="H129" s="11"/>
      <c r="I129" s="43"/>
      <c r="J129" s="43"/>
      <c r="K129" s="237"/>
      <c r="O129" s="9"/>
      <c r="P129" s="1"/>
      <c r="U129" s="238"/>
      <c r="X129" s="43"/>
      <c r="Y129" s="43"/>
      <c r="Z129" s="43"/>
      <c r="AA129" s="43"/>
      <c r="AB129" s="43"/>
      <c r="AC129" s="239"/>
      <c r="AD129" s="42"/>
      <c r="AE129" s="11"/>
      <c r="AF129" s="18"/>
      <c r="AG129" s="11"/>
      <c r="AH129" s="109"/>
      <c r="AI129" s="11"/>
      <c r="AN129" s="9"/>
      <c r="AV129" s="11"/>
      <c r="AW129" s="11"/>
      <c r="AX129" s="17"/>
      <c r="DF129" s="100"/>
    </row>
    <row r="130" spans="6:110" x14ac:dyDescent="0.25">
      <c r="F130" s="1"/>
      <c r="G130" s="23"/>
      <c r="H130" s="11"/>
      <c r="I130" s="43"/>
      <c r="J130" s="43"/>
      <c r="K130" s="237"/>
      <c r="O130" s="9"/>
      <c r="P130" s="1"/>
      <c r="U130" s="238"/>
      <c r="X130" s="43"/>
      <c r="Y130" s="43"/>
      <c r="Z130" s="43"/>
      <c r="AA130" s="43"/>
      <c r="AB130" s="43"/>
      <c r="AC130" s="239"/>
      <c r="AD130" s="42"/>
      <c r="AE130" s="11"/>
      <c r="AF130" s="18"/>
      <c r="AG130" s="11"/>
      <c r="AH130" s="109"/>
      <c r="AI130" s="11"/>
      <c r="AN130" s="9"/>
      <c r="AV130" s="11"/>
      <c r="AW130" s="11"/>
      <c r="AX130" s="17"/>
      <c r="DF130" s="100"/>
    </row>
    <row r="131" spans="6:110" x14ac:dyDescent="0.25">
      <c r="F131" s="1"/>
      <c r="G131" s="23"/>
      <c r="H131" s="11"/>
      <c r="I131" s="43"/>
      <c r="J131" s="43"/>
      <c r="K131" s="237"/>
      <c r="O131" s="9"/>
      <c r="P131" s="1"/>
      <c r="U131" s="238"/>
      <c r="X131" s="43"/>
      <c r="Y131" s="43"/>
      <c r="Z131" s="43"/>
      <c r="AA131" s="43"/>
      <c r="AB131" s="43"/>
      <c r="AC131" s="239"/>
      <c r="AD131" s="42"/>
      <c r="AE131" s="11"/>
      <c r="AF131" s="18"/>
      <c r="AG131" s="11"/>
      <c r="AH131" s="109"/>
      <c r="AI131" s="11"/>
      <c r="AN131" s="9"/>
      <c r="AV131" s="11"/>
      <c r="AW131" s="11"/>
      <c r="AX131" s="17"/>
      <c r="DF131" s="100"/>
    </row>
    <row r="132" spans="6:110" x14ac:dyDescent="0.25">
      <c r="F132" s="1"/>
      <c r="G132" s="23"/>
      <c r="H132" s="11"/>
      <c r="I132" s="43"/>
      <c r="J132" s="43"/>
      <c r="K132" s="237"/>
      <c r="O132" s="9"/>
      <c r="P132" s="1"/>
      <c r="U132" s="238"/>
      <c r="X132" s="43"/>
      <c r="Y132" s="43"/>
      <c r="Z132" s="43"/>
      <c r="AA132" s="43"/>
      <c r="AB132" s="43"/>
      <c r="AC132" s="239"/>
      <c r="AD132" s="42"/>
      <c r="AE132" s="11"/>
      <c r="AF132" s="18"/>
      <c r="AG132" s="11"/>
      <c r="AH132" s="109"/>
      <c r="AI132" s="11"/>
      <c r="AN132" s="9"/>
      <c r="AV132" s="11"/>
      <c r="AW132" s="11"/>
      <c r="AX132" s="17"/>
      <c r="DF132" s="100"/>
    </row>
    <row r="133" spans="6:110" x14ac:dyDescent="0.25">
      <c r="F133" s="1"/>
      <c r="G133" s="23"/>
      <c r="H133" s="11"/>
      <c r="I133" s="43"/>
      <c r="J133" s="43"/>
      <c r="K133" s="237"/>
      <c r="O133" s="9"/>
      <c r="P133" s="1"/>
      <c r="U133" s="238"/>
      <c r="X133" s="43"/>
      <c r="Y133" s="43"/>
      <c r="Z133" s="43"/>
      <c r="AA133" s="43"/>
      <c r="AB133" s="43"/>
      <c r="AC133" s="239"/>
      <c r="AD133" s="42"/>
      <c r="AE133" s="11"/>
      <c r="AF133" s="18"/>
      <c r="AG133" s="11"/>
      <c r="AH133" s="109"/>
      <c r="AI133" s="11"/>
      <c r="AN133" s="9"/>
      <c r="AV133" s="11"/>
      <c r="AW133" s="11"/>
      <c r="AX133" s="17"/>
      <c r="DF133" s="100"/>
    </row>
    <row r="134" spans="6:110" x14ac:dyDescent="0.25">
      <c r="F134" s="1"/>
      <c r="G134" s="23"/>
      <c r="H134" s="11"/>
      <c r="I134" s="43"/>
      <c r="J134" s="43"/>
      <c r="K134" s="237"/>
      <c r="O134" s="9"/>
      <c r="P134" s="1"/>
      <c r="U134" s="238"/>
      <c r="X134" s="43"/>
      <c r="Y134" s="43"/>
      <c r="Z134" s="43"/>
      <c r="AA134" s="43"/>
      <c r="AB134" s="43"/>
      <c r="AC134" s="239"/>
      <c r="AD134" s="42"/>
      <c r="AE134" s="11"/>
      <c r="AF134" s="18"/>
      <c r="AG134" s="11"/>
      <c r="AH134" s="109"/>
      <c r="AI134" s="11"/>
      <c r="AN134" s="9"/>
      <c r="AV134" s="11"/>
      <c r="AW134" s="11"/>
      <c r="AX134" s="17"/>
      <c r="DF134" s="100"/>
    </row>
    <row r="135" spans="6:110" x14ac:dyDescent="0.25">
      <c r="F135" s="1"/>
      <c r="G135" s="23"/>
      <c r="H135" s="11"/>
      <c r="I135" s="43"/>
      <c r="J135" s="43"/>
      <c r="K135" s="237"/>
      <c r="O135" s="9"/>
      <c r="P135" s="1"/>
      <c r="U135" s="238"/>
      <c r="X135" s="43"/>
      <c r="Y135" s="43"/>
      <c r="Z135" s="43"/>
      <c r="AA135" s="43"/>
      <c r="AB135" s="43"/>
      <c r="AC135" s="239"/>
      <c r="AD135" s="42"/>
      <c r="AE135" s="11"/>
      <c r="AF135" s="18"/>
      <c r="AG135" s="11"/>
      <c r="AH135" s="109"/>
      <c r="AI135" s="11"/>
      <c r="AN135" s="9"/>
      <c r="AV135" s="11"/>
      <c r="AW135" s="11"/>
      <c r="AX135" s="17"/>
      <c r="DF135" s="100"/>
    </row>
    <row r="136" spans="6:110" x14ac:dyDescent="0.25">
      <c r="F136" s="1"/>
      <c r="G136" s="23"/>
      <c r="H136" s="11"/>
      <c r="I136" s="43"/>
      <c r="J136" s="43"/>
      <c r="K136" s="237"/>
      <c r="O136" s="9"/>
      <c r="P136" s="1"/>
      <c r="U136" s="238"/>
      <c r="X136" s="43"/>
      <c r="Y136" s="43"/>
      <c r="Z136" s="43"/>
      <c r="AA136" s="43"/>
      <c r="AB136" s="43"/>
      <c r="AC136" s="239"/>
      <c r="AD136" s="42"/>
      <c r="AE136" s="11"/>
      <c r="AF136" s="18"/>
      <c r="AG136" s="11"/>
      <c r="AH136" s="109"/>
      <c r="AI136" s="11"/>
      <c r="AN136" s="9"/>
      <c r="AV136" s="11"/>
      <c r="AW136" s="11"/>
      <c r="AX136" s="17"/>
      <c r="DF136" s="100"/>
    </row>
    <row r="137" spans="6:110" x14ac:dyDescent="0.25">
      <c r="F137" s="1"/>
      <c r="G137" s="23"/>
      <c r="H137" s="11"/>
      <c r="I137" s="43"/>
      <c r="J137" s="43"/>
      <c r="K137" s="237"/>
      <c r="O137" s="9"/>
      <c r="P137" s="1"/>
      <c r="U137" s="238"/>
      <c r="X137" s="43"/>
      <c r="Y137" s="43"/>
      <c r="Z137" s="43"/>
      <c r="AA137" s="43"/>
      <c r="AB137" s="43"/>
      <c r="AC137" s="239"/>
      <c r="AD137" s="42"/>
      <c r="AE137" s="11"/>
      <c r="AF137" s="18"/>
      <c r="AG137" s="11"/>
      <c r="AH137" s="109"/>
      <c r="AI137" s="11"/>
      <c r="AN137" s="9"/>
      <c r="AV137" s="11"/>
      <c r="AW137" s="11"/>
      <c r="AX137" s="17"/>
      <c r="DF137" s="100"/>
    </row>
    <row r="138" spans="6:110" x14ac:dyDescent="0.25">
      <c r="F138" s="1"/>
      <c r="G138" s="23"/>
      <c r="H138" s="11"/>
      <c r="I138" s="43"/>
      <c r="J138" s="43"/>
      <c r="K138" s="237"/>
      <c r="O138" s="9"/>
      <c r="P138" s="1"/>
      <c r="U138" s="238"/>
      <c r="X138" s="43"/>
      <c r="Y138" s="43"/>
      <c r="Z138" s="43"/>
      <c r="AA138" s="43"/>
      <c r="AB138" s="43"/>
      <c r="AC138" s="239"/>
      <c r="AD138" s="42"/>
      <c r="AE138" s="11"/>
      <c r="AF138" s="18"/>
      <c r="AG138" s="11"/>
      <c r="AH138" s="109"/>
      <c r="AI138" s="11"/>
      <c r="AN138" s="9"/>
      <c r="AV138" s="11"/>
      <c r="AW138" s="11"/>
      <c r="AX138" s="17"/>
      <c r="DF138" s="100"/>
    </row>
    <row r="139" spans="6:110" x14ac:dyDescent="0.25">
      <c r="F139" s="1"/>
      <c r="G139" s="23"/>
      <c r="H139" s="11"/>
      <c r="I139" s="43"/>
      <c r="J139" s="43"/>
      <c r="K139" s="237"/>
      <c r="O139" s="9"/>
      <c r="P139" s="1"/>
      <c r="U139" s="238"/>
      <c r="X139" s="43"/>
      <c r="Y139" s="43"/>
      <c r="Z139" s="43"/>
      <c r="AA139" s="43"/>
      <c r="AB139" s="43"/>
      <c r="AC139" s="239"/>
      <c r="AD139" s="42"/>
      <c r="AE139" s="11"/>
      <c r="AF139" s="18"/>
      <c r="AG139" s="11"/>
      <c r="AH139" s="109"/>
      <c r="AI139" s="11"/>
      <c r="AN139" s="9"/>
      <c r="AV139" s="11"/>
      <c r="AW139" s="11"/>
      <c r="AX139" s="17"/>
      <c r="DF139" s="100"/>
    </row>
    <row r="140" spans="6:110" x14ac:dyDescent="0.25">
      <c r="F140" s="1"/>
      <c r="G140" s="23"/>
      <c r="H140" s="11"/>
      <c r="I140" s="43"/>
      <c r="J140" s="43"/>
      <c r="K140" s="237"/>
      <c r="O140" s="9"/>
      <c r="P140" s="1"/>
      <c r="U140" s="238"/>
      <c r="X140" s="43"/>
      <c r="Y140" s="43"/>
      <c r="Z140" s="43"/>
      <c r="AA140" s="43"/>
      <c r="AB140" s="43"/>
      <c r="AC140" s="239"/>
      <c r="AD140" s="42"/>
      <c r="AE140" s="11"/>
      <c r="AF140" s="18"/>
      <c r="AG140" s="11"/>
      <c r="AH140" s="109"/>
      <c r="AI140" s="11"/>
      <c r="AN140" s="9"/>
      <c r="AV140" s="11"/>
      <c r="AW140" s="11"/>
      <c r="AX140" s="17"/>
      <c r="DF140" s="100"/>
    </row>
    <row r="141" spans="6:110" x14ac:dyDescent="0.25">
      <c r="F141" s="1"/>
      <c r="G141" s="23"/>
      <c r="H141" s="11"/>
      <c r="I141" s="43"/>
      <c r="J141" s="43"/>
      <c r="K141" s="237"/>
      <c r="O141" s="9"/>
      <c r="P141" s="1"/>
      <c r="U141" s="238"/>
      <c r="X141" s="43"/>
      <c r="Y141" s="43"/>
      <c r="Z141" s="43"/>
      <c r="AA141" s="43"/>
      <c r="AB141" s="43"/>
      <c r="AC141" s="239"/>
      <c r="AD141" s="42"/>
      <c r="AE141" s="11"/>
      <c r="AF141" s="18"/>
      <c r="AG141" s="11"/>
      <c r="AH141" s="109"/>
      <c r="AI141" s="11"/>
      <c r="AN141" s="9"/>
      <c r="AV141" s="11"/>
      <c r="AW141" s="11"/>
      <c r="AX141" s="17"/>
      <c r="DF141" s="100"/>
    </row>
    <row r="142" spans="6:110" x14ac:dyDescent="0.25">
      <c r="F142" s="1"/>
      <c r="G142" s="23"/>
      <c r="H142" s="11"/>
      <c r="I142" s="43"/>
      <c r="J142" s="43"/>
      <c r="K142" s="237"/>
      <c r="O142" s="9"/>
      <c r="P142" s="1"/>
      <c r="U142" s="238"/>
      <c r="X142" s="43"/>
      <c r="Y142" s="43"/>
      <c r="Z142" s="43"/>
      <c r="AA142" s="43"/>
      <c r="AB142" s="43"/>
      <c r="AC142" s="239"/>
      <c r="AD142" s="42"/>
      <c r="AE142" s="11"/>
      <c r="AF142" s="18"/>
      <c r="AG142" s="11"/>
      <c r="AH142" s="109"/>
      <c r="AI142" s="11"/>
      <c r="AN142" s="9"/>
      <c r="AV142" s="11"/>
      <c r="AW142" s="11"/>
      <c r="AX142" s="17"/>
      <c r="DF142" s="100"/>
    </row>
    <row r="143" spans="6:110" x14ac:dyDescent="0.25">
      <c r="F143" s="1"/>
      <c r="G143" s="23"/>
      <c r="H143" s="11"/>
      <c r="I143" s="43"/>
      <c r="J143" s="43"/>
      <c r="K143" s="237"/>
      <c r="O143" s="9"/>
      <c r="P143" s="1"/>
      <c r="U143" s="238"/>
      <c r="X143" s="43"/>
      <c r="Y143" s="43"/>
      <c r="Z143" s="43"/>
      <c r="AA143" s="43"/>
      <c r="AB143" s="43"/>
      <c r="AC143" s="239"/>
      <c r="AD143" s="42"/>
      <c r="AE143" s="11"/>
      <c r="AF143" s="18"/>
      <c r="AG143" s="11"/>
      <c r="AH143" s="109"/>
      <c r="AI143" s="11"/>
      <c r="AN143" s="9"/>
      <c r="AV143" s="11"/>
      <c r="AW143" s="11"/>
      <c r="AX143" s="17"/>
      <c r="DF143" s="100"/>
    </row>
    <row r="144" spans="6:110" x14ac:dyDescent="0.25">
      <c r="F144" s="1"/>
      <c r="G144" s="23"/>
      <c r="H144" s="11"/>
      <c r="I144" s="43"/>
      <c r="J144" s="43"/>
      <c r="K144" s="237"/>
      <c r="O144" s="9"/>
      <c r="P144" s="1"/>
      <c r="U144" s="238"/>
      <c r="X144" s="43"/>
      <c r="Y144" s="43"/>
      <c r="Z144" s="43"/>
      <c r="AA144" s="43"/>
      <c r="AB144" s="43"/>
      <c r="AC144" s="239"/>
      <c r="AD144" s="42"/>
      <c r="AE144" s="11"/>
      <c r="AF144" s="18"/>
      <c r="AG144" s="11"/>
      <c r="AH144" s="109"/>
      <c r="AI144" s="11"/>
      <c r="AN144" s="9"/>
      <c r="AV144" s="11"/>
      <c r="AW144" s="11"/>
      <c r="AX144" s="17"/>
      <c r="DF144" s="100"/>
    </row>
    <row r="145" spans="6:110" x14ac:dyDescent="0.25">
      <c r="F145" s="1"/>
      <c r="G145" s="23"/>
      <c r="H145" s="11"/>
      <c r="I145" s="43"/>
      <c r="J145" s="43"/>
      <c r="K145" s="237"/>
      <c r="O145" s="9"/>
      <c r="P145" s="1"/>
      <c r="U145" s="238"/>
      <c r="X145" s="43"/>
      <c r="Y145" s="43"/>
      <c r="Z145" s="43"/>
      <c r="AA145" s="43"/>
      <c r="AB145" s="43"/>
      <c r="AC145" s="239"/>
      <c r="AD145" s="42"/>
      <c r="AE145" s="11"/>
      <c r="AF145" s="18"/>
      <c r="AG145" s="11"/>
      <c r="AH145" s="109"/>
      <c r="AI145" s="11"/>
      <c r="AN145" s="9"/>
      <c r="AV145" s="11"/>
      <c r="AW145" s="11"/>
      <c r="AX145" s="17"/>
      <c r="DF145" s="100"/>
    </row>
    <row r="146" spans="6:110" x14ac:dyDescent="0.25">
      <c r="F146" s="1"/>
      <c r="G146" s="23"/>
      <c r="H146" s="11"/>
      <c r="I146" s="43"/>
      <c r="J146" s="43"/>
      <c r="K146" s="237"/>
      <c r="O146" s="9"/>
      <c r="P146" s="1"/>
      <c r="U146" s="238"/>
      <c r="X146" s="43"/>
      <c r="Y146" s="43"/>
      <c r="Z146" s="43"/>
      <c r="AA146" s="43"/>
      <c r="AB146" s="43"/>
      <c r="AC146" s="239"/>
      <c r="AD146" s="42"/>
      <c r="AE146" s="11"/>
      <c r="AF146" s="18"/>
      <c r="AG146" s="11"/>
      <c r="AH146" s="109"/>
      <c r="AI146" s="11"/>
      <c r="AN146" s="9"/>
      <c r="AV146" s="11"/>
      <c r="AW146" s="11"/>
      <c r="AX146" s="17"/>
      <c r="DF146" s="100"/>
    </row>
    <row r="147" spans="6:110" x14ac:dyDescent="0.25">
      <c r="F147" s="1"/>
      <c r="G147" s="23"/>
      <c r="H147" s="11"/>
      <c r="I147" s="43"/>
      <c r="J147" s="43"/>
      <c r="K147" s="237"/>
      <c r="O147" s="9"/>
      <c r="P147" s="1"/>
      <c r="U147" s="238"/>
      <c r="X147" s="43"/>
      <c r="Y147" s="43"/>
      <c r="Z147" s="43"/>
      <c r="AA147" s="43"/>
      <c r="AB147" s="43"/>
      <c r="AC147" s="239"/>
      <c r="AD147" s="42"/>
      <c r="AE147" s="11"/>
      <c r="AF147" s="18"/>
      <c r="AG147" s="11"/>
      <c r="AH147" s="109"/>
      <c r="AI147" s="11"/>
      <c r="AN147" s="9"/>
      <c r="AV147" s="11"/>
      <c r="AW147" s="11"/>
      <c r="AX147" s="17"/>
      <c r="DF147" s="100"/>
    </row>
    <row r="148" spans="6:110" x14ac:dyDescent="0.25">
      <c r="F148" s="1"/>
      <c r="G148" s="23"/>
      <c r="H148" s="11"/>
      <c r="I148" s="43"/>
      <c r="J148" s="43"/>
      <c r="K148" s="237"/>
      <c r="O148" s="9"/>
      <c r="P148" s="1"/>
      <c r="U148" s="238"/>
      <c r="X148" s="43"/>
      <c r="Y148" s="43"/>
      <c r="Z148" s="43"/>
      <c r="AA148" s="43"/>
      <c r="AB148" s="43"/>
      <c r="AC148" s="239"/>
      <c r="AD148" s="42"/>
      <c r="AE148" s="11"/>
      <c r="AF148" s="18"/>
      <c r="AG148" s="11"/>
      <c r="AH148" s="109"/>
      <c r="AI148" s="11"/>
      <c r="AN148" s="9"/>
      <c r="AV148" s="11"/>
      <c r="AW148" s="11"/>
      <c r="AX148" s="17"/>
      <c r="DF148" s="100"/>
    </row>
    <row r="149" spans="6:110" x14ac:dyDescent="0.25">
      <c r="F149" s="1"/>
      <c r="G149" s="23"/>
      <c r="H149" s="11"/>
      <c r="I149" s="43"/>
      <c r="J149" s="43"/>
      <c r="K149" s="237"/>
      <c r="O149" s="9"/>
      <c r="P149" s="1"/>
      <c r="U149" s="238"/>
      <c r="X149" s="43"/>
      <c r="Y149" s="43"/>
      <c r="Z149" s="43"/>
      <c r="AA149" s="43"/>
      <c r="AB149" s="43"/>
      <c r="AC149" s="239"/>
      <c r="AD149" s="42"/>
      <c r="AE149" s="11"/>
      <c r="AF149" s="18"/>
      <c r="AG149" s="11"/>
      <c r="AH149" s="109"/>
      <c r="AI149" s="11"/>
      <c r="AN149" s="9"/>
      <c r="AV149" s="11"/>
      <c r="AW149" s="11"/>
      <c r="AX149" s="17"/>
      <c r="DF149" s="100"/>
    </row>
    <row r="150" spans="6:110" x14ac:dyDescent="0.25">
      <c r="F150" s="1"/>
      <c r="G150" s="23"/>
      <c r="H150" s="11"/>
      <c r="I150" s="43"/>
      <c r="J150" s="43"/>
      <c r="K150" s="237"/>
      <c r="O150" s="9"/>
      <c r="P150" s="1"/>
      <c r="U150" s="238"/>
      <c r="X150" s="43"/>
      <c r="Y150" s="43"/>
      <c r="Z150" s="43"/>
      <c r="AA150" s="43"/>
      <c r="AB150" s="43"/>
      <c r="AC150" s="239"/>
      <c r="AD150" s="42"/>
      <c r="AE150" s="11"/>
      <c r="AF150" s="18"/>
      <c r="AG150" s="11"/>
      <c r="AH150" s="109"/>
      <c r="AI150" s="11"/>
      <c r="AN150" s="9"/>
      <c r="AV150" s="11"/>
      <c r="AW150" s="11"/>
      <c r="AX150" s="17"/>
      <c r="DF150" s="100"/>
    </row>
    <row r="151" spans="6:110" x14ac:dyDescent="0.25">
      <c r="F151" s="1"/>
      <c r="G151" s="23"/>
      <c r="H151" s="11"/>
      <c r="I151" s="43"/>
      <c r="J151" s="43"/>
      <c r="K151" s="237"/>
      <c r="O151" s="9"/>
      <c r="P151" s="1"/>
      <c r="U151" s="238"/>
      <c r="X151" s="43"/>
      <c r="Y151" s="43"/>
      <c r="Z151" s="43"/>
      <c r="AA151" s="43"/>
      <c r="AB151" s="43"/>
      <c r="AC151" s="239"/>
      <c r="AD151" s="42"/>
      <c r="AE151" s="11"/>
      <c r="AF151" s="18"/>
      <c r="AG151" s="11"/>
      <c r="AH151" s="109"/>
      <c r="AI151" s="11"/>
      <c r="AN151" s="9"/>
      <c r="AV151" s="11"/>
      <c r="AW151" s="11"/>
      <c r="AX151" s="17"/>
      <c r="DF151" s="100"/>
    </row>
    <row r="152" spans="6:110" x14ac:dyDescent="0.25">
      <c r="F152" s="1"/>
      <c r="G152" s="23"/>
      <c r="H152" s="11"/>
      <c r="I152" s="43"/>
      <c r="J152" s="43"/>
      <c r="K152" s="237"/>
      <c r="O152" s="9"/>
      <c r="P152" s="1"/>
      <c r="U152" s="238"/>
      <c r="X152" s="43"/>
      <c r="Y152" s="43"/>
      <c r="Z152" s="43"/>
      <c r="AA152" s="43"/>
      <c r="AB152" s="43"/>
      <c r="AC152" s="239"/>
      <c r="AD152" s="42"/>
      <c r="AE152" s="11"/>
      <c r="AF152" s="18"/>
      <c r="AG152" s="11"/>
      <c r="AH152" s="109"/>
      <c r="AI152" s="11"/>
      <c r="AN152" s="9"/>
      <c r="AV152" s="11"/>
      <c r="AW152" s="11"/>
      <c r="AX152" s="17"/>
      <c r="DF152" s="100"/>
    </row>
    <row r="153" spans="6:110" x14ac:dyDescent="0.25">
      <c r="DF153" s="100"/>
    </row>
    <row r="154" spans="6:110" x14ac:dyDescent="0.25">
      <c r="DF154" s="100"/>
    </row>
    <row r="155" spans="6:110" x14ac:dyDescent="0.25">
      <c r="DF155" s="100"/>
    </row>
    <row r="156" spans="6:110" x14ac:dyDescent="0.25">
      <c r="DF156" s="100"/>
    </row>
    <row r="157" spans="6:110" x14ac:dyDescent="0.25">
      <c r="DF157" s="100"/>
    </row>
    <row r="158" spans="6:110" x14ac:dyDescent="0.25">
      <c r="DF158" s="100"/>
    </row>
    <row r="159" spans="6:110" x14ac:dyDescent="0.25">
      <c r="DF159" s="100"/>
    </row>
    <row r="160" spans="6:110" x14ac:dyDescent="0.25">
      <c r="DF160" s="100"/>
    </row>
    <row r="161" spans="110:110" x14ac:dyDescent="0.25">
      <c r="DF161" s="100"/>
    </row>
    <row r="162" spans="110:110" x14ac:dyDescent="0.25">
      <c r="DF162" s="100"/>
    </row>
    <row r="163" spans="110:110" x14ac:dyDescent="0.25">
      <c r="DF163" s="100"/>
    </row>
    <row r="164" spans="110:110" x14ac:dyDescent="0.25">
      <c r="DF164" s="100"/>
    </row>
    <row r="165" spans="110:110" x14ac:dyDescent="0.25">
      <c r="DF165" s="100"/>
    </row>
    <row r="166" spans="110:110" x14ac:dyDescent="0.25">
      <c r="DF166" s="100"/>
    </row>
    <row r="167" spans="110:110" x14ac:dyDescent="0.25">
      <c r="DF167" s="100"/>
    </row>
    <row r="168" spans="110:110" x14ac:dyDescent="0.25">
      <c r="DF168" s="100"/>
    </row>
    <row r="169" spans="110:110" x14ac:dyDescent="0.25">
      <c r="DF169" s="100"/>
    </row>
    <row r="170" spans="110:110" x14ac:dyDescent="0.25">
      <c r="DF170" s="100"/>
    </row>
    <row r="171" spans="110:110" x14ac:dyDescent="0.25">
      <c r="DF171" s="100"/>
    </row>
    <row r="172" spans="110:110" x14ac:dyDescent="0.25">
      <c r="DF172" s="100"/>
    </row>
    <row r="173" spans="110:110" x14ac:dyDescent="0.25">
      <c r="DF173" s="100"/>
    </row>
    <row r="174" spans="110:110" x14ac:dyDescent="0.25">
      <c r="DF174" s="100"/>
    </row>
    <row r="175" spans="110:110" x14ac:dyDescent="0.25">
      <c r="DF175" s="100"/>
    </row>
    <row r="176" spans="110:110" x14ac:dyDescent="0.25">
      <c r="DF176" s="100"/>
    </row>
    <row r="177" spans="110:110" x14ac:dyDescent="0.25">
      <c r="DF177" s="100"/>
    </row>
    <row r="178" spans="110:110" x14ac:dyDescent="0.25">
      <c r="DF178" s="100"/>
    </row>
    <row r="179" spans="110:110" x14ac:dyDescent="0.25">
      <c r="DF179" s="100"/>
    </row>
    <row r="180" spans="110:110" x14ac:dyDescent="0.25">
      <c r="DF180" s="100"/>
    </row>
    <row r="181" spans="110:110" x14ac:dyDescent="0.25">
      <c r="DF181" s="100"/>
    </row>
    <row r="182" spans="110:110" x14ac:dyDescent="0.25">
      <c r="DF182" s="100"/>
    </row>
    <row r="183" spans="110:110" x14ac:dyDescent="0.25">
      <c r="DF183" s="100"/>
    </row>
    <row r="184" spans="110:110" x14ac:dyDescent="0.25">
      <c r="DF184" s="100"/>
    </row>
    <row r="185" spans="110:110" x14ac:dyDescent="0.25">
      <c r="DF185" s="100"/>
    </row>
    <row r="186" spans="110:110" x14ac:dyDescent="0.25">
      <c r="DF186" s="100"/>
    </row>
    <row r="187" spans="110:110" x14ac:dyDescent="0.25">
      <c r="DF187" s="100"/>
    </row>
    <row r="188" spans="110:110" x14ac:dyDescent="0.25">
      <c r="DF188" s="100"/>
    </row>
    <row r="189" spans="110:110" x14ac:dyDescent="0.25">
      <c r="DF189" s="100"/>
    </row>
    <row r="190" spans="110:110" x14ac:dyDescent="0.25">
      <c r="DF190" s="100"/>
    </row>
    <row r="191" spans="110:110" x14ac:dyDescent="0.25">
      <c r="DF191" s="100"/>
    </row>
    <row r="192" spans="110:110" x14ac:dyDescent="0.25">
      <c r="DF192" s="100"/>
    </row>
    <row r="193" spans="110:110" x14ac:dyDescent="0.25">
      <c r="DF193" s="100"/>
    </row>
    <row r="194" spans="110:110" x14ac:dyDescent="0.25">
      <c r="DF194" s="100"/>
    </row>
    <row r="195" spans="110:110" x14ac:dyDescent="0.25">
      <c r="DF195" s="100"/>
    </row>
    <row r="196" spans="110:110" x14ac:dyDescent="0.25">
      <c r="DF196" s="100"/>
    </row>
    <row r="197" spans="110:110" x14ac:dyDescent="0.25">
      <c r="DF197" s="100"/>
    </row>
    <row r="198" spans="110:110" x14ac:dyDescent="0.25">
      <c r="DF198" s="100"/>
    </row>
    <row r="199" spans="110:110" x14ac:dyDescent="0.25">
      <c r="DF199" s="100"/>
    </row>
    <row r="200" spans="110:110" x14ac:dyDescent="0.25">
      <c r="DF200" s="100"/>
    </row>
    <row r="201" spans="110:110" x14ac:dyDescent="0.25">
      <c r="DF201" s="100"/>
    </row>
    <row r="202" spans="110:110" x14ac:dyDescent="0.25">
      <c r="DF202" s="100"/>
    </row>
    <row r="203" spans="110:110" x14ac:dyDescent="0.25">
      <c r="DF203" s="100"/>
    </row>
    <row r="204" spans="110:110" x14ac:dyDescent="0.25">
      <c r="DF204" s="100"/>
    </row>
    <row r="205" spans="110:110" x14ac:dyDescent="0.25">
      <c r="DF205" s="100"/>
    </row>
    <row r="206" spans="110:110" x14ac:dyDescent="0.25">
      <c r="DF206" s="100"/>
    </row>
    <row r="207" spans="110:110" x14ac:dyDescent="0.25">
      <c r="DF207" s="100"/>
    </row>
    <row r="208" spans="110:110" x14ac:dyDescent="0.25">
      <c r="DF208" s="100"/>
    </row>
    <row r="209" spans="110:110" x14ac:dyDescent="0.25">
      <c r="DF209" s="100"/>
    </row>
    <row r="210" spans="110:110" x14ac:dyDescent="0.25">
      <c r="DF210" s="100"/>
    </row>
    <row r="211" spans="110:110" x14ac:dyDescent="0.25">
      <c r="DF211" s="100"/>
    </row>
    <row r="212" spans="110:110" x14ac:dyDescent="0.25">
      <c r="DF212" s="100"/>
    </row>
    <row r="213" spans="110:110" x14ac:dyDescent="0.25">
      <c r="DF213" s="100"/>
    </row>
    <row r="214" spans="110:110" x14ac:dyDescent="0.25">
      <c r="DF214" s="100"/>
    </row>
    <row r="215" spans="110:110" x14ac:dyDescent="0.25">
      <c r="DF215" s="100"/>
    </row>
    <row r="216" spans="110:110" x14ac:dyDescent="0.25">
      <c r="DF216" s="100"/>
    </row>
    <row r="217" spans="110:110" x14ac:dyDescent="0.25">
      <c r="DF217" s="100"/>
    </row>
    <row r="218" spans="110:110" x14ac:dyDescent="0.25">
      <c r="DF218" s="100"/>
    </row>
    <row r="219" spans="110:110" x14ac:dyDescent="0.25">
      <c r="DF219" s="100"/>
    </row>
    <row r="220" spans="110:110" x14ac:dyDescent="0.25">
      <c r="DF220" s="100"/>
    </row>
    <row r="221" spans="110:110" x14ac:dyDescent="0.25">
      <c r="DF221" s="100"/>
    </row>
    <row r="222" spans="110:110" x14ac:dyDescent="0.25">
      <c r="DF222" s="100"/>
    </row>
    <row r="223" spans="110:110" x14ac:dyDescent="0.25">
      <c r="DF223" s="100"/>
    </row>
    <row r="224" spans="110:110" x14ac:dyDescent="0.25">
      <c r="DF224" s="100"/>
    </row>
    <row r="225" spans="110:110" x14ac:dyDescent="0.25">
      <c r="DF225" s="100"/>
    </row>
    <row r="226" spans="110:110" x14ac:dyDescent="0.25">
      <c r="DF226" s="100"/>
    </row>
    <row r="227" spans="110:110" x14ac:dyDescent="0.25">
      <c r="DF227" s="100"/>
    </row>
    <row r="228" spans="110:110" x14ac:dyDescent="0.25">
      <c r="DF228" s="100"/>
    </row>
    <row r="229" spans="110:110" x14ac:dyDescent="0.25">
      <c r="DF229" s="100"/>
    </row>
    <row r="230" spans="110:110" x14ac:dyDescent="0.25">
      <c r="DF230" s="100"/>
    </row>
    <row r="231" spans="110:110" x14ac:dyDescent="0.25">
      <c r="DF231" s="100"/>
    </row>
    <row r="232" spans="110:110" x14ac:dyDescent="0.25">
      <c r="DF232" s="100"/>
    </row>
    <row r="233" spans="110:110" x14ac:dyDescent="0.25">
      <c r="DF233" s="100"/>
    </row>
    <row r="234" spans="110:110" x14ac:dyDescent="0.25">
      <c r="DF234" s="100"/>
    </row>
    <row r="235" spans="110:110" x14ac:dyDescent="0.25">
      <c r="DF235" s="100"/>
    </row>
    <row r="236" spans="110:110" x14ac:dyDescent="0.25">
      <c r="DF236" s="100"/>
    </row>
    <row r="237" spans="110:110" x14ac:dyDescent="0.25">
      <c r="DF237" s="100"/>
    </row>
    <row r="238" spans="110:110" x14ac:dyDescent="0.25">
      <c r="DF238" s="100"/>
    </row>
    <row r="239" spans="110:110" x14ac:dyDescent="0.25">
      <c r="DF239" s="100"/>
    </row>
    <row r="240" spans="110:110" x14ac:dyDescent="0.25">
      <c r="DF240" s="100"/>
    </row>
    <row r="241" spans="110:110" x14ac:dyDescent="0.25">
      <c r="DF241" s="100"/>
    </row>
    <row r="242" spans="110:110" x14ac:dyDescent="0.25">
      <c r="DF242" s="100"/>
    </row>
    <row r="243" spans="110:110" x14ac:dyDescent="0.25">
      <c r="DF243" s="100"/>
    </row>
    <row r="244" spans="110:110" x14ac:dyDescent="0.25">
      <c r="DF244" s="100"/>
    </row>
    <row r="245" spans="110:110" x14ac:dyDescent="0.25">
      <c r="DF245" s="100"/>
    </row>
    <row r="246" spans="110:110" x14ac:dyDescent="0.25">
      <c r="DF246" s="100"/>
    </row>
    <row r="247" spans="110:110" x14ac:dyDescent="0.25">
      <c r="DF247" s="100"/>
    </row>
    <row r="248" spans="110:110" x14ac:dyDescent="0.25">
      <c r="DF248" s="100"/>
    </row>
    <row r="249" spans="110:110" x14ac:dyDescent="0.25">
      <c r="DF249" s="100"/>
    </row>
    <row r="250" spans="110:110" x14ac:dyDescent="0.25">
      <c r="DF250" s="100"/>
    </row>
    <row r="251" spans="110:110" x14ac:dyDescent="0.25">
      <c r="DF251" s="100"/>
    </row>
    <row r="252" spans="110:110" x14ac:dyDescent="0.25">
      <c r="DF252" s="100"/>
    </row>
    <row r="253" spans="110:110" x14ac:dyDescent="0.25">
      <c r="DF253" s="100"/>
    </row>
    <row r="254" spans="110:110" x14ac:dyDescent="0.25">
      <c r="DF254" s="100"/>
    </row>
    <row r="255" spans="110:110" x14ac:dyDescent="0.25">
      <c r="DF255" s="100"/>
    </row>
    <row r="256" spans="110:110" x14ac:dyDescent="0.25">
      <c r="DF256" s="100"/>
    </row>
    <row r="257" spans="110:110" x14ac:dyDescent="0.25">
      <c r="DF257" s="100"/>
    </row>
    <row r="258" spans="110:110" x14ac:dyDescent="0.25">
      <c r="DF258" s="100"/>
    </row>
    <row r="259" spans="110:110" x14ac:dyDescent="0.25">
      <c r="DF259" s="100"/>
    </row>
    <row r="260" spans="110:110" x14ac:dyDescent="0.25">
      <c r="DF260" s="100"/>
    </row>
    <row r="261" spans="110:110" x14ac:dyDescent="0.25">
      <c r="DF261" s="100"/>
    </row>
    <row r="262" spans="110:110" x14ac:dyDescent="0.25">
      <c r="DF262" s="100"/>
    </row>
    <row r="263" spans="110:110" x14ac:dyDescent="0.25">
      <c r="DF263" s="100"/>
    </row>
    <row r="264" spans="110:110" x14ac:dyDescent="0.25">
      <c r="DF264" s="100"/>
    </row>
    <row r="265" spans="110:110" x14ac:dyDescent="0.25">
      <c r="DF265" s="100"/>
    </row>
    <row r="266" spans="110:110" x14ac:dyDescent="0.25">
      <c r="DF266" s="100"/>
    </row>
    <row r="267" spans="110:110" x14ac:dyDescent="0.25">
      <c r="DF267" s="100"/>
    </row>
    <row r="268" spans="110:110" x14ac:dyDescent="0.25">
      <c r="DF268" s="100"/>
    </row>
    <row r="269" spans="110:110" x14ac:dyDescent="0.25">
      <c r="DF269" s="100"/>
    </row>
    <row r="270" spans="110:110" x14ac:dyDescent="0.25">
      <c r="DF270" s="100"/>
    </row>
    <row r="271" spans="110:110" x14ac:dyDescent="0.25">
      <c r="DF271" s="100"/>
    </row>
    <row r="272" spans="110:110" x14ac:dyDescent="0.25">
      <c r="DF272" s="100"/>
    </row>
    <row r="273" spans="110:110" x14ac:dyDescent="0.25">
      <c r="DF273" s="100"/>
    </row>
    <row r="274" spans="110:110" x14ac:dyDescent="0.25">
      <c r="DF274" s="100"/>
    </row>
    <row r="275" spans="110:110" x14ac:dyDescent="0.25">
      <c r="DF275" s="100"/>
    </row>
    <row r="276" spans="110:110" x14ac:dyDescent="0.25">
      <c r="DF276" s="100"/>
    </row>
    <row r="277" spans="110:110" x14ac:dyDescent="0.25">
      <c r="DF277" s="100"/>
    </row>
    <row r="278" spans="110:110" x14ac:dyDescent="0.25">
      <c r="DF278" s="100"/>
    </row>
    <row r="279" spans="110:110" x14ac:dyDescent="0.25">
      <c r="DF279" s="100"/>
    </row>
    <row r="280" spans="110:110" x14ac:dyDescent="0.25">
      <c r="DF280" s="100"/>
    </row>
    <row r="281" spans="110:110" x14ac:dyDescent="0.25">
      <c r="DF281" s="100"/>
    </row>
    <row r="282" spans="110:110" x14ac:dyDescent="0.25">
      <c r="DF282" s="100"/>
    </row>
    <row r="283" spans="110:110" x14ac:dyDescent="0.25">
      <c r="DF283" s="100"/>
    </row>
    <row r="284" spans="110:110" x14ac:dyDescent="0.25">
      <c r="DF284" s="100"/>
    </row>
    <row r="285" spans="110:110" x14ac:dyDescent="0.25">
      <c r="DF285" s="100"/>
    </row>
    <row r="286" spans="110:110" x14ac:dyDescent="0.25">
      <c r="DF286" s="100"/>
    </row>
    <row r="287" spans="110:110" x14ac:dyDescent="0.25">
      <c r="DF287" s="100"/>
    </row>
    <row r="288" spans="110:110" x14ac:dyDescent="0.25">
      <c r="DF288" s="100"/>
    </row>
    <row r="289" spans="110:110" x14ac:dyDescent="0.25">
      <c r="DF289" s="100"/>
    </row>
    <row r="290" spans="110:110" x14ac:dyDescent="0.25">
      <c r="DF290" s="100"/>
    </row>
    <row r="291" spans="110:110" x14ac:dyDescent="0.25">
      <c r="DF291" s="100"/>
    </row>
    <row r="292" spans="110:110" x14ac:dyDescent="0.25">
      <c r="DF292" s="100"/>
    </row>
    <row r="293" spans="110:110" x14ac:dyDescent="0.25">
      <c r="DF293" s="100"/>
    </row>
    <row r="294" spans="110:110" x14ac:dyDescent="0.25">
      <c r="DF294" s="100"/>
    </row>
    <row r="295" spans="110:110" x14ac:dyDescent="0.25">
      <c r="DF295" s="100"/>
    </row>
    <row r="296" spans="110:110" x14ac:dyDescent="0.25">
      <c r="DF296" s="100"/>
    </row>
    <row r="297" spans="110:110" x14ac:dyDescent="0.25">
      <c r="DF297" s="100"/>
    </row>
    <row r="298" spans="110:110" x14ac:dyDescent="0.25">
      <c r="DF298" s="100"/>
    </row>
    <row r="299" spans="110:110" x14ac:dyDescent="0.25">
      <c r="DF299" s="100"/>
    </row>
    <row r="300" spans="110:110" x14ac:dyDescent="0.25">
      <c r="DF300" s="100"/>
    </row>
    <row r="301" spans="110:110" x14ac:dyDescent="0.25">
      <c r="DF301" s="100"/>
    </row>
    <row r="302" spans="110:110" x14ac:dyDescent="0.25">
      <c r="DF302" s="100"/>
    </row>
    <row r="303" spans="110:110" x14ac:dyDescent="0.25">
      <c r="DF303" s="100"/>
    </row>
    <row r="304" spans="110:110" x14ac:dyDescent="0.25">
      <c r="DF304" s="100"/>
    </row>
    <row r="305" spans="110:110" x14ac:dyDescent="0.25">
      <c r="DF305" s="100"/>
    </row>
    <row r="306" spans="110:110" x14ac:dyDescent="0.25">
      <c r="DF306" s="100"/>
    </row>
    <row r="307" spans="110:110" x14ac:dyDescent="0.25">
      <c r="DF307" s="100"/>
    </row>
    <row r="308" spans="110:110" x14ac:dyDescent="0.25">
      <c r="DF308" s="100"/>
    </row>
    <row r="309" spans="110:110" x14ac:dyDescent="0.25">
      <c r="DF309" s="100"/>
    </row>
    <row r="310" spans="110:110" x14ac:dyDescent="0.25">
      <c r="DF310" s="100"/>
    </row>
    <row r="311" spans="110:110" x14ac:dyDescent="0.25">
      <c r="DF311" s="100"/>
    </row>
    <row r="312" spans="110:110" x14ac:dyDescent="0.25">
      <c r="DF312" s="100"/>
    </row>
    <row r="313" spans="110:110" x14ac:dyDescent="0.25">
      <c r="DF313" s="100"/>
    </row>
    <row r="314" spans="110:110" x14ac:dyDescent="0.25">
      <c r="DF314" s="100"/>
    </row>
    <row r="315" spans="110:110" x14ac:dyDescent="0.25">
      <c r="DF315" s="100"/>
    </row>
    <row r="316" spans="110:110" x14ac:dyDescent="0.25">
      <c r="DF316" s="100"/>
    </row>
    <row r="317" spans="110:110" x14ac:dyDescent="0.25">
      <c r="DF317" s="100"/>
    </row>
    <row r="318" spans="110:110" x14ac:dyDescent="0.25">
      <c r="DF318" s="100"/>
    </row>
    <row r="319" spans="110:110" x14ac:dyDescent="0.25">
      <c r="DF319" s="100"/>
    </row>
    <row r="320" spans="110:110" x14ac:dyDescent="0.25">
      <c r="DF320" s="100"/>
    </row>
    <row r="321" spans="110:110" x14ac:dyDescent="0.25">
      <c r="DF321" s="100"/>
    </row>
    <row r="322" spans="110:110" x14ac:dyDescent="0.25">
      <c r="DF322" s="100"/>
    </row>
    <row r="323" spans="110:110" x14ac:dyDescent="0.25">
      <c r="DF323" s="100"/>
    </row>
    <row r="324" spans="110:110" x14ac:dyDescent="0.25">
      <c r="DF324" s="100"/>
    </row>
    <row r="325" spans="110:110" x14ac:dyDescent="0.25">
      <c r="DF325" s="100"/>
    </row>
    <row r="326" spans="110:110" x14ac:dyDescent="0.25">
      <c r="DF326" s="100"/>
    </row>
    <row r="327" spans="110:110" x14ac:dyDescent="0.25">
      <c r="DF327" s="100"/>
    </row>
    <row r="328" spans="110:110" x14ac:dyDescent="0.25">
      <c r="DF328" s="100"/>
    </row>
    <row r="329" spans="110:110" x14ac:dyDescent="0.25">
      <c r="DF329" s="100"/>
    </row>
    <row r="330" spans="110:110" x14ac:dyDescent="0.25">
      <c r="DF330" s="100"/>
    </row>
    <row r="331" spans="110:110" x14ac:dyDescent="0.25">
      <c r="DF331" s="100"/>
    </row>
    <row r="332" spans="110:110" x14ac:dyDescent="0.25">
      <c r="DF332" s="100"/>
    </row>
    <row r="333" spans="110:110" x14ac:dyDescent="0.25">
      <c r="DF333" s="100"/>
    </row>
    <row r="334" spans="110:110" x14ac:dyDescent="0.25">
      <c r="DF334" s="100"/>
    </row>
    <row r="335" spans="110:110" x14ac:dyDescent="0.25">
      <c r="DF335" s="100"/>
    </row>
    <row r="336" spans="110:110" x14ac:dyDescent="0.25">
      <c r="DF336" s="100"/>
    </row>
    <row r="337" spans="110:110" x14ac:dyDescent="0.25">
      <c r="DF337" s="100"/>
    </row>
    <row r="338" spans="110:110" x14ac:dyDescent="0.25">
      <c r="DF338" s="100"/>
    </row>
    <row r="339" spans="110:110" x14ac:dyDescent="0.25">
      <c r="DF339" s="100"/>
    </row>
    <row r="340" spans="110:110" x14ac:dyDescent="0.25">
      <c r="DF340" s="100"/>
    </row>
    <row r="341" spans="110:110" x14ac:dyDescent="0.25">
      <c r="DF341" s="100"/>
    </row>
    <row r="342" spans="110:110" x14ac:dyDescent="0.25">
      <c r="DF342" s="100"/>
    </row>
    <row r="343" spans="110:110" x14ac:dyDescent="0.25">
      <c r="DF343" s="100"/>
    </row>
    <row r="344" spans="110:110" x14ac:dyDescent="0.25">
      <c r="DF344" s="100"/>
    </row>
    <row r="345" spans="110:110" x14ac:dyDescent="0.25">
      <c r="DF345" s="100"/>
    </row>
    <row r="346" spans="110:110" x14ac:dyDescent="0.25">
      <c r="DF346" s="100"/>
    </row>
  </sheetData>
  <autoFilter ref="B1:DF31">
    <filterColumn colId="95" showButton="0"/>
  </autoFilter>
  <dataConsolidate/>
  <mergeCells count="1">
    <mergeCell ref="CS1:CT1"/>
  </mergeCells>
  <conditionalFormatting sqref="AR3:AS3 AU3 AR2:AU2 AR4:AU8">
    <cfRule type="containsText" dxfId="33" priority="316" operator="containsText" text="NA">
      <formula>NOT(ISERROR(SEARCH("NA",AR2)))</formula>
    </cfRule>
    <cfRule type="containsText" dxfId="32" priority="317" operator="containsText" text="N.A">
      <formula>NOT(ISERROR(SEARCH("N.A",AR2)))</formula>
    </cfRule>
  </conditionalFormatting>
  <conditionalFormatting sqref="AR9:AU9">
    <cfRule type="containsText" dxfId="31" priority="51" operator="containsText" text="NA">
      <formula>NOT(ISERROR(SEARCH("NA",AR9)))</formula>
    </cfRule>
    <cfRule type="containsText" dxfId="30" priority="52" operator="containsText" text="N.A">
      <formula>NOT(ISERROR(SEARCH("N.A",AR9)))</formula>
    </cfRule>
  </conditionalFormatting>
  <conditionalFormatting sqref="AR12:AU12">
    <cfRule type="containsText" dxfId="29" priority="49" operator="containsText" text="NA">
      <formula>NOT(ISERROR(SEARCH("NA",AR12)))</formula>
    </cfRule>
    <cfRule type="containsText" dxfId="28" priority="50" operator="containsText" text="N.A">
      <formula>NOT(ISERROR(SEARCH("N.A",AR12)))</formula>
    </cfRule>
  </conditionalFormatting>
  <conditionalFormatting sqref="AR13:AU13">
    <cfRule type="containsText" dxfId="27" priority="47" operator="containsText" text="NA">
      <formula>NOT(ISERROR(SEARCH("NA",AR13)))</formula>
    </cfRule>
    <cfRule type="containsText" dxfId="26" priority="48" operator="containsText" text="N.A">
      <formula>NOT(ISERROR(SEARCH("N.A",AR13)))</formula>
    </cfRule>
  </conditionalFormatting>
  <conditionalFormatting sqref="AR10:AU10">
    <cfRule type="containsText" dxfId="25" priority="45" operator="containsText" text="NA">
      <formula>NOT(ISERROR(SEARCH("NA",AR10)))</formula>
    </cfRule>
    <cfRule type="containsText" dxfId="24" priority="46" operator="containsText" text="N.A">
      <formula>NOT(ISERROR(SEARCH("N.A",AR10)))</formula>
    </cfRule>
  </conditionalFormatting>
  <conditionalFormatting sqref="AR11:AU11">
    <cfRule type="containsText" dxfId="23" priority="43" operator="containsText" text="NA">
      <formula>NOT(ISERROR(SEARCH("NA",AR11)))</formula>
    </cfRule>
    <cfRule type="containsText" dxfId="22" priority="44" operator="containsText" text="N.A">
      <formula>NOT(ISERROR(SEARCH("N.A",AR11)))</formula>
    </cfRule>
  </conditionalFormatting>
  <conditionalFormatting sqref="AR14:AU14">
    <cfRule type="containsText" dxfId="21" priority="41" operator="containsText" text="NA">
      <formula>NOT(ISERROR(SEARCH("NA",AR14)))</formula>
    </cfRule>
    <cfRule type="containsText" dxfId="20" priority="42" operator="containsText" text="N.A">
      <formula>NOT(ISERROR(SEARCH("N.A",AR14)))</formula>
    </cfRule>
  </conditionalFormatting>
  <conditionalFormatting sqref="AR15:AU15">
    <cfRule type="containsText" dxfId="19" priority="39" operator="containsText" text="NA">
      <formula>NOT(ISERROR(SEARCH("NA",AR15)))</formula>
    </cfRule>
    <cfRule type="containsText" dxfId="18" priority="40" operator="containsText" text="N.A">
      <formula>NOT(ISERROR(SEARCH("N.A",AR15)))</formula>
    </cfRule>
  </conditionalFormatting>
  <conditionalFormatting sqref="AR16:AU16">
    <cfRule type="containsText" dxfId="17" priority="37" operator="containsText" text="NA">
      <formula>NOT(ISERROR(SEARCH("NA",AR16)))</formula>
    </cfRule>
    <cfRule type="containsText" dxfId="16" priority="38" operator="containsText" text="N.A">
      <formula>NOT(ISERROR(SEARCH("N.A",AR16)))</formula>
    </cfRule>
  </conditionalFormatting>
  <conditionalFormatting sqref="AR21:AU21 AR23:AU23">
    <cfRule type="containsText" dxfId="15" priority="33" operator="containsText" text="NA">
      <formula>NOT(ISERROR(SEARCH("NA",AR21)))</formula>
    </cfRule>
    <cfRule type="containsText" dxfId="14" priority="34" operator="containsText" text="N.A">
      <formula>NOT(ISERROR(SEARCH("N.A",AR21)))</formula>
    </cfRule>
  </conditionalFormatting>
  <conditionalFormatting sqref="AR20:AU20">
    <cfRule type="containsText" dxfId="13" priority="35" operator="containsText" text="NA">
      <formula>NOT(ISERROR(SEARCH("NA",AR20)))</formula>
    </cfRule>
    <cfRule type="containsText" dxfId="12" priority="36" operator="containsText" text="N.A">
      <formula>NOT(ISERROR(SEARCH("N.A",AR20)))</formula>
    </cfRule>
  </conditionalFormatting>
  <conditionalFormatting sqref="AR22:AU22">
    <cfRule type="containsText" dxfId="11" priority="31" operator="containsText" text="NA">
      <formula>NOT(ISERROR(SEARCH("NA",AR22)))</formula>
    </cfRule>
    <cfRule type="containsText" dxfId="10" priority="32" operator="containsText" text="N.A">
      <formula>NOT(ISERROR(SEARCH("N.A",AR22)))</formula>
    </cfRule>
  </conditionalFormatting>
  <conditionalFormatting sqref="AR17:AU19">
    <cfRule type="containsText" dxfId="9" priority="27" operator="containsText" text="NA">
      <formula>NOT(ISERROR(SEARCH("NA",AR17)))</formula>
    </cfRule>
    <cfRule type="containsText" dxfId="8" priority="28" operator="containsText" text="N.A">
      <formula>NOT(ISERROR(SEARCH("N.A",AR17)))</formula>
    </cfRule>
  </conditionalFormatting>
  <conditionalFormatting sqref="AR24:AU24">
    <cfRule type="containsText" dxfId="7" priority="25" operator="containsText" text="NA">
      <formula>NOT(ISERROR(SEARCH("NA",AR24)))</formula>
    </cfRule>
    <cfRule type="containsText" dxfId="6" priority="26" operator="containsText" text="N.A">
      <formula>NOT(ISERROR(SEARCH("N.A",AR24)))</formula>
    </cfRule>
  </conditionalFormatting>
  <conditionalFormatting sqref="AR29:AU29">
    <cfRule type="containsText" dxfId="5" priority="19" operator="containsText" text="NA">
      <formula>NOT(ISERROR(SEARCH("NA",AR29)))</formula>
    </cfRule>
    <cfRule type="containsText" dxfId="4" priority="20" operator="containsText" text="N.A">
      <formula>NOT(ISERROR(SEARCH("N.A",AR29)))</formula>
    </cfRule>
  </conditionalFormatting>
  <conditionalFormatting sqref="AR30:AU30">
    <cfRule type="containsText" dxfId="3" priority="9" operator="containsText" text="NA">
      <formula>NOT(ISERROR(SEARCH("NA",AR30)))</formula>
    </cfRule>
    <cfRule type="containsText" dxfId="2" priority="10" operator="containsText" text="N.A">
      <formula>NOT(ISERROR(SEARCH("N.A",AR30)))</formula>
    </cfRule>
  </conditionalFormatting>
  <conditionalFormatting sqref="AR31:AU31">
    <cfRule type="containsText" dxfId="1" priority="5" operator="containsText" text="NA">
      <formula>NOT(ISERROR(SEARCH("NA",AR31)))</formula>
    </cfRule>
    <cfRule type="containsText" dxfId="0" priority="6" operator="containsText" text="N.A">
      <formula>NOT(ISERROR(SEARCH("N.A",AR31)))</formula>
    </cfRule>
  </conditionalFormatting>
  <hyperlinks>
    <hyperlink ref="G9" r:id="rId1" display="https://www.contratos.gov.co/consultas/detalleProceso.do?numConstancia=15-12-4276428"/>
    <hyperlink ref="G10" r:id="rId2" display="https://www.contratos.gov.co/consultas/detalleProceso.do?numConstancia=15-12-4277446"/>
    <hyperlink ref="G13" r:id="rId3" display="https://www.contratos.gov.co/consultas/detalleProceso.do?numConstancia=15-12-4287158"/>
    <hyperlink ref="G14" r:id="rId4" display="https://www.contratos.gov.co/consultas/detalleProceso.do?numConstancia=15-12-4295502"/>
    <hyperlink ref="U12" r:id="rId5" display="https://www.contratos.gov.co/consultas/detalleProceso.do?numConstancia=15-12-4284613"/>
    <hyperlink ref="U11" r:id="rId6" display="https://www.contratos.gov.co/consultas/detalleProceso.do?numConstancia=15-12-4282872"/>
    <hyperlink ref="G25" r:id="rId7" display="https://www.contratos.gov.co/consultas/detalleProceso.do?numConstancia=15-13-4300619"/>
    <hyperlink ref="G26" r:id="rId8" display="https://www.contratos.gov.co/consultas/detalleProceso.do?numConstancia=15-12-4295799"/>
    <hyperlink ref="G27" r:id="rId9" display="https://www.contratos.gov.co/consultas/detalleProceso.do?numConstancia=15-11-4344897"/>
    <hyperlink ref="G28" r:id="rId10" display="https://www.contratos.gov.co/consultas/detalleProceso.do?numConstancia=15-12-4304575"/>
    <hyperlink ref="G23" r:id="rId11"/>
    <hyperlink ref="G17" r:id="rId12" display="http://www.contratos.gov.co/consultas/detalleProceso.do?numConstancia=15-13-4289156"/>
    <hyperlink ref="G24" r:id="rId13" display="http://www.contratos.gov.co/consultas/detalleProceso.do?numConstancia=15-12-4315679"/>
    <hyperlink ref="U18" r:id="rId14" display="https://www.contratos.gov.co/consultas/detalleProceso.do?numConstancia=15-13-4289156"/>
    <hyperlink ref="U19" r:id="rId15" display="https://www.contratos.gov.co/consultas/detalleProceso.do?numConstancia=15-13-4289156"/>
    <hyperlink ref="U20" r:id="rId16" display="https://www.contratos.gov.co/consultas/detalleProceso.do?numConstancia=15-13-4289156"/>
    <hyperlink ref="G29" r:id="rId17" display="http://www.contratos.gov.co/consultas/detalleProceso.do?numConstancia=15-12-4331391"/>
    <hyperlink ref="U8" r:id="rId18" display="https://www.contratos.gov.co/consultas/detalleProceso.do?numConstancia=15-13-4270688"/>
    <hyperlink ref="U2" r:id="rId19" display="https://www.contratos.gov.co/consultas/detalleProceso.do?numConstancia=15-9-405944"/>
    <hyperlink ref="U3" r:id="rId20" display="https://www.contratos.gov.co/consultas/detalleProceso.do?numConstancia=15-9-405932"/>
    <hyperlink ref="G8" r:id="rId21"/>
    <hyperlink ref="G7" r:id="rId22" display="https://www.contratos.gov.co/consultas/detalleProceso.do?numConstancia=15-12-4269680"/>
    <hyperlink ref="G6" r:id="rId23" display="https://www.contratos.gov.co/consultas/detalleProceso.do?numConstancia=15-13-4266476"/>
    <hyperlink ref="G5" r:id="rId24" display="http://www.contratos.gov.co/consultas/detalleProceso.do?numConstancia=15-13-4267414"/>
    <hyperlink ref="G4" r:id="rId25"/>
    <hyperlink ref="G3" r:id="rId26"/>
    <hyperlink ref="G2" r:id="rId27"/>
    <hyperlink ref="G30" r:id="rId28" display="https://www.contratos.gov.co/consultas/detalleProceso.do?numConstancia=15-12-4269680"/>
    <hyperlink ref="G31" r:id="rId29" display="http://www.contratos.gov.co/consultas/detalleProceso.do?numConstancia=15-12-4271037"/>
    <hyperlink ref="U31" r:id="rId30" display="http://www.contratos.gov.co/consultas/detalleProceso.do?numConstancia=15-12-4271037"/>
  </hyperlinks>
  <pageMargins left="0.70866141732283472" right="0.70866141732283472" top="0.74803149606299213" bottom="0.78740157480314965" header="0.31496062992125984" footer="0.31496062992125984"/>
  <pageSetup paperSize="14" scale="47" fitToWidth="5" fitToHeight="20" orientation="landscape" r:id="rId31"/>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Procesos-Contratos Octubre</vt:lpstr>
      <vt:lpstr>'Procesos-Contratos Octubre'!Área_de_impresión</vt:lpstr>
      <vt:lpstr>'Procesos-Contratos Octubre'!Títulos_a_imprimir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2014-07-15T17:13:32Z</cp:lastPrinted>
  <dcterms:created xsi:type="dcterms:W3CDTF">2012-08-29T21:02:55Z</dcterms:created>
  <dcterms:modified xsi:type="dcterms:W3CDTF">2015-11-06T14:44:24Z</dcterms:modified>
  <cp:category>Contratos 2014</cp:category>
</cp:coreProperties>
</file>