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120" yWindow="4185" windowWidth="19320" windowHeight="5895" tabRatio="615"/>
  </bookViews>
  <sheets>
    <sheet name="CONTRATOS 2016" sheetId="22" r:id="rId1"/>
    <sheet name="SUPERVISIONES 2015" sheetId="32" r:id="rId2"/>
  </sheets>
  <definedNames>
    <definedName name="_xlnm._FilterDatabase" localSheetId="0" hidden="1">'CONTRATOS 2016'!$A$1:$EC$44</definedName>
    <definedName name="_xlnm._FilterDatabase" localSheetId="1" hidden="1">'SUPERVISIONES 2015'!$A$2:$E$1281</definedName>
    <definedName name="_xlnm.Print_Area" localSheetId="0">'CONTRATOS 2016'!$B$1:$CS$1</definedName>
    <definedName name="_xlnm.Print_Area" localSheetId="1">'SUPERVISIONES 2015'!$A$1:$A$107</definedName>
    <definedName name="millon">#REF!</definedName>
    <definedName name="_xlnm.Print_Titles" localSheetId="0">'CONTRATOS 2016'!$1:$1</definedName>
    <definedName name="_xlnm.Print_Titles" localSheetId="1">'SUPERVISIONES 2015'!$1:$2</definedName>
  </definedNames>
  <calcPr calcId="144525"/>
</workbook>
</file>

<file path=xl/calcChain.xml><?xml version="1.0" encoding="utf-8"?>
<calcChain xmlns="http://schemas.openxmlformats.org/spreadsheetml/2006/main">
  <c r="CW35" i="22" l="1"/>
  <c r="CZ35" i="22" s="1"/>
  <c r="CU35" i="22"/>
  <c r="CR35" i="22"/>
  <c r="CQ35" i="22"/>
  <c r="CM35" i="22"/>
  <c r="CX35" i="22" s="1"/>
  <c r="CY35" i="22" s="1"/>
  <c r="BT35" i="22"/>
  <c r="BU35" i="22" s="1"/>
  <c r="AW35" i="22"/>
  <c r="AO35" i="22"/>
  <c r="Y35" i="22"/>
  <c r="BV35" i="22" l="1"/>
  <c r="CS35" i="22" s="1"/>
  <c r="DD35" i="22" s="1"/>
  <c r="DA35" i="22"/>
  <c r="DC35" i="22" s="1"/>
  <c r="CW44" i="22" l="1"/>
  <c r="CZ44" i="22" s="1"/>
  <c r="CU44" i="22"/>
  <c r="CR44" i="22"/>
  <c r="CQ44" i="22"/>
  <c r="CM44" i="22"/>
  <c r="CX44" i="22" s="1"/>
  <c r="CY44" i="22" s="1"/>
  <c r="BT44" i="22"/>
  <c r="BU44" i="22" s="1"/>
  <c r="AZ44" i="22"/>
  <c r="AW44" i="22"/>
  <c r="AO44" i="22"/>
  <c r="Y44" i="22"/>
  <c r="CW43" i="22"/>
  <c r="CZ43" i="22" s="1"/>
  <c r="CU43" i="22"/>
  <c r="CR43" i="22"/>
  <c r="CQ43" i="22"/>
  <c r="CM43" i="22"/>
  <c r="CX43" i="22" s="1"/>
  <c r="CY43" i="22" s="1"/>
  <c r="BT43" i="22"/>
  <c r="BU43" i="22" s="1"/>
  <c r="AZ43" i="22"/>
  <c r="AW43" i="22"/>
  <c r="AO43" i="22"/>
  <c r="Y43" i="22"/>
  <c r="CW42" i="22"/>
  <c r="CZ42" i="22" s="1"/>
  <c r="CU42" i="22"/>
  <c r="CR42" i="22"/>
  <c r="CQ42" i="22"/>
  <c r="CM42" i="22"/>
  <c r="CX42" i="22" s="1"/>
  <c r="BT42" i="22"/>
  <c r="BU42" i="22" s="1"/>
  <c r="AZ42" i="22"/>
  <c r="AW42" i="22"/>
  <c r="AO42" i="22"/>
  <c r="Y42" i="22"/>
  <c r="CW41" i="22"/>
  <c r="CZ41" i="22" s="1"/>
  <c r="CU41" i="22"/>
  <c r="CR41" i="22"/>
  <c r="CQ41" i="22"/>
  <c r="CM41" i="22"/>
  <c r="CX41" i="22" s="1"/>
  <c r="CY41" i="22" s="1"/>
  <c r="BT41" i="22"/>
  <c r="BU41" i="22" s="1"/>
  <c r="AZ41" i="22"/>
  <c r="AW41" i="22"/>
  <c r="AO41" i="22"/>
  <c r="Y41" i="22"/>
  <c r="CW40" i="22"/>
  <c r="CZ40" i="22" s="1"/>
  <c r="CU40" i="22"/>
  <c r="CR40" i="22"/>
  <c r="CQ40" i="22"/>
  <c r="CM40" i="22"/>
  <c r="CX40" i="22" s="1"/>
  <c r="CY40" i="22" s="1"/>
  <c r="BT40" i="22"/>
  <c r="BU40" i="22" s="1"/>
  <c r="AZ40" i="22"/>
  <c r="AW40" i="22"/>
  <c r="AO40" i="22"/>
  <c r="Y40" i="22"/>
  <c r="CW39" i="22"/>
  <c r="CZ39" i="22" s="1"/>
  <c r="CU39" i="22"/>
  <c r="CR39" i="22"/>
  <c r="CQ39" i="22"/>
  <c r="CM39" i="22"/>
  <c r="CX39" i="22" s="1"/>
  <c r="CY39" i="22" s="1"/>
  <c r="BT39" i="22"/>
  <c r="BU39" i="22" s="1"/>
  <c r="AZ39" i="22"/>
  <c r="AW39" i="22"/>
  <c r="AO39" i="22"/>
  <c r="Y39" i="22"/>
  <c r="CW38" i="22"/>
  <c r="CZ38" i="22" s="1"/>
  <c r="CU38" i="22"/>
  <c r="CR38" i="22"/>
  <c r="CQ38" i="22"/>
  <c r="CM38" i="22"/>
  <c r="CX38" i="22" s="1"/>
  <c r="CY38" i="22" s="1"/>
  <c r="BT38" i="22"/>
  <c r="BU38" i="22" s="1"/>
  <c r="AZ38" i="22"/>
  <c r="AW38" i="22"/>
  <c r="AO38" i="22"/>
  <c r="Y38" i="22"/>
  <c r="CY42" i="22" l="1"/>
  <c r="DA42" i="22" s="1"/>
  <c r="DC42" i="22" s="1"/>
  <c r="BV44" i="22"/>
  <c r="CS44" i="22" s="1"/>
  <c r="DD44" i="22" s="1"/>
  <c r="BV38" i="22"/>
  <c r="CS38" i="22" s="1"/>
  <c r="DD38" i="22" s="1"/>
  <c r="BV40" i="22"/>
  <c r="BV39" i="22"/>
  <c r="CS39" i="22" s="1"/>
  <c r="DD39" i="22" s="1"/>
  <c r="BV42" i="22"/>
  <c r="CS42" i="22" s="1"/>
  <c r="DD42" i="22" s="1"/>
  <c r="BV43" i="22"/>
  <c r="CS43" i="22" s="1"/>
  <c r="DD43" i="22" s="1"/>
  <c r="CS40" i="22"/>
  <c r="DD40" i="22" s="1"/>
  <c r="DA40" i="22"/>
  <c r="DC40" i="22" s="1"/>
  <c r="DA39" i="22"/>
  <c r="DC39" i="22" s="1"/>
  <c r="DA44" i="22"/>
  <c r="DC44" i="22" s="1"/>
  <c r="DA38" i="22"/>
  <c r="DC38" i="22" s="1"/>
  <c r="BV41" i="22"/>
  <c r="CS41" i="22" s="1"/>
  <c r="DD41" i="22" s="1"/>
  <c r="DA41" i="22"/>
  <c r="DC41" i="22" s="1"/>
  <c r="DA43" i="22"/>
  <c r="DC43" i="22" s="1"/>
  <c r="BT26" i="22"/>
  <c r="BU26" i="22" s="1"/>
  <c r="AZ26" i="22"/>
  <c r="AW26" i="22"/>
  <c r="AO26" i="22"/>
  <c r="Y26" i="22"/>
  <c r="BT25" i="22"/>
  <c r="BU25" i="22" s="1"/>
  <c r="BV25" i="22" s="1"/>
  <c r="AZ25" i="22"/>
  <c r="AW25" i="22"/>
  <c r="AO25" i="22"/>
  <c r="Y25" i="22"/>
  <c r="CW13" i="22"/>
  <c r="CZ13" i="22" s="1"/>
  <c r="CU13" i="22"/>
  <c r="CR13" i="22"/>
  <c r="CQ13" i="22"/>
  <c r="CM13" i="22"/>
  <c r="CX13" i="22" s="1"/>
  <c r="CY13" i="22" s="1"/>
  <c r="BT13" i="22"/>
  <c r="BU13" i="22" s="1"/>
  <c r="AW13" i="22"/>
  <c r="AO13" i="22"/>
  <c r="Y13" i="22"/>
  <c r="BT12" i="22"/>
  <c r="BU12" i="22" s="1"/>
  <c r="AW12" i="22"/>
  <c r="AO12" i="22"/>
  <c r="Y12" i="22"/>
  <c r="BV26" i="22" l="1"/>
  <c r="BV13" i="22"/>
  <c r="CS13" i="22" s="1"/>
  <c r="DD13" i="22" s="1"/>
  <c r="BV12" i="22"/>
  <c r="DA13" i="22"/>
  <c r="DC13" i="22" s="1"/>
  <c r="AW3" i="22"/>
  <c r="AO3" i="22"/>
  <c r="Y3" i="22"/>
  <c r="AZ32" i="22"/>
  <c r="AW32" i="22"/>
  <c r="AO32" i="22"/>
  <c r="Y32" i="22"/>
  <c r="Y36" i="22"/>
  <c r="AO36" i="22"/>
  <c r="AW36" i="22"/>
  <c r="BT36" i="22"/>
  <c r="BU36" i="22" s="1"/>
  <c r="CM36" i="22"/>
  <c r="CX36" i="22" s="1"/>
  <c r="CQ36" i="22"/>
  <c r="CR36" i="22"/>
  <c r="CU36" i="22"/>
  <c r="CW36" i="22"/>
  <c r="CZ36" i="22" s="1"/>
  <c r="AZ27" i="22"/>
  <c r="AW27" i="22"/>
  <c r="AO27" i="22"/>
  <c r="Y27" i="22"/>
  <c r="CW8" i="22"/>
  <c r="CZ8" i="22" s="1"/>
  <c r="CU8" i="22"/>
  <c r="CR8" i="22"/>
  <c r="CQ8" i="22"/>
  <c r="CM8" i="22"/>
  <c r="CX8" i="22" s="1"/>
  <c r="CY8" i="22" s="1"/>
  <c r="BT8" i="22"/>
  <c r="BU8" i="22" s="1"/>
  <c r="AZ8" i="22"/>
  <c r="AW8" i="22"/>
  <c r="AO8" i="22"/>
  <c r="Y8" i="22"/>
  <c r="DD7" i="22"/>
  <c r="DC7" i="22"/>
  <c r="BT7" i="22"/>
  <c r="BU7" i="22" s="1"/>
  <c r="AZ7" i="22"/>
  <c r="AW7" i="22"/>
  <c r="AO7" i="22"/>
  <c r="Y7" i="22"/>
  <c r="CW5" i="22"/>
  <c r="CZ5" i="22" s="1"/>
  <c r="CU5" i="22"/>
  <c r="CR5" i="22"/>
  <c r="CQ5" i="22"/>
  <c r="CM5" i="22"/>
  <c r="CX5" i="22" s="1"/>
  <c r="CY5" i="22" s="1"/>
  <c r="BT5" i="22"/>
  <c r="BU5" i="22" s="1"/>
  <c r="BV5" i="22" s="1"/>
  <c r="AZ5" i="22"/>
  <c r="AW5" i="22"/>
  <c r="CW4" i="22"/>
  <c r="CZ4" i="22" s="1"/>
  <c r="CU4" i="22"/>
  <c r="CR4" i="22"/>
  <c r="CQ4" i="22"/>
  <c r="CM4" i="22"/>
  <c r="CX4" i="22" s="1"/>
  <c r="BT4" i="22"/>
  <c r="BU4" i="22" s="1"/>
  <c r="AZ4" i="22"/>
  <c r="AW4" i="22"/>
  <c r="AO4" i="22"/>
  <c r="Y4" i="22"/>
  <c r="CY4" i="22" l="1"/>
  <c r="DA4" i="22" s="1"/>
  <c r="DC4" i="22" s="1"/>
  <c r="BV36" i="22"/>
  <c r="CS36" i="22" s="1"/>
  <c r="DD36" i="22" s="1"/>
  <c r="CY36" i="22"/>
  <c r="DA36" i="22" s="1"/>
  <c r="DC36" i="22" s="1"/>
  <c r="CS5" i="22"/>
  <c r="DD5" i="22" s="1"/>
  <c r="BV8" i="22"/>
  <c r="CS8" i="22" s="1"/>
  <c r="DD8" i="22" s="1"/>
  <c r="DA8" i="22"/>
  <c r="DC8" i="22" s="1"/>
  <c r="BV7" i="22"/>
  <c r="DA5" i="22"/>
  <c r="DC5" i="22" s="1"/>
  <c r="BV4" i="22"/>
  <c r="CS4" i="22" s="1"/>
  <c r="DD4" i="22" s="1"/>
  <c r="AZ33" i="22" l="1"/>
  <c r="AW33" i="22"/>
  <c r="AO33" i="22"/>
  <c r="Y33" i="22"/>
  <c r="AW2" i="22"/>
  <c r="CW27" i="22" l="1"/>
  <c r="CZ27" i="22" s="1"/>
  <c r="CU27" i="22"/>
  <c r="CR27" i="22"/>
  <c r="CQ27" i="22"/>
  <c r="CM27" i="22"/>
  <c r="CX27" i="22" s="1"/>
  <c r="CY27" i="22" s="1"/>
  <c r="BT27" i="22"/>
  <c r="BU27" i="22" s="1"/>
  <c r="BU24" i="22"/>
  <c r="AW24" i="22"/>
  <c r="AO24" i="22"/>
  <c r="BV27" i="22" l="1"/>
  <c r="CS27" i="22" s="1"/>
  <c r="DD27" i="22" s="1"/>
  <c r="BV24" i="22"/>
  <c r="DA27" i="22"/>
  <c r="DC27" i="22" s="1"/>
  <c r="AW23" i="22" l="1"/>
  <c r="AO28" i="22"/>
  <c r="AW28" i="22"/>
  <c r="AO29" i="22"/>
  <c r="AW29" i="22"/>
  <c r="AO30" i="22"/>
  <c r="AW30" i="22"/>
  <c r="AO31" i="22"/>
  <c r="AW31" i="22"/>
  <c r="AO34" i="22"/>
  <c r="AW34" i="22"/>
  <c r="CW29" i="22" l="1"/>
  <c r="CZ29" i="22" s="1"/>
  <c r="CU29" i="22"/>
  <c r="CR29" i="22"/>
  <c r="CQ29" i="22"/>
  <c r="CM29" i="22"/>
  <c r="CX29" i="22" s="1"/>
  <c r="CY29" i="22" s="1"/>
  <c r="BT29" i="22"/>
  <c r="BU29" i="22" s="1"/>
  <c r="AZ29" i="22"/>
  <c r="Y29" i="22"/>
  <c r="DA29" i="22" l="1"/>
  <c r="DC29" i="22" s="1"/>
  <c r="BV29" i="22"/>
  <c r="CS29" i="22" s="1"/>
  <c r="DD29" i="22" s="1"/>
  <c r="BT33" i="22" l="1"/>
  <c r="BU33" i="22" s="1"/>
  <c r="CM33" i="22"/>
  <c r="CX33" i="22" s="1"/>
  <c r="CQ33" i="22"/>
  <c r="CR33" i="22"/>
  <c r="CU33" i="22"/>
  <c r="CW33" i="22"/>
  <c r="CZ33" i="22" s="1"/>
  <c r="BV33" i="22" l="1"/>
  <c r="CS33" i="22" s="1"/>
  <c r="DD33" i="22" s="1"/>
  <c r="CY33" i="22"/>
  <c r="DA33" i="22" s="1"/>
  <c r="DC33" i="22" s="1"/>
  <c r="BU23" i="22"/>
  <c r="CW31" i="22"/>
  <c r="CZ31" i="22" s="1"/>
  <c r="CU31" i="22"/>
  <c r="CR31" i="22"/>
  <c r="CQ31" i="22"/>
  <c r="CM31" i="22"/>
  <c r="CX31" i="22" s="1"/>
  <c r="BT31" i="22"/>
  <c r="BU31" i="22" s="1"/>
  <c r="AZ31" i="22"/>
  <c r="Y31" i="22"/>
  <c r="CY31" i="22" l="1"/>
  <c r="DA31" i="22" s="1"/>
  <c r="DC31" i="22" s="1"/>
  <c r="BV23" i="22"/>
  <c r="BV31" i="22"/>
  <c r="CS31" i="22" s="1"/>
  <c r="DD31" i="22" s="1"/>
  <c r="CW32" i="22" l="1"/>
  <c r="CZ32" i="22" s="1"/>
  <c r="CU32" i="22"/>
  <c r="CR32" i="22"/>
  <c r="CQ32" i="22"/>
  <c r="CM32" i="22"/>
  <c r="CX32" i="22" s="1"/>
  <c r="CY32" i="22" s="1"/>
  <c r="BT32" i="22"/>
  <c r="BU32" i="22" s="1"/>
  <c r="BV32" i="22" l="1"/>
  <c r="CS32" i="22" s="1"/>
  <c r="DD32" i="22" s="1"/>
  <c r="DA32" i="22"/>
  <c r="DC32" i="22" s="1"/>
  <c r="Y28" i="22"/>
  <c r="AZ28" i="22"/>
  <c r="BT28" i="22"/>
  <c r="BU28" i="22" s="1"/>
  <c r="CM28" i="22"/>
  <c r="CX28" i="22" s="1"/>
  <c r="CQ28" i="22"/>
  <c r="CR28" i="22"/>
  <c r="CU28" i="22"/>
  <c r="CW28" i="22"/>
  <c r="CZ28" i="22" s="1"/>
  <c r="CY28" i="22" l="1"/>
  <c r="DA28" i="22" s="1"/>
  <c r="DC28" i="22" s="1"/>
  <c r="BV28" i="22"/>
  <c r="CS28" i="22" s="1"/>
  <c r="DD28" i="22" s="1"/>
  <c r="Y34" i="22" l="1"/>
  <c r="Y30" i="22"/>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D201" i="32"/>
  <c r="E201" i="32"/>
  <c r="D202" i="32"/>
  <c r="E202"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CQ34" i="22" l="1"/>
  <c r="CQ30" i="22"/>
  <c r="CQ2" i="22"/>
  <c r="CM2" i="22"/>
  <c r="BT34" i="22"/>
  <c r="BU34" i="22" s="1"/>
  <c r="BT30" i="22"/>
  <c r="BU30" i="22" s="1"/>
  <c r="BT2" i="22"/>
  <c r="BU2" i="22" s="1"/>
  <c r="CR2" i="22"/>
  <c r="CR30" i="22"/>
  <c r="CR34" i="22"/>
  <c r="CU34" i="22" l="1"/>
  <c r="CW34" i="22"/>
  <c r="CU30" i="22"/>
  <c r="CW30" i="22"/>
  <c r="CU2" i="22"/>
  <c r="CW2" i="22"/>
  <c r="CZ34" i="22" l="1"/>
  <c r="CZ2" i="22"/>
  <c r="CZ30" i="22"/>
  <c r="D1280" i="32" l="1"/>
  <c r="D1281" i="32" s="1"/>
  <c r="E3" i="32" l="1"/>
  <c r="AZ30" i="22" l="1"/>
  <c r="AZ34" i="22"/>
  <c r="CX2" i="22" l="1"/>
  <c r="CY2" i="22" s="1"/>
  <c r="DA2" i="22" s="1"/>
  <c r="DC2" i="22" s="1"/>
  <c r="CM34" i="22" l="1"/>
  <c r="CX34" i="22" s="1"/>
  <c r="CY34" i="22" s="1"/>
  <c r="DA34" i="22" s="1"/>
  <c r="DC34" i="22" s="1"/>
  <c r="CM30" i="22" l="1"/>
  <c r="CX30" i="22" s="1"/>
  <c r="CY30" i="22" s="1"/>
  <c r="DA30" i="22" s="1"/>
  <c r="DC30" i="22" s="1"/>
  <c r="BV34" i="22" l="1"/>
  <c r="BV30" i="22"/>
  <c r="BV2" i="22" l="1"/>
  <c r="CS2" i="22" s="1"/>
  <c r="DD2" i="22" s="1"/>
  <c r="CS30" i="22"/>
  <c r="DD30" i="22" s="1"/>
  <c r="CS34" i="22"/>
  <c r="DD34" i="22" s="1"/>
</calcChain>
</file>

<file path=xl/comments1.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<sst xmlns="http://schemas.openxmlformats.org/spreadsheetml/2006/main" count="3583" uniqueCount="1880">
  <si>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</si>
  <si>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</si>
  <si>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</si>
  <si>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</si>
  <si>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</si>
  <si>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</si>
  <si>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</si>
  <si>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</si>
  <si>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</si>
  <si>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</si>
  <si>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</si>
  <si>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</si>
  <si>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</si>
  <si>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</si>
  <si>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</si>
  <si>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</si>
  <si>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</si>
  <si>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</si>
  <si>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</si>
  <si>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</si>
  <si>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</si>
  <si>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</si>
  <si>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</si>
  <si>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</si>
  <si>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</si>
  <si>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</si>
  <si>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MARCELA MANRIQUE CASTRO</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</si>
  <si>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</si>
  <si>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</si>
  <si>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</si>
  <si>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</si>
  <si>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</si>
  <si>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</si>
  <si>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</si>
  <si>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</si>
  <si>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</si>
  <si>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</si>
  <si>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</si>
  <si>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</si>
  <si>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</si>
  <si>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</si>
  <si>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</si>
  <si>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</si>
  <si>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</si>
  <si>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</si>
  <si>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</si>
  <si>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</si>
  <si>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</si>
  <si>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</si>
  <si>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</si>
  <si>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</si>
  <si>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</si>
  <si>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</si>
  <si>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MAURICIO MOYA PAEZ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</si>
  <si>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</si>
  <si>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</si>
  <si>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</si>
  <si>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</si>
  <si>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</si>
  <si>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</si>
  <si>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</si>
  <si>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</si>
  <si>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</si>
  <si>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</si>
  <si>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</si>
  <si>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</si>
  <si>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</si>
  <si>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</si>
  <si>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</si>
  <si>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</si>
  <si>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</si>
  <si>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</si>
  <si>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</si>
  <si>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</si>
  <si>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</si>
  <si>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</si>
  <si>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</si>
  <si>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</si>
  <si>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</si>
  <si>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</si>
  <si>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</si>
  <si>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</si>
  <si>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</si>
  <si>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</si>
  <si>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</si>
  <si>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</si>
  <si>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</si>
  <si>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</si>
  <si>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</si>
  <si>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</si>
  <si>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</si>
  <si>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</si>
  <si>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</si>
  <si>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</si>
  <si>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</si>
  <si>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VALOR VF</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</si>
  <si>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</si>
  <si>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</si>
  <si>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</si>
  <si>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</si>
  <si>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</si>
  <si>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</si>
  <si>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</si>
  <si>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</si>
  <si>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</si>
  <si>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</si>
  <si>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</si>
  <si>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</si>
  <si>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</si>
  <si>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</si>
  <si>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</si>
  <si>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</si>
  <si>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</si>
  <si>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</si>
  <si>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</si>
  <si>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</si>
  <si>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</si>
  <si>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</si>
  <si>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</si>
  <si>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</si>
  <si>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</si>
  <si>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</si>
  <si>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</si>
  <si>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</si>
  <si>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</si>
  <si>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</si>
  <si>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</si>
  <si>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</si>
  <si>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</si>
  <si>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</si>
  <si>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</si>
  <si>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</si>
  <si>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</si>
  <si>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</si>
  <si>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</si>
  <si>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</si>
  <si>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</si>
  <si>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</si>
  <si>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</si>
  <si>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</si>
  <si>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</si>
  <si>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</si>
  <si>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</si>
  <si>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</si>
  <si>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</si>
  <si>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</si>
  <si>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</si>
  <si>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</si>
  <si>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</si>
  <si>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</si>
  <si>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</si>
  <si>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</si>
  <si>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</si>
  <si>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VALOR HONOTARIOS MENSIAL</t>
  </si>
  <si>
    <t>FREDY ALONSO MESA SANCHEZ</t>
  </si>
  <si>
    <t>DESIERTA</t>
  </si>
  <si>
    <t>MIGUEL ANGEL LUNA CASTRO</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</si>
  <si>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</si>
  <si>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</si>
  <si>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</si>
  <si>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</si>
  <si>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</si>
  <si>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</si>
  <si>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</si>
  <si>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</si>
  <si>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</si>
  <si>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</si>
  <si>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</si>
  <si>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</si>
  <si>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</si>
  <si>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</si>
  <si>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</si>
  <si>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</si>
  <si>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</si>
  <si>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</si>
  <si>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</si>
  <si>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</si>
  <si>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</si>
  <si>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</si>
  <si>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</si>
  <si>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</si>
  <si>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</si>
  <si>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</si>
  <si>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</si>
  <si>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</si>
  <si>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</si>
  <si>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</si>
  <si>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</si>
  <si>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</si>
  <si>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</si>
  <si>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</si>
  <si>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</si>
  <si>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</si>
  <si>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</si>
  <si>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</si>
  <si>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</si>
  <si>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</si>
  <si>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</si>
  <si>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</si>
  <si>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</si>
  <si>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</si>
  <si>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</si>
  <si>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</si>
  <si>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</si>
  <si>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</si>
  <si>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</si>
  <si>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</si>
  <si>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</si>
  <si>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</si>
  <si>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</si>
  <si>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</si>
  <si>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</si>
  <si>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</si>
  <si>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</si>
  <si>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</si>
  <si>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</si>
  <si>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</si>
  <si>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</si>
  <si>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</si>
  <si>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</si>
  <si>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</si>
  <si>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</si>
  <si>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</si>
  <si>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</si>
  <si>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</si>
  <si>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</si>
  <si>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</si>
  <si>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</si>
  <si>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</si>
  <si>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</si>
  <si>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</si>
  <si>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</si>
  <si>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</si>
  <si>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</si>
  <si>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</si>
  <si>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</si>
  <si>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</si>
  <si>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</si>
  <si>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</si>
  <si>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</si>
  <si>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</si>
  <si>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</si>
  <si>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</si>
  <si>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</si>
  <si>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</si>
  <si>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</si>
  <si>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</si>
  <si>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</si>
  <si>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</si>
  <si>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</si>
  <si>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</si>
  <si>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</si>
  <si>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</si>
  <si>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</si>
  <si>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</si>
  <si>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</si>
  <si>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</si>
  <si>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</si>
  <si>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</si>
  <si>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</si>
  <si>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</si>
  <si>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</si>
  <si>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</si>
  <si>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</si>
  <si>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</si>
  <si>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</si>
  <si>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</si>
  <si>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</si>
  <si>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</si>
  <si>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</si>
  <si>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</si>
  <si>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</si>
  <si>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</si>
  <si>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</si>
  <si>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</si>
  <si>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</si>
  <si>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</si>
  <si>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</si>
  <si>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</si>
  <si>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</si>
  <si>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</si>
  <si>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</si>
  <si>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</si>
  <si>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</si>
  <si>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</si>
  <si>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</si>
  <si>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</si>
  <si>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</si>
  <si>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</si>
  <si>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</si>
  <si>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</si>
  <si>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</si>
  <si>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</si>
  <si>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</si>
  <si>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</si>
  <si>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</si>
  <si>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</si>
  <si>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</si>
  <si>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</si>
  <si>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</si>
  <si>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</si>
  <si>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</si>
  <si>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</si>
  <si>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</si>
  <si>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</si>
  <si>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</si>
  <si>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</si>
  <si>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</si>
  <si>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</si>
  <si>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</si>
  <si>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</si>
  <si>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</si>
  <si>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</si>
  <si>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</si>
  <si>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</si>
  <si>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</si>
  <si>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</si>
  <si>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</si>
  <si>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</si>
  <si>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</si>
  <si>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</si>
  <si>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</si>
  <si>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</si>
  <si>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</si>
  <si>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</si>
  <si>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</si>
  <si>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</si>
  <si>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</si>
  <si>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</si>
  <si>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</si>
  <si>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</si>
  <si>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</si>
  <si>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</si>
  <si>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</si>
  <si>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</si>
  <si>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</si>
  <si>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</si>
  <si>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</si>
  <si>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</si>
  <si>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</si>
  <si>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</si>
  <si>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</si>
  <si>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</si>
  <si>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</si>
  <si>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</si>
  <si>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</si>
  <si>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</si>
  <si>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</si>
  <si>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</si>
  <si>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</si>
  <si>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</si>
  <si>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</si>
  <si>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</si>
  <si>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</si>
  <si>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</si>
  <si>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</si>
  <si>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</si>
  <si>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</si>
  <si>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</si>
  <si>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</si>
  <si>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</si>
  <si>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</si>
  <si>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</si>
  <si>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</si>
  <si>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</si>
  <si>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</si>
  <si>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</si>
  <si>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</si>
  <si>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</si>
  <si>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</si>
  <si>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</si>
  <si>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</si>
  <si>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</si>
  <si>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</si>
  <si>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</si>
  <si>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</si>
  <si>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</si>
  <si>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</si>
  <si>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</si>
  <si>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</si>
  <si>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</si>
  <si>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</si>
  <si>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</si>
  <si>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</si>
  <si>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</si>
  <si>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</si>
  <si>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</si>
  <si>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</si>
  <si>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</si>
  <si>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</si>
  <si>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</si>
  <si>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</si>
  <si>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</si>
  <si>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</si>
  <si>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</si>
  <si>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</si>
  <si>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</si>
  <si>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</si>
  <si>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</si>
  <si>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</si>
  <si>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</si>
  <si>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</si>
  <si>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</si>
  <si>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</si>
  <si>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</si>
  <si>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</si>
  <si>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</si>
  <si>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</si>
  <si>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</si>
  <si>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</si>
  <si>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</si>
  <si>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</si>
  <si>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</si>
  <si>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</si>
  <si>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</si>
  <si>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</si>
  <si>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</si>
  <si>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</si>
  <si>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</si>
  <si>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</si>
  <si>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</si>
  <si>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</si>
  <si>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</si>
  <si>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</si>
  <si>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</si>
  <si>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</si>
  <si>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</si>
  <si>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</si>
  <si>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</si>
  <si>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</si>
  <si>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</si>
  <si>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</si>
  <si>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</si>
  <si>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</si>
  <si>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</si>
  <si>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</si>
  <si>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</si>
  <si>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</si>
  <si>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</si>
  <si>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</si>
  <si>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</si>
  <si>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</si>
  <si>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</si>
  <si>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</si>
  <si>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</si>
  <si>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</si>
  <si>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</si>
  <si>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</si>
  <si>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</si>
  <si>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</si>
  <si>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</si>
  <si>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</si>
  <si>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</si>
  <si>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</si>
  <si>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</si>
  <si>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</si>
  <si>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</si>
  <si>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</si>
  <si>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</si>
  <si>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</si>
  <si>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</si>
  <si>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</si>
  <si>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</si>
  <si>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</si>
  <si>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</si>
  <si>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</si>
  <si>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</si>
  <si>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</si>
  <si>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</si>
  <si>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</si>
  <si>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</si>
  <si>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</si>
  <si>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</si>
  <si>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</si>
  <si>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</si>
  <si>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</si>
  <si>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</si>
  <si>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</si>
  <si>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</si>
  <si>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</si>
  <si>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</si>
  <si>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</si>
  <si>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</si>
  <si>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</si>
  <si>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</si>
  <si>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</si>
  <si>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</si>
  <si>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</si>
  <si>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</si>
  <si>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</si>
  <si>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</si>
  <si>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</si>
  <si>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</si>
  <si>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</si>
  <si>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</si>
  <si>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</si>
  <si>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</si>
  <si>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</si>
  <si>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</si>
  <si>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</si>
  <si>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</si>
  <si>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</si>
  <si>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</si>
  <si>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</si>
  <si>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</si>
  <si>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</si>
  <si>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</si>
  <si>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</si>
  <si>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</si>
  <si>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</si>
  <si>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</si>
  <si>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</si>
  <si>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</si>
  <si>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</si>
  <si>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</si>
  <si>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</si>
  <si>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</si>
  <si>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</si>
  <si>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</si>
  <si>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</si>
  <si>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</si>
  <si>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</si>
  <si>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</si>
  <si>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</si>
  <si>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</si>
  <si>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</si>
  <si>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</si>
  <si>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</si>
  <si>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</si>
  <si>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</si>
  <si>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</si>
  <si>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</si>
  <si>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</si>
  <si>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</si>
  <si>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</si>
  <si>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</si>
  <si>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</si>
  <si>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</si>
  <si>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</si>
  <si>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</si>
  <si>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</si>
  <si>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</si>
  <si>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</si>
  <si>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</si>
  <si>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</si>
  <si>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</si>
  <si>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</si>
  <si>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</si>
  <si>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</si>
  <si>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</si>
  <si>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</si>
  <si>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</si>
  <si>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</si>
  <si>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</si>
  <si>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</si>
  <si>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</si>
  <si>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</si>
  <si>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</si>
  <si>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</si>
  <si>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</si>
  <si>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</si>
  <si>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</si>
  <si>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</si>
  <si>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</si>
  <si>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</si>
  <si>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</si>
  <si>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</si>
  <si>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</si>
  <si>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</si>
  <si>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</si>
  <si>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</si>
  <si>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</si>
  <si>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</si>
  <si>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</si>
  <si>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</si>
  <si>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</si>
  <si>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</si>
  <si>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</si>
  <si>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</si>
  <si>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</si>
  <si>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</si>
  <si>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</si>
  <si>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</si>
  <si>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</si>
  <si>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</si>
  <si>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</si>
  <si>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</si>
  <si>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</si>
  <si>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</si>
  <si>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</si>
  <si>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</si>
  <si>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</si>
  <si>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</si>
  <si>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</si>
  <si>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</si>
  <si>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</si>
  <si>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</si>
  <si>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</si>
  <si>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</si>
  <si>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</si>
  <si>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</si>
  <si>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</si>
  <si>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</si>
  <si>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</si>
  <si>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</si>
  <si>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</si>
  <si>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</si>
  <si>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</si>
  <si>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</si>
  <si>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</si>
  <si>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</si>
  <si>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</si>
  <si>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</si>
  <si>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</si>
  <si>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</si>
  <si>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</si>
  <si>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</si>
  <si>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</si>
  <si>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</si>
  <si>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</si>
  <si>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</si>
  <si>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</si>
  <si>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</si>
  <si>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</si>
  <si>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</si>
  <si>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</si>
  <si>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</si>
  <si>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</si>
  <si>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</si>
  <si>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</si>
  <si>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</si>
  <si>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</si>
  <si>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</si>
  <si>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</si>
  <si>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</si>
  <si>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</si>
  <si>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</si>
  <si>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</si>
  <si>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</si>
  <si>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</si>
  <si>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</si>
  <si>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</si>
  <si>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</si>
  <si>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</si>
  <si>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</si>
  <si>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</si>
  <si>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</si>
  <si>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</si>
  <si>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</si>
  <si>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</si>
  <si>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</si>
  <si>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</si>
  <si>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</si>
  <si>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</si>
  <si>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</si>
  <si>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</si>
  <si>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</si>
  <si>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</si>
  <si>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</si>
  <si>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</si>
  <si>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</si>
  <si>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</si>
  <si>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</si>
  <si>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</si>
  <si>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</si>
  <si>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</si>
  <si>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</si>
  <si>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</si>
  <si>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</si>
  <si>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</si>
  <si>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</si>
  <si>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</si>
  <si>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</si>
  <si>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</si>
  <si>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</si>
  <si>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</si>
  <si>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</si>
  <si>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</si>
  <si>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</si>
  <si>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</si>
  <si>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</si>
  <si>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</si>
  <si>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</si>
  <si>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</si>
  <si>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</si>
  <si>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</si>
  <si>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</si>
  <si>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</si>
  <si>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</si>
  <si>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</si>
  <si>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</si>
  <si>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</si>
  <si>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</si>
  <si>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</si>
  <si>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</si>
  <si>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</si>
  <si>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</si>
  <si>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</si>
  <si>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</si>
  <si>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</si>
  <si>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</si>
  <si>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</si>
  <si>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</si>
  <si>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</si>
  <si>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</si>
  <si>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</si>
  <si>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</si>
  <si>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</si>
  <si>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</si>
  <si>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</si>
  <si>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</si>
  <si>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</si>
  <si>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</si>
  <si>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</si>
  <si>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</si>
  <si>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</si>
  <si>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</si>
  <si>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</si>
  <si>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</si>
  <si>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</si>
  <si>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</si>
  <si>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</si>
  <si>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</si>
  <si>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</si>
  <si>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</si>
  <si>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</si>
  <si>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</si>
  <si>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</si>
  <si>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</si>
  <si>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</si>
  <si>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</si>
  <si>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</si>
  <si>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</si>
  <si>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</si>
  <si>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</si>
  <si>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</si>
  <si>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</si>
  <si>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</si>
  <si>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</si>
  <si>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</si>
  <si>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</si>
  <si>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</si>
  <si>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</si>
  <si>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</si>
  <si>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</si>
  <si>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</si>
  <si>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</si>
  <si>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</si>
  <si>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</si>
  <si>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</si>
  <si>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</si>
  <si>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</si>
  <si>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</si>
  <si>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</si>
  <si>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</si>
  <si>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</si>
  <si>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</si>
  <si>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</si>
  <si>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</si>
  <si>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</si>
  <si>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</si>
  <si>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</si>
  <si>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</si>
  <si>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</si>
  <si>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</si>
  <si>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</si>
  <si>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</si>
  <si>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</si>
  <si>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</si>
  <si>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</si>
  <si>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</si>
  <si>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</si>
  <si>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</si>
  <si>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</si>
  <si>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</si>
  <si>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</si>
  <si>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</si>
  <si>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</si>
  <si>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</si>
  <si>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</si>
  <si>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</si>
  <si>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</si>
  <si>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</si>
  <si>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</si>
  <si>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</si>
  <si>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</si>
  <si>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</si>
  <si>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</si>
  <si>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</si>
  <si>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</si>
  <si>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</si>
  <si>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</si>
  <si>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</si>
  <si>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</si>
  <si>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</si>
  <si>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</si>
  <si>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</si>
  <si>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</si>
  <si>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</si>
  <si>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</si>
  <si>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</si>
  <si>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</si>
  <si>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</si>
  <si>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</si>
  <si>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</si>
  <si>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</si>
  <si>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</si>
  <si>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</si>
  <si>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</si>
  <si>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</si>
  <si>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</si>
  <si>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</si>
  <si>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</si>
  <si>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</si>
  <si>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</si>
  <si>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</si>
  <si>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</si>
  <si>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</si>
  <si>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</si>
  <si>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</si>
  <si>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</si>
  <si>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</si>
  <si>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</si>
  <si>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</si>
  <si>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</si>
  <si>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</si>
  <si>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</si>
  <si>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</si>
  <si>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</si>
  <si>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</si>
  <si>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</si>
  <si>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</si>
  <si>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</si>
  <si>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</si>
  <si>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</si>
  <si>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</si>
  <si>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</si>
  <si>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</si>
  <si>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</si>
  <si>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</si>
  <si>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</si>
  <si>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</si>
  <si>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</si>
  <si>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</si>
  <si>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</si>
  <si>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</si>
  <si>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</si>
  <si>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</si>
  <si>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</si>
  <si>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</si>
  <si>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</si>
  <si>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</si>
  <si>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</si>
  <si>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</si>
  <si>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</si>
  <si>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</si>
  <si>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</si>
  <si>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</si>
  <si>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</si>
  <si>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</si>
  <si>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</si>
  <si>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</si>
  <si>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</si>
  <si>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</si>
  <si>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</si>
  <si>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</si>
  <si>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</si>
  <si>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</si>
  <si>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</si>
  <si>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</si>
  <si>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</si>
  <si>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</si>
  <si>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</si>
  <si>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</si>
  <si>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</si>
  <si>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</si>
  <si>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</si>
  <si>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</si>
  <si>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</si>
  <si>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</si>
  <si>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</si>
  <si>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</si>
  <si>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</si>
  <si>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</si>
  <si>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</si>
  <si>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</si>
  <si>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</si>
  <si>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</si>
  <si>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</si>
  <si>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</si>
  <si>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</si>
  <si>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</si>
  <si>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</si>
  <si>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</si>
  <si>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</si>
  <si>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</si>
  <si>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</si>
  <si>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</si>
  <si>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</si>
  <si>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</si>
  <si>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</si>
  <si>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</si>
  <si>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</si>
  <si>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</si>
  <si>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</si>
  <si>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</si>
  <si>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</si>
  <si>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</si>
  <si>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</si>
  <si>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</si>
  <si>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</si>
  <si>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</si>
  <si>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</si>
  <si>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</si>
  <si>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</si>
  <si>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</si>
  <si>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</si>
  <si>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</si>
  <si>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</si>
  <si>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</si>
  <si>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</si>
  <si>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</si>
  <si>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</si>
  <si>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</si>
  <si>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</si>
  <si>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</si>
  <si>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</si>
  <si>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</si>
  <si>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</si>
  <si>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</si>
  <si>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</si>
  <si>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</si>
  <si>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</si>
  <si>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</si>
  <si>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</si>
  <si>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</si>
  <si>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</si>
  <si>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</si>
  <si>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</si>
  <si>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</si>
  <si>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</si>
  <si>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</si>
  <si>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</si>
  <si>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</si>
  <si>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</si>
  <si>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</si>
  <si>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</si>
  <si>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</si>
  <si>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</si>
  <si>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</si>
  <si>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</si>
  <si>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</si>
  <si>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</si>
  <si>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</si>
  <si>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</si>
  <si>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</si>
  <si>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</si>
  <si>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</si>
  <si>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</si>
  <si>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</si>
  <si>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</si>
  <si>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</si>
  <si>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</si>
  <si>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</si>
  <si>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</si>
  <si>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</si>
  <si>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</si>
  <si>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</si>
  <si>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</si>
  <si>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</si>
  <si>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</si>
  <si>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</si>
  <si>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</si>
  <si>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</si>
  <si>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</si>
  <si>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</si>
  <si>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</si>
  <si>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</si>
  <si>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</si>
  <si>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</si>
  <si>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</si>
  <si>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</si>
  <si>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</si>
  <si>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</si>
  <si>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</si>
  <si>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</si>
  <si>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</si>
  <si>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</si>
  <si>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</si>
  <si>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</si>
  <si>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</si>
  <si>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</si>
  <si>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</si>
  <si>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</si>
  <si>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</si>
  <si>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</si>
  <si>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</si>
  <si>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</si>
  <si>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</si>
  <si>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</si>
  <si>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</si>
  <si>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</si>
  <si>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</si>
  <si>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</si>
  <si>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</si>
  <si>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</si>
  <si>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</si>
  <si>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</si>
  <si>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</si>
  <si>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</si>
  <si>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</si>
  <si>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</si>
  <si>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</si>
  <si>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</si>
  <si>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</si>
  <si>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</si>
  <si>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</si>
  <si>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</si>
  <si>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</si>
  <si>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</si>
  <si>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</si>
  <si>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</si>
  <si>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</si>
  <si>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</si>
  <si>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</si>
  <si>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</si>
  <si>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</si>
  <si>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</si>
  <si>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</si>
  <si>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</si>
  <si>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</si>
  <si>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</si>
  <si>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</si>
  <si>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</si>
  <si>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</si>
  <si>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</si>
  <si>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</si>
  <si>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</si>
  <si>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</si>
  <si>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</si>
  <si>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</si>
  <si>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</si>
  <si>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</si>
  <si>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</si>
  <si>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</si>
  <si>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</si>
  <si>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</si>
  <si>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</si>
  <si>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</si>
  <si>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</si>
  <si>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</si>
  <si>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</si>
  <si>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</si>
  <si>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</si>
  <si>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</si>
  <si>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</si>
  <si>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</si>
  <si>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</si>
  <si>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</si>
  <si>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</si>
  <si>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</si>
  <si>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</si>
  <si>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</si>
  <si>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</si>
  <si>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</si>
  <si>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</si>
  <si>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</si>
  <si>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</si>
  <si>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</si>
  <si>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</si>
  <si>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</si>
  <si>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</si>
  <si>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</si>
  <si>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</si>
  <si>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</si>
  <si>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</si>
  <si>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</si>
  <si>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</si>
  <si>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</si>
  <si>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</si>
  <si>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</si>
  <si>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</si>
  <si>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</si>
  <si>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</si>
  <si>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</si>
  <si>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</si>
  <si>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</si>
  <si>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</si>
  <si>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</si>
  <si>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</si>
  <si>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</si>
  <si>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</si>
  <si>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</si>
  <si>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</si>
  <si>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</si>
  <si>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</si>
  <si>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</si>
  <si>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</si>
  <si>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</si>
  <si>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</si>
  <si>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</si>
  <si>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</si>
  <si>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</si>
  <si>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</si>
  <si>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</si>
  <si>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</si>
  <si>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</si>
  <si>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</si>
  <si>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</si>
  <si>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</si>
  <si>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</si>
  <si>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</si>
  <si>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</si>
  <si>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</si>
  <si>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</si>
  <si>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</si>
  <si>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</si>
  <si>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</si>
  <si>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</si>
  <si>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</si>
  <si>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</si>
  <si>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</si>
  <si>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</si>
  <si>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</si>
  <si>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</si>
  <si>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</si>
  <si>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</si>
  <si>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</si>
  <si>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</si>
  <si>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</si>
  <si>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</si>
  <si>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</si>
  <si>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</si>
  <si>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</si>
  <si>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</si>
  <si>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</si>
  <si>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</si>
  <si>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</si>
  <si>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</si>
  <si>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</si>
  <si>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</si>
  <si>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</si>
  <si>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</si>
  <si>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</si>
  <si>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</si>
  <si>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</si>
  <si>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</si>
  <si>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</si>
  <si>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</si>
  <si>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</si>
  <si>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</si>
  <si>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</si>
  <si>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</si>
  <si>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</si>
  <si>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</si>
  <si>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</si>
  <si>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</si>
  <si>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</si>
  <si>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</si>
  <si>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</si>
  <si>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</si>
  <si>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</si>
  <si>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</si>
  <si>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</si>
  <si>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</si>
  <si>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</si>
  <si>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</si>
  <si>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</si>
  <si>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</si>
  <si>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</si>
  <si>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</si>
  <si>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</si>
  <si>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</si>
  <si>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</si>
  <si>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</si>
  <si>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</si>
  <si>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</si>
  <si>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</si>
  <si>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</si>
  <si>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</si>
  <si>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</si>
  <si>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</si>
  <si>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</si>
  <si>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</si>
  <si>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</si>
  <si>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</si>
  <si>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</si>
  <si>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</si>
  <si>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</si>
  <si>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</si>
  <si>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</si>
  <si>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</si>
  <si>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</si>
  <si>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</si>
  <si>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</si>
  <si>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</si>
  <si>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</si>
  <si>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</si>
  <si>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</si>
  <si>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</si>
  <si>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</si>
  <si>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</si>
  <si>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</si>
  <si>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</si>
  <si>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</si>
  <si>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</si>
  <si>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</si>
  <si>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</si>
  <si>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</si>
  <si>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</si>
  <si>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</si>
  <si>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</si>
  <si>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</si>
  <si>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</si>
  <si>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</si>
  <si>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</si>
  <si>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</si>
  <si>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</si>
  <si>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</si>
  <si>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</si>
  <si>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</si>
  <si>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</si>
  <si>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</si>
  <si>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</si>
  <si>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</si>
  <si>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</si>
  <si>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</si>
  <si>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</si>
  <si>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</si>
  <si>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</si>
  <si>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</si>
  <si>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</si>
  <si>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ALEX RIVERA PELAEZ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</si>
  <si>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</si>
  <si>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</si>
  <si>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</si>
  <si>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</si>
  <si>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</si>
  <si>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</si>
  <si>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</si>
  <si>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</si>
  <si>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</si>
  <si>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</si>
  <si>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</si>
  <si>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</si>
  <si>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</si>
  <si>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</si>
  <si>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</si>
  <si>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</si>
  <si>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</si>
  <si>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</si>
  <si>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</si>
  <si>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</si>
  <si>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</si>
  <si>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</si>
  <si>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</si>
  <si>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</si>
  <si>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</si>
  <si>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</si>
  <si>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</si>
  <si>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</si>
  <si>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</si>
  <si>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</si>
  <si>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</si>
  <si>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</si>
  <si>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</si>
  <si>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</si>
  <si>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</si>
  <si>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</si>
  <si>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</si>
  <si>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</si>
  <si>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</si>
  <si>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</si>
  <si>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</si>
  <si>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</si>
  <si>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</si>
  <si>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</si>
  <si>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</si>
  <si>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</si>
  <si>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</si>
  <si>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</si>
  <si>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</si>
  <si>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</si>
  <si>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</si>
  <si>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</si>
  <si>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</si>
  <si>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</si>
  <si>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</si>
  <si>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</si>
  <si>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</si>
  <si>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</si>
  <si>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</si>
  <si>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</si>
  <si>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</si>
  <si>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</si>
  <si>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</si>
  <si>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</si>
  <si>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</si>
  <si>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CRISTY JINNETH CALDERON SAAVEDRA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</si>
  <si>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</si>
  <si>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</si>
  <si>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</si>
  <si>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</si>
  <si>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</si>
  <si>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</si>
  <si>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</si>
  <si>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</si>
  <si>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</si>
  <si>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</si>
  <si>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</si>
  <si>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</si>
  <si>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</si>
  <si>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</si>
  <si>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</si>
  <si>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</si>
  <si>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</si>
  <si>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</si>
  <si>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</si>
  <si>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</si>
  <si>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</si>
  <si>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</si>
  <si>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</si>
  <si>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</si>
  <si>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</si>
  <si>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</si>
  <si>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</si>
  <si>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</si>
  <si>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</si>
  <si>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</si>
  <si>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</si>
  <si>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</si>
  <si>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</si>
  <si>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</si>
  <si>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</si>
  <si>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</si>
  <si>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</si>
  <si>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</si>
  <si>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</si>
  <si>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</si>
  <si>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</si>
  <si>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</si>
  <si>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</si>
  <si>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</si>
  <si>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</si>
  <si>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</si>
  <si>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</si>
  <si>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</si>
  <si>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</si>
  <si>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</si>
  <si>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</si>
  <si>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</si>
  <si>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</si>
  <si>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</si>
  <si>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</si>
  <si>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</si>
  <si>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</si>
  <si>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</si>
  <si>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</si>
  <si>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</si>
  <si>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</si>
  <si>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</si>
  <si>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</si>
  <si>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</si>
  <si>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</si>
  <si>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</si>
  <si>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</si>
  <si>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</si>
  <si>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</si>
  <si>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</si>
  <si>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</si>
  <si>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</si>
  <si>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</si>
  <si>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</si>
  <si>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</si>
  <si>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</si>
  <si>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</si>
  <si>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</si>
  <si>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</si>
  <si>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</si>
  <si>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</si>
  <si>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</si>
  <si>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</si>
  <si>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</si>
  <si>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</si>
  <si>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</si>
  <si>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</si>
  <si>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</si>
  <si>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</si>
  <si>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</si>
  <si>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</si>
  <si>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</si>
  <si>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</si>
  <si>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</si>
  <si>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</si>
  <si>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</si>
  <si>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</si>
  <si>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</si>
  <si>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</si>
  <si>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</si>
  <si>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</si>
  <si>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</si>
  <si>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</si>
  <si>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</si>
  <si>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</si>
  <si>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</si>
  <si>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</si>
  <si>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</si>
  <si>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</si>
  <si>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</si>
  <si>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</si>
  <si>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</si>
  <si>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</si>
  <si>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</si>
  <si>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</si>
  <si>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</si>
  <si>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</si>
  <si>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</si>
  <si>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</si>
  <si>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</si>
  <si>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</si>
  <si>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</si>
  <si>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</si>
  <si>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</si>
  <si>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</si>
  <si>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</si>
  <si>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</si>
  <si>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</si>
  <si>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</si>
  <si>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</si>
  <si>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</si>
  <si>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</si>
  <si>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</si>
  <si>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</si>
  <si>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</si>
  <si>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</si>
  <si>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</si>
  <si>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</si>
  <si>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</si>
  <si>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</si>
  <si>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</si>
  <si>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</si>
  <si>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</si>
  <si>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</si>
  <si>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</si>
  <si>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</si>
  <si>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</si>
  <si>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</si>
  <si>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</si>
  <si>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</si>
  <si>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</si>
  <si>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</si>
  <si>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</si>
  <si>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</si>
  <si>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</si>
  <si>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</si>
  <si>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</si>
  <si>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</si>
  <si>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</si>
  <si>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</si>
  <si>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</si>
  <si>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</si>
  <si>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</si>
  <si>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</si>
  <si>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</si>
  <si>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</si>
  <si>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</si>
  <si>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</si>
  <si>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</si>
  <si>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</si>
  <si>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</si>
  <si>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</si>
  <si>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</si>
  <si>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</si>
  <si>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</si>
  <si>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</si>
  <si>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TIPO DE CUENTA</t>
  </si>
  <si>
    <t>NUMERO DE CUENTA</t>
  </si>
  <si>
    <t>NOMBRE DE BANCO</t>
  </si>
  <si>
    <t>FORMA DE PAGO</t>
  </si>
  <si>
    <t>grupo de administracion de personalñ</t>
  </si>
  <si>
    <t>VALOR PROCESO</t>
  </si>
  <si>
    <t>RISDEL</t>
  </si>
  <si>
    <t>BOGOTA D.C.</t>
  </si>
  <si>
    <t>CELEBRADO</t>
  </si>
  <si>
    <t>EJECUCIÓN</t>
  </si>
  <si>
    <t>Fecha de Firma</t>
  </si>
  <si>
    <t>PRESTACIÓN DE SERVCIOS</t>
  </si>
  <si>
    <t>PROFESIONALES</t>
  </si>
  <si>
    <t>BOGOTÁ D.C.</t>
  </si>
  <si>
    <t>A-1-0-2-14</t>
  </si>
  <si>
    <t>AHORROS</t>
  </si>
  <si>
    <t>CAROLINA</t>
  </si>
  <si>
    <t>009</t>
  </si>
  <si>
    <t>DIRECTA</t>
  </si>
  <si>
    <t>AHORRO</t>
  </si>
  <si>
    <t>BANCOLOMBIA S.A.</t>
  </si>
  <si>
    <t>11</t>
  </si>
  <si>
    <t>CAUSAL</t>
  </si>
  <si>
    <t>PRESTACIÓN SERVICIOS PROFESIONALES</t>
  </si>
  <si>
    <t>EXCLUSIVIDAD</t>
  </si>
  <si>
    <t>811115
811123</t>
  </si>
  <si>
    <t>C-223-1002-1</t>
  </si>
  <si>
    <t>CONVOCADO</t>
  </si>
  <si>
    <t>30</t>
  </si>
  <si>
    <t>ARRENDAMIENTO</t>
  </si>
  <si>
    <t>OFICINA DE TECNOLOGÍA</t>
  </si>
  <si>
    <t>PRESTACIÓN DE SERVICIO</t>
  </si>
  <si>
    <t>7</t>
  </si>
  <si>
    <t>CORRIENTE</t>
  </si>
  <si>
    <t>JUAN MANUEL CAICEDO</t>
  </si>
  <si>
    <t>0</t>
  </si>
  <si>
    <t>1</t>
  </si>
  <si>
    <t>MÍNIMA</t>
  </si>
  <si>
    <t>201662314030001E</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</si>
  <si>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</si>
  <si>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</si>
  <si>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</si>
  <si>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</si>
  <si>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</si>
  <si>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CONVOCADO SECOP II</t>
  </si>
  <si>
    <t>PUBLICACIÓN PROYECTO PLIEGOS</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</si>
  <si>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</si>
  <si>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</si>
  <si>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</si>
  <si>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</si>
  <si>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</si>
  <si>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</si>
  <si>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MINIMA</t>
  </si>
  <si>
    <t>A-2-0-4-5-6</t>
  </si>
  <si>
    <t xml:space="preserve">MA JIMENA </t>
  </si>
  <si>
    <t>CLAUDIA A.</t>
  </si>
  <si>
    <t>ALEJANDRA</t>
  </si>
  <si>
    <t>AREA DE LA  NECESISDAD</t>
  </si>
  <si>
    <t>ANTIOQUIA</t>
  </si>
  <si>
    <t>VALOR CONTRATO 2016</t>
  </si>
  <si>
    <t>BANCO DE OCCIDENTE</t>
  </si>
  <si>
    <t>Contratar el servicio de mantenimiento preventivo y correctivo  maquina laser trotec sp100r c30 y el suministro del sistema de extraccion 8260 atmos mono asi como  bolsa de repuestos</t>
  </si>
  <si>
    <t>GRUPO DE APOYO TECNICO CIENTIFICO</t>
  </si>
  <si>
    <t>2016623140500035E</t>
  </si>
  <si>
    <t>servicios de mantenimiento y reparacion de equipos de manufactura</t>
  </si>
  <si>
    <t>13316</t>
  </si>
  <si>
    <t>A-2-0-4-5-2</t>
  </si>
  <si>
    <t>Servicios Editoriales, de Diseño, de Artes Gráficas y Bellas Artes</t>
  </si>
  <si>
    <t>INTERADMINISTRATIVO</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</si>
  <si>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</si>
  <si>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</si>
  <si>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</si>
  <si>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</si>
  <si>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</si>
  <si>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</si>
  <si>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NIVEL CENTRAL</t>
  </si>
  <si>
    <t>SUBDIRECCION ADMINSITRATIVA Y FINANCIERA</t>
  </si>
  <si>
    <t>Corriente</t>
  </si>
  <si>
    <t xml:space="preserve">PRESTACIÓN SERVICIOS </t>
  </si>
  <si>
    <t>REGIONAL ANDINA</t>
  </si>
  <si>
    <t>A-2-0-4-5-1</t>
  </si>
  <si>
    <t>4</t>
  </si>
  <si>
    <t>DAVIVIENDA</t>
  </si>
  <si>
    <t xml:space="preserve">PRESTACION DE SERVICIOS </t>
  </si>
  <si>
    <t>CARIBE</t>
  </si>
  <si>
    <t>5916</t>
  </si>
  <si>
    <t xml:space="preserve">CONVOCADO </t>
  </si>
  <si>
    <t>SUBDIRECCION DE TALENTO HUMANO</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</si>
  <si>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</si>
  <si>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</si>
  <si>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</si>
  <si>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</si>
  <si>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</si>
  <si>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</si>
  <si>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</si>
  <si>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A-2-0-4-41-13</t>
  </si>
  <si>
    <t>2016623140500024E</t>
  </si>
  <si>
    <t>20116/01/28</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</si>
  <si>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</si>
  <si>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</si>
  <si>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</si>
  <si>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</si>
  <si>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</si>
  <si>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</si>
  <si>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 xml:space="preserve">Servicios de mantenimiento, y reparación de vehiculos </t>
  </si>
  <si>
    <t>6716</t>
  </si>
  <si>
    <t>2016623140500013E</t>
  </si>
  <si>
    <t>A-2-0-4-4-1</t>
  </si>
  <si>
    <t>BANCO DE BOGOTÁ S.A.</t>
  </si>
  <si>
    <t>servicios legales</t>
  </si>
  <si>
    <t>COMPRAVENTA</t>
  </si>
  <si>
    <t>2</t>
  </si>
  <si>
    <t>45</t>
  </si>
  <si>
    <t>ACEPTACION DE OFERTA</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</si>
  <si>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</si>
  <si>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</si>
  <si>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</si>
  <si>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</si>
  <si>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</si>
  <si>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</si>
  <si>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PUBLICACION DE INVITACION</t>
  </si>
  <si>
    <t>DAVIVIENDA S.A</t>
  </si>
  <si>
    <t>OFICINA COMUNICACIONES</t>
  </si>
  <si>
    <t>Prestar los servicios de apoyo a la gestión, técnica y administrativamente para apoyar a la Oficina de Comunicaciones</t>
  </si>
  <si>
    <t>servicios de apoyo gerencial</t>
  </si>
  <si>
    <t>20516</t>
  </si>
  <si>
    <t>2016623140500072E</t>
  </si>
  <si>
    <t>9</t>
  </si>
  <si>
    <t>391210
721515
811017</t>
  </si>
  <si>
    <t>EN EJECUCIÓN</t>
  </si>
  <si>
    <t>3</t>
  </si>
  <si>
    <t>BANCOLOMBIA</t>
  </si>
  <si>
    <t>CFSM BAHÍA SOLANO</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</si>
  <si>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</si>
  <si>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</si>
  <si>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</si>
  <si>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</si>
  <si>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</si>
  <si>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SUMINISTRO</t>
  </si>
  <si>
    <t>COMBUSTIBLES</t>
  </si>
  <si>
    <t>REGIONAL ANTIOQUIA</t>
  </si>
  <si>
    <t>REGIONAL ORINOQUIA</t>
  </si>
  <si>
    <t>Bahía Solano</t>
  </si>
  <si>
    <r>
      <t xml:space="preserve">MIGRACION COLOMBIA </t>
    </r>
    <r>
      <rPr>
        <sz val="9"/>
        <color theme="1"/>
        <rFont val="Arial Narrow"/>
        <family val="2"/>
      </rPr>
      <t xml:space="preserve">pagará al </t>
    </r>
    <r>
      <rPr>
        <b/>
        <sz val="9"/>
        <color theme="1"/>
        <rFont val="Arial Narrow"/>
        <family val="2"/>
      </rPr>
      <t xml:space="preserve">CONTRATISTA </t>
    </r>
    <r>
      <rPr>
        <sz val="9"/>
        <color theme="1"/>
        <rFont val="Arial Narrow"/>
        <family val="2"/>
      </rPr>
      <t>el valor del contrato en desembolsos mensuales  de conformidad con los vales canjeables por combustible emitidos mensualmente</t>
    </r>
  </si>
  <si>
    <t>REGIONAL ORINOQUÍA</t>
  </si>
  <si>
    <t>CFSM ARAUCA</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</si>
  <si>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</si>
  <si>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</si>
  <si>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t>53</t>
  </si>
  <si>
    <t>2016623140500045E</t>
  </si>
  <si>
    <t>SUBDIRECCIÓN TALENTO HUMANO</t>
  </si>
  <si>
    <t xml:space="preserve">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
</t>
  </si>
  <si>
    <t>90111501
90101601</t>
  </si>
  <si>
    <t>Hoteles
Servicios de banquetes y catering</t>
  </si>
  <si>
    <t>20616</t>
  </si>
  <si>
    <t>A-2-0-4-21-11</t>
  </si>
  <si>
    <t>ALOJAMIENTO, ALIMENTACIÓN Y APOYO LOGÍSTICO</t>
  </si>
  <si>
    <t>Bogotá D.C.</t>
  </si>
  <si>
    <t>NIVEL NACIONAL</t>
  </si>
  <si>
    <t>ACUERDO MARCO DE PRECIOS</t>
  </si>
  <si>
    <t>OFICINA DE TECNOLOGIA DE LA INFORMACIÓN</t>
  </si>
  <si>
    <t>8</t>
  </si>
  <si>
    <t>PRESTACIÓN DE SERVICIOS</t>
  </si>
  <si>
    <t>RISDEL -  CAROLINA</t>
  </si>
  <si>
    <t>BANCOLOMBIA SA</t>
  </si>
  <si>
    <t xml:space="preserve">MANTENIMIENTO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</si>
  <si>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</si>
  <si>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</si>
  <si>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</si>
  <si>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</si>
  <si>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</si>
  <si>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BANCO DAVIVIENDA</t>
  </si>
  <si>
    <t>2016623140500064E</t>
  </si>
  <si>
    <t xml:space="preserve">CUMPLIMIENTO/ AMPARO DE SALARIOS/ CALIDAD DEL SERVICIO/  </t>
  </si>
  <si>
    <t>20%/10%/20%</t>
  </si>
  <si>
    <t xml:space="preserve">La Unidad Administrativa Especial Migración Colombia pagará al contratista el valor del contrato en tres (3) pagos así:
1. Un primer pago con corte al 31 de mayo de 2016 equivalente al 40% del valor del contrato, una vez realizado el primer mantenimiento preventivo a la totalidad de las UPS objeto del mismo y los mantenimientos correctivos a que haya habido lugar.
2. Un segundo pago con corte al 31 de agosto de 2016 equivalente al 30% del valor del contrato, una vez realizado los mantenimientos correctivos a que haya habido lugar.
3. Un tercero y último pago con corte al 31 de diciembre de 2016 equivalente al 30% del valor del contrato, una vez realizado el segundo mantenimiento preventivo a la totalidad de las UPS objeto del mismo y los mantenimientos correctivos a que haya habido lugar.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</si>
  <si>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</si>
  <si>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</si>
  <si>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</si>
  <si>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</si>
  <si>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</si>
  <si>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</si>
  <si>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Servicios de gestión, servicios profesionales de empresa y servicios administrativos</t>
  </si>
  <si>
    <t>2016623140500040E</t>
  </si>
  <si>
    <t xml:space="preserve">A-2-0-4-5-2 </t>
  </si>
  <si>
    <t>PUBLICACIÓN  PLIEGOS PROYECTO</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</si>
  <si>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</si>
  <si>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</si>
  <si>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</si>
  <si>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</si>
  <si>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</si>
  <si>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</si>
  <si>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APOYO OFICINA COMUNICACIONES</t>
  </si>
  <si>
    <t>JAVIER GONZALEZ GONZALEZ</t>
  </si>
  <si>
    <t>BANCO CORPBANCA S.A</t>
  </si>
  <si>
    <t>La Unidad Administrativa Especial Migración Colombia pagará al contratista el valor del contrato en mensualidades vencidas a razón de CUATRO MILLONES DE PESOS M/CTE ($4.000.000), cada una incluido los impuestos a que haya lugar.</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</si>
  <si>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</si>
  <si>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</si>
  <si>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</si>
  <si>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</si>
  <si>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</si>
  <si>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</si>
  <si>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</si>
  <si>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PUBLIACION ACTO DE APERTURA</t>
  </si>
  <si>
    <t>2016623140500047E</t>
  </si>
  <si>
    <t>REGIONAL/ DEPENDCIA NIVEL CENTRAL</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</si>
  <si>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</si>
  <si>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</si>
  <si>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</si>
  <si>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</si>
  <si>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VÍDEO CONFERENCIA</t>
  </si>
  <si>
    <t>DIGITAL WARE SA</t>
  </si>
  <si>
    <t xml:space="preserve">NO HAY ACTA DE INICIO  TODAVIA </t>
  </si>
  <si>
    <t xml:space="preserve">
La Unidad Administrativa Especial Migración Colombia pagará al contratista el valor del contrato en tres (3) pagos así.
• Un primer pago por el valor equivalente a la actualización de las licencias de Kactus y Seven. 
• Un segundo pago con corte al 31 de julio de 2016 equivalente al valor ejecutado de la bolsa de horas de soporte en sitio.
• Un tercer y último pago con corte al 15 de diciembre de 2016 equivalente al valor ejecutado de la bolsa de horas de soporte en sitio.
</t>
  </si>
  <si>
    <t>DANNY HAIDEN LÓPEZ BERNAL</t>
  </si>
  <si>
    <t xml:space="preserve">El valor final del contrato corresponderá a la prestación efectiva y real del servicio. En caso de terminación anticipada, cesión o suspensión del contrato, sólo habrá lugar al pago proporcional de los servicios efectivamente prestados.
Una vez perfeccionado el contrato y cumplidos los requisitos de ejecución, la Unidad Administra Especial Migración Colombia pagará al contratista el valor del contrato en diez (10) mensualidades vencidas a razón de TRES MILLONES CIEN MIL PESOS MONEDA CORRIENTE ($3.100.000.) cada una, y la última proporcional hasta  por la suma de TRES MILLONES CIEN MIL PESOS MONEDA CORRIENTE ($3.100.000.) incluidos los impuestos a que haya lugar. 
PARÁGRAFO 1: Los pagos se realizarán previa presentación de la cuenta de cobro, correspondiente acompañada de los informes de actividades, de la certificación de cumplimiento a satisfacción expedida por el supervisor del contrato y el soporte del pago de los aportes al Sistema General de Seguridad Social en Salud, Pensión y Riesgos Laborales. 
</t>
  </si>
  <si>
    <t>EXTENSIÓN GARANTÍA</t>
  </si>
  <si>
    <t>COLSOF S.A.</t>
  </si>
  <si>
    <t>CUPLIMIENTO</t>
  </si>
  <si>
    <t>SI</t>
  </si>
  <si>
    <t>CENTRO SOCIAL DE AGENTES Y PATRULLEROS DE LA POLICÍA NACIONAL</t>
  </si>
  <si>
    <t>EJECUTADO</t>
  </si>
  <si>
    <t>ASESORIA JURDIICA EN DERECHO LABORAL COLECTIVO</t>
  </si>
  <si>
    <t>ERNESTO FORERO VARGAS</t>
  </si>
  <si>
    <t>BANCO COMERCIAL AV VILLAS</t>
  </si>
  <si>
    <t>66</t>
  </si>
  <si>
    <t>67</t>
  </si>
  <si>
    <t>68</t>
  </si>
  <si>
    <t>2016623140500093E</t>
  </si>
  <si>
    <r>
      <t>Contratar los servicios profesionales de formación para la realización de</t>
    </r>
    <r>
      <rPr>
        <sz val="9"/>
        <color rgb="FFFF0000"/>
        <rFont val="Arial Narrow"/>
        <family val="2"/>
      </rPr>
      <t xml:space="preserve"> </t>
    </r>
    <r>
      <rPr>
        <b/>
        <sz val="9"/>
        <color theme="1"/>
        <rFont val="Arial Narrow"/>
        <family val="2"/>
      </rPr>
      <t>DOS</t>
    </r>
    <r>
      <rPr>
        <sz val="9"/>
        <color theme="1"/>
        <rFont val="Arial Narrow"/>
        <family val="2"/>
      </rPr>
      <t xml:space="preserve"> </t>
    </r>
    <r>
      <rPr>
        <b/>
        <sz val="9"/>
        <color theme="1"/>
        <rFont val="Arial Narrow"/>
        <family val="2"/>
      </rPr>
      <t xml:space="preserve">SEMINARIOS SOBRE NEGOCIACION COLECTIVA PARA EMPLEADOS PÚBLICOS </t>
    </r>
    <r>
      <rPr>
        <sz val="9"/>
        <color theme="1"/>
        <rFont val="Arial Narrow"/>
        <family val="2"/>
      </rPr>
      <t>dirigida a los funcionarios de Migración Colombia, de conformidad a las especificaciones técnicas de los presentes estudios previos.</t>
    </r>
  </si>
  <si>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</si>
  <si>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</si>
  <si>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</si>
  <si>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</si>
  <si>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</si>
  <si>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</si>
  <si>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</si>
  <si>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t>Servicios de formación profesional  en ejecución de la ley</t>
  </si>
  <si>
    <t>25316</t>
  </si>
  <si>
    <t>014</t>
  </si>
  <si>
    <t>ENVIO DE SOLICITDU DE PROPUESTA</t>
  </si>
  <si>
    <t>2016623140500088E</t>
  </si>
  <si>
    <t>BOGOTÁ D.C</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</si>
  <si>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</si>
  <si>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</si>
  <si>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</si>
  <si>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</si>
  <si>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</si>
  <si>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</si>
  <si>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</si>
  <si>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</si>
  <si>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</si>
  <si>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</si>
  <si>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</si>
  <si>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EJECUCION</t>
  </si>
  <si>
    <t>CONTRATO INTERADMINISTRATIVO</t>
  </si>
  <si>
    <t>A NIVEL NACIONAL</t>
  </si>
  <si>
    <t>SERVICIOS POSTALES NACIONALES S.A.</t>
  </si>
  <si>
    <t>OCCIDENTE</t>
  </si>
  <si>
    <t>ANGELA PATRICIA PARRA</t>
  </si>
  <si>
    <t>La Unidad Administrativa Especial Migración Colombia cancelará a Servicios Postales Nacionales S.A. el valor pactado en Pagos mensuales de conformidad con los servicios efectivamente prestados en el mes anterior.</t>
  </si>
  <si>
    <t>BOGOTÁ D.C., IBAGUE Y TUNJA</t>
  </si>
  <si>
    <t>CENTRO INTEGRAL DE MANTENIMIENTO AUTOCARS S.A.S.</t>
  </si>
  <si>
    <t>BANCO PROCREDIT</t>
  </si>
  <si>
    <t xml:space="preserve">Desembolsos mensuales de conformidad con los servicios efectivamente prestados en el mes inmediatamente anterior. </t>
  </si>
  <si>
    <t>PRESTACION DE SERVICIOS</t>
  </si>
  <si>
    <t>BUSINESSMIND COLOMBIA S.A.</t>
  </si>
  <si>
    <t>la Entidad pagará al contratista el valor del contrato en periodos bimensuales vencidos, de acuerdo con las horas de soporte presencial efectivamente prestadas y debidamente certificadas por el supervisor del contrato en cada uno de los ítems.</t>
  </si>
  <si>
    <t>CUMPLIMIENTO/SALARIOS/CALIDAD DEL SERVICIO</t>
  </si>
  <si>
    <t>CHUBB DE COLOMBIA COMPAÑÍA DE SEGUROS S.A.</t>
  </si>
  <si>
    <t>CUMPLIMIENTO/SALARIOS/CALIDAD DEL SERVICIO/PROVISION DE REPUESTOS</t>
  </si>
  <si>
    <t>20%/10%/20%/10</t>
  </si>
  <si>
    <t>LIBERTY SEGUROS S.A.</t>
  </si>
  <si>
    <t xml:space="preserve">900.408.459-4 </t>
  </si>
  <si>
    <t>TAMARA CABEZA</t>
  </si>
  <si>
    <t xml:space="preserve">De conformidad con los servicios de mantenimiento preventivo y correctivo efectivamente realizados, acorde con el cronograma previsto para la ejecución de los mismos. Pagos cada 4 meses,  cada uno por el valor del mantenimiento realizado. </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</si>
  <si>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</si>
  <si>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</si>
  <si>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</si>
  <si>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</si>
  <si>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</si>
  <si>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FIRMAS DEL CONTRATO</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</si>
  <si>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</si>
  <si>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</si>
  <si>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</si>
  <si>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</si>
  <si>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ENVIO DE SOLICITUD DE PROPUESTA</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</si>
  <si>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</si>
  <si>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</si>
  <si>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</si>
  <si>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</si>
  <si>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</si>
  <si>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EVALUACION DE PROPUESTA</t>
  </si>
  <si>
    <t>2016623140500048E</t>
  </si>
  <si>
    <t>2016623140500085E</t>
  </si>
  <si>
    <t>65</t>
  </si>
  <si>
    <t>Contratar la suscripción a los periódicos El Tiempo y Portafolio, con destino a diferentes dependencias de la Unidad Administrativa Especial Migración Colombia.</t>
  </si>
  <si>
    <t xml:space="preserve">A-2-0-4-7-5 </t>
  </si>
  <si>
    <t xml:space="preserve">TECNOLOGIA DE LA INFORMACION </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</si>
  <si>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</si>
  <si>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</si>
  <si>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</si>
  <si>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</si>
  <si>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 xml:space="preserve">EJECUCION </t>
  </si>
  <si>
    <t>JAAM S.A.</t>
  </si>
  <si>
    <t xml:space="preserve">Una vez perfeccionado el contrato y cumplidos los requisitos para su ejecución, la Entidad pagará al contratista el valor del contrato en dos (2) pagos así:
1. Un primer pago con corte al 31 de julio de 2016, equivalente al valor ejecutado de la bolsa de repuestos y el 50% de los servicios de mantenimiento preventivo y correctivo.
2. Un segundo y último pago con corte al 31 de diciembre de 2016 equivalente al valor ejecutado de la bolsa de repuestos y el 50% restante de los servicios de mantenimiento preventivo y correctivo. 
</t>
  </si>
  <si>
    <t>CFSM DE MONTERIA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</si>
  <si>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</si>
  <si>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</si>
  <si>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</si>
  <si>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</si>
  <si>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</si>
  <si>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</si>
  <si>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</si>
  <si>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</si>
  <si>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</si>
  <si>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</si>
  <si>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2016623140500091E</t>
  </si>
  <si>
    <t>Contratar el servicio de monitoreo de patrullas a través de sistema GPS, de acuerdo con los requerimientos técnicos de la Entidad</t>
  </si>
  <si>
    <t xml:space="preserve">Componentes y suministros electronicos </t>
  </si>
  <si>
    <t>25516</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</si>
  <si>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</si>
  <si>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</si>
  <si>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</si>
  <si>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</si>
  <si>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MONITOREO MEDIOS MASIVOS</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</si>
  <si>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</si>
  <si>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</si>
  <si>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</si>
  <si>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</si>
  <si>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</si>
  <si>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ELABORACIÓN CONTRATO</t>
  </si>
  <si>
    <t>MANTENIMIENTO EQUIPOS</t>
  </si>
  <si>
    <t>SANITAS SAS</t>
  </si>
  <si>
    <t>CUMPLIMIENTO; SALARIOS; CALIDAD SERVICIO;</t>
  </si>
  <si>
    <t>20%; 10%; 20%;</t>
  </si>
  <si>
    <t>GUSTAVO SOLANO</t>
  </si>
  <si>
    <t>La Unidad Administrativa Especial Migración Colombia pagará al contratista el valor del contrato en tres (3) pagos así:
• Un primer pago con corte al 30 de junio de 2016, equivalente al 40% del valor del ítem uno (1) del presente contrato, una vez realizado el primer mantenimiento preventivo a la totalidad de los equipos objeto de este contrato y los mantenimientos correctivos a que haya habido lugar.
• Un segundo pago con corte al 30 de septiembre de 2016, equivalente al 30% del valor del ítem uno (1) del presente contrato, una vez realizado los mantenimientos correctivos a que haya habido lugar.
• Un tercero y último pago con corte al 31 de diciembre de 2016, equivalente al 30% del valor del ítem uno (1) del presente contrato, una vez realizado el segundo mantenimiento preventivo a la totalidad de los equipos objeto de este contrato y los mantenimientos correctivos a que haya habido lugar. En cuanto al monto para la bolsa de repuestos (ítem 2) MIGRACIÓN COLOMBIA, pagará al CONTRATISTA el valor de cada repuesto que el contratista utilice para la reparación de los video comparadores (equipos de grafología), el costo de cada repuesto se descontará del valor destinado para la bolsa de repuestos y deberá ser facturado por el contratista y avalado por el supervisor del contrato, al final del mismo.</t>
  </si>
  <si>
    <t>2016623140700012E</t>
  </si>
  <si>
    <t>PUBLICACIÓN INVITACIÓN</t>
  </si>
  <si>
    <r>
      <t xml:space="preserve">MIGRACION COLOMBIA </t>
    </r>
    <r>
      <rPr>
        <sz val="9"/>
        <color theme="1"/>
        <rFont val="Arial Narrow"/>
        <family val="2"/>
      </rPr>
      <t xml:space="preserve">pagará al </t>
    </r>
    <r>
      <rPr>
        <b/>
        <sz val="9"/>
        <color theme="1"/>
        <rFont val="Arial Narrow"/>
        <family val="2"/>
      </rPr>
      <t xml:space="preserve">CONTRATISTA </t>
    </r>
    <r>
      <rPr>
        <sz val="9"/>
        <color theme="1"/>
        <rFont val="Arial Narrow"/>
        <family val="2"/>
      </rPr>
      <t>el valor del contrato en desembolsos mensuales  de conformidad con los suministros de combustible efectivamente realizados en el mes anterior.</t>
    </r>
  </si>
  <si>
    <t>2016623140700011E</t>
  </si>
  <si>
    <t>10</t>
  </si>
  <si>
    <t>DESARROLLO Y SOPORTE SOFTWARE</t>
  </si>
  <si>
    <t>INGENIAN  SOFTWARE  S A S</t>
  </si>
  <si>
    <t>CITIBANK</t>
  </si>
  <si>
    <t>CUMPLIMIENTO; CALIDAD SERVICIO; SALARIOS; RESP CIVIL EXTRA</t>
  </si>
  <si>
    <t>30%;20%; 10%; 200 SMMLV</t>
  </si>
  <si>
    <t>44; 15; 56; 8 MESES</t>
  </si>
  <si>
    <t>SEGUROS DEL ESTADO</t>
  </si>
  <si>
    <t>1-04-2016%</t>
  </si>
  <si>
    <t>JHAYDIWE FERNANDA FORERO NOREÑA</t>
  </si>
  <si>
    <t>MIGRACION COLOMBIA pagará al CONTRATISTA el valor del contrato por mes vencido, de acuerdo con las horas de servicio efectivamente prestadas y debidamente certificadas por el supervisor del contrato en cada una de las ACTIVIDADES.</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</si>
  <si>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</si>
  <si>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</si>
  <si>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</si>
  <si>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</si>
  <si>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</si>
  <si>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</si>
  <si>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COMPRAVENTA CON MANTENIMIENTO</t>
  </si>
  <si>
    <t>EXTENSIÓN GARANTÍA Y SERVICIO MANTENIMIENTO</t>
  </si>
  <si>
    <t>CUMPLIMIENTO; SALARIOS; CALIDAD SERVICIO; RESPONS CIVIL EXTRACON</t>
  </si>
  <si>
    <t>20%; 10%; 20%; 200 SMMLV</t>
  </si>
  <si>
    <t>30; 42; 30 y 6 MESES</t>
  </si>
  <si>
    <t>EQUIPOS DE COMPUTO - SISTEMA SAN</t>
  </si>
  <si>
    <t>UNIÓN TEMPORAL MIGRACIÓN 2016</t>
  </si>
  <si>
    <t>64316
64416</t>
  </si>
  <si>
    <t>BBVA</t>
  </si>
  <si>
    <t>CUMPLIMIENTO, CALID BIENES, CALID SERVICIO; PROV REPUESTOS; SALARIOS</t>
  </si>
  <si>
    <t>20%; 20%; 20%; 20%; 10%</t>
  </si>
  <si>
    <t>8; 38; 8; 62 Y 38 MESES</t>
  </si>
  <si>
    <t>WEYMAR GUTIERREZ ORTIZ</t>
  </si>
  <si>
    <t>La Unidad Administrativa Especial Migración Colombia pagará al contratista el valor del contrato de la siguiente manera:
PARA EL ITEM 1: SERVIDORES PARA RACK:
o Un único pago, correspondiente al cien por ciento (100%) del valor total del Ítem Uno (1), a la entrega física de los equipos, con el sistema operativo Windows Server instalado, en correcto funcionamiento
PARA EL ITEM 2: AMPLIACION SISTEMA DE ALMACENAMIENTO SAN y SWITCHES:
o Un primer pago, correspondiente al cincuenta por ciento (50%) del valor total del Ítem Dos (2), a la entrega física de la totalidad de los equipos en el Almacén de la Entidad y verificado que cumplen con las características técnicas solicitadas. 
o Un segundo y último pago, correspondiente al cincuenta por ciento (50%) restante del valor del ítem Dos (2), al recibo a satisfacción de la solución instalada, configurada y puesta en producción totalmente operable.</t>
  </si>
  <si>
    <t>PRESTACIÓ DE SERVICIOS</t>
  </si>
  <si>
    <t>MANTENIMIENTO EQUIPO</t>
  </si>
  <si>
    <t>TROTEC SAS</t>
  </si>
  <si>
    <t>Una vez perfeccionado el contrato y cumplidos los requisitos de ejecución, la Unidad Administrativa Especial Migración Colombia pagará al contratista el valor del contrato en cuatro (4) desembolsos así: 
a) Un primer pago por valor de UN MILLÓN SETECIENTOS NOVENTA Y OCHO MIL PESOS MCTE ($1.798.000), incluido IVA y los impuestos a que haya lugar, una vez realizado el primer mantenimiento preventivo al equipo objeto del contrato, el cual será desembolsado contra factura o cuenta de cobro, previa certificación de recibo a satisfacción por parte del supervisor del contrato.
b) Un segundo pago por valor de UN MILLÓN SETECIENTOS NOVENTA Y OCHO MIL PESOS MCTE ($1.798.000), incluido IVA y los impuestos a que haya lugar, una vez realizado el segundo mantenimiento preventivo al equipo objeto del contrato, el cual será desembolsado contra factura o cuenta de cobro, previa certificación de recibo a satisfacción por parte del supervisor del contrato. 
c) Un tercer pago por valor de UN MILLÓN SETECIENTOS NOVENTA Y OCHO MIL PESOS MCTE ($1.798.000), incluido IVA y los impuestos a que haya lugar, una vez realizado el tercer mantenimiento preventivo al equipo objeto del contrato, el cual será desembolsado contra factura o cuenta de cobro, previa certificación de recibo a satisfacción por parte del supervisor del contrato. 
d) Un cuarto y último  pago por valor de UN MILLÓN SETECIENTOS NOVENTA Y OCHO MIL PESOS MCTE ($1.798.000), incluido IVA y los impuestos a que haya lugar, una vez realizado el cuarto mantenimiento preventivo al equipo objeto del contrato, el cual será desembolsado contra factura o cuenta de cobro, previa certificación de recibo a satisfacción por parte del supervisor del contrato. 
e)  De igual manera, para dar cumplimiento al objeto del contrato, se cuenta con una bolsa de repuestos hasta por la suma de ONCE MILLONES TRESCIENTOS SESENTA Y OCHO MIL PESOS MCTE ($11.368.000), incluido IVA y los impuestos a que haya lugar, de acuerdo a los cambios de repuestos que se deban realizar en los mantenimientos correctivos. MIGRACIÓN COLOMBIA, pagará al CONTRATISTA el valor de cada repuesto que el contratista utilice para la reparación del equipo, el costo de cada repuesto se descontará del valor destinado para la bolsa de repuestos y deberá ser facturado por el contratista y avalado por el supervisor del contrato.</t>
  </si>
  <si>
    <t>47</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</si>
  <si>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</si>
  <si>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</si>
  <si>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</si>
  <si>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</si>
  <si>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</si>
  <si>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</si>
  <si>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17516
17616
17716
17816</t>
  </si>
  <si>
    <t>VESTUARIO</t>
  </si>
  <si>
    <t>FERNANDO GUERRERO CARO</t>
  </si>
  <si>
    <t>2016623141000012E</t>
  </si>
  <si>
    <t>14865</t>
  </si>
  <si>
    <t>QUEST SAS</t>
  </si>
  <si>
    <t>2016623141000014E</t>
  </si>
  <si>
    <t>2016623141000009E</t>
  </si>
  <si>
    <t>2016623141000010E</t>
  </si>
  <si>
    <t>2016623141000008E</t>
  </si>
  <si>
    <t>Adquirir y actualizar licenciamiento de los productos para la realización de Backup, con su respectivo soporte, de acuerdo con los requerimientos técnicos de la Unidad Administrativa Especial Migración Colombia</t>
  </si>
  <si>
    <t>811119
811122</t>
  </si>
  <si>
    <t>Sistemas de recuperación de Información
Mantenimiento y soporte de software</t>
  </si>
  <si>
    <t>25716</t>
  </si>
  <si>
    <t>CUMPLIMIENTO; SALARIOS; CALIDAD SERVICIO</t>
  </si>
  <si>
    <t>20%; 10%; 20%</t>
  </si>
  <si>
    <t>30; 42 y 30 MESES</t>
  </si>
  <si>
    <t>Una vez perfeccionado el contrato y cumplidos los requisitos de ejecución, la Unidad Administrativa Especial Migración Colombia pagará al Centro Social de Agentes y Patrulleros de la Policía Nacional, el valor pactado en mensualidades vencidas, de acuerdo con los servicios prestados y facturados en el mes inmediatamente anterior.</t>
  </si>
  <si>
    <r>
      <t xml:space="preserve">Contratar la realización de dos (2) </t>
    </r>
    <r>
      <rPr>
        <b/>
        <sz val="9"/>
        <color theme="1"/>
        <rFont val="Arial Narrow"/>
        <family val="2"/>
      </rPr>
      <t>Seminarios en Derechos Humanos en el Control Migratorio</t>
    </r>
    <r>
      <rPr>
        <sz val="9"/>
        <color theme="1"/>
        <rFont val="Arial Narrow"/>
        <family val="2"/>
      </rPr>
      <t xml:space="preserve"> para los funcionarios de Migración Colombia en las ciudades de (Bogota y Pereira), de conformidad con lo establecido en los estudios previos y la ficha técnica.</t>
    </r>
  </si>
  <si>
    <r>
      <t>SERVICIOS INTEGRALES EN SISTEMAS DE TELECOMUNICACIONES Y ELECTRICIDAD SISTEL S.A.S</t>
    </r>
    <r>
      <rPr>
        <sz val="9"/>
        <color theme="1"/>
        <rFont val="Arial Narrow"/>
        <family val="2"/>
      </rPr>
      <t>,</t>
    </r>
  </si>
  <si>
    <r>
      <t>SERVICIO DE MANTENIMIENTO PREVENTIVO Y CORRECTIVO DEL PARQUE AUTOMOTOR MULTIMARCAS VEHICULOS UBICADOS EN BOGOTA Y REGIONAL ANDINA SEDES TUNJA, IBAGUE Y NEIVA.</t>
    </r>
    <r>
      <rPr>
        <b/>
        <sz val="9"/>
        <color rgb="FF000000"/>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</si>
</sst>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3" formatCode="_(* #,##0.00_);_(* \(#,##0.00\);_(* &quot;-&quot;??_);_(@_)"/>
    <numFmt numFmtId="164" formatCode="_(* #,##0_);_(* \(#,##0\);_(* &quot;-&quot;??_);_(@_)"/>
    <numFmt numFmtId="165" formatCode="0.000%"/>
    <numFmt numFmtId="166" formatCode="_(* #,##0.0000_);_(* \(#,##0.0000\);_(* &quot;-&quot;??_);_(@_)"/>
    <numFmt numFmtId="167" formatCode="0_);\(0\)"/>
    <numFmt numFmtId="168" formatCode="yyyy/mm/dd"/>
  </numFmts>
  <fonts count="23"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u/>
      <sz val="11"/>
      <color theme="10"/>
      <name val="Calibri"/>
      <family val="2"/>
      <scheme val="minor"/>
    </font>
    <font>
      <sz val="10"/>
      <color rgb="FF000000"/>
      <name val="Arial Narrow"/>
      <family val="2"/>
    </font>
    <font>
      <sz val="9"/>
      <color indexed="81"/>
      <name val="Tahoma"/>
      <family val="2"/>
    </font>
    <font>
      <sz val="9"/>
      <color theme="1"/>
      <name val="Arial Narrow"/>
      <family val="2"/>
    </font>
    <font>
      <sz val="9"/>
      <color rgb="FF000000"/>
      <name val="Arial Narrow"/>
      <family val="2"/>
    </font>
    <font>
      <sz val="9"/>
      <name val="Arial Narrow"/>
      <family val="2"/>
    </font>
    <font>
      <u/>
      <sz val="9"/>
      <color theme="10"/>
      <name val="Arial Narrow"/>
      <family val="2"/>
    </font>
    <font>
      <b/>
      <sz val="9"/>
      <name val="Arial Narrow"/>
      <family val="2"/>
    </font>
    <font>
      <b/>
      <sz val="9"/>
      <color theme="1"/>
      <name val="Arial Narrow"/>
      <family val="2"/>
    </font>
    <font>
      <sz val="9"/>
      <color theme="10"/>
      <name val="Arial Narrow"/>
      <family val="2"/>
    </font>
    <font>
      <sz val="9"/>
      <color rgb="FFFF5050"/>
      <name val="Arial Narrow"/>
      <family val="2"/>
    </font>
    <font>
      <sz val="9"/>
      <color theme="0"/>
      <name val="Arial Narrow"/>
      <family val="2"/>
    </font>
    <font>
      <sz val="9"/>
      <color rgb="FFFF0000"/>
      <name val="Arial Narrow"/>
      <family val="2"/>
    </font>
    <font>
      <sz val="9"/>
      <color rgb="FFFF0066"/>
      <name val="Arial Narrow"/>
      <family val="2"/>
    </font>
    <font>
      <sz val="9"/>
      <color rgb="FF3D3D3D"/>
      <name val="Arial Narrow"/>
      <family val="2"/>
    </font>
    <font>
      <sz val="9"/>
      <color rgb="FF0000FF"/>
      <name val="Arial Narrow"/>
      <family val="2"/>
    </font>
    <font>
      <b/>
      <sz val="9"/>
      <color rgb="FF000000"/>
      <name val="Arial Narrow"/>
      <family val="2"/>
    </font>
  </fonts>
  <fills count="2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33CC"/>
        <bgColor indexed="64"/>
      </patternFill>
    </fill>
    <fill>
      <patternFill patternType="solid">
        <fgColor rgb="FF7030A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CC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6" fillId="0" borderId="0" applyNumberFormat="0" applyFill="0" applyBorder="0" applyAlignment="0" applyProtection="0"/>
  </cellStyleXfs>
  <cellXfs count="261">
    <xf numFmtId="0" fontId="0" fillId="0" borderId="0" xfId="0"/>
    <xf numFmtId="0" fontId="3" fillId="0" borderId="0" xfId="0" applyFont="1"/>
    <xf numFmtId="43"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5" fillId="0" borderId="0" xfId="0" applyFont="1"/>
    <xf numFmtId="43" fontId="5" fillId="6" borderId="8" xfId="1" applyFont="1" applyFill="1" applyBorder="1" applyAlignment="1">
      <alignment horizontal="center" vertical="center" wrapText="1"/>
    </xf>
    <xf numFmtId="43" fontId="4" fillId="0" borderId="9" xfId="1" applyFont="1" applyFill="1" applyBorder="1" applyAlignment="1">
      <alignment horizontal="center" vertical="center" wrapText="1"/>
    </xf>
    <xf numFmtId="3" fontId="4" fillId="0" borderId="1" xfId="1" applyNumberFormat="1" applyFont="1" applyFill="1" applyBorder="1" applyAlignment="1" applyProtection="1">
      <alignment horizontal="right" vertical="center" wrapText="1"/>
    </xf>
    <xf numFmtId="0" fontId="5" fillId="6" borderId="7" xfId="0" applyFont="1" applyFill="1" applyBorder="1" applyAlignment="1"/>
    <xf numFmtId="0" fontId="5" fillId="6" borderId="10" xfId="0" applyFont="1" applyFill="1" applyBorder="1" applyAlignment="1"/>
    <xf numFmtId="0" fontId="5" fillId="6" borderId="11" xfId="0" applyFont="1" applyFill="1" applyBorder="1" applyAlignment="1"/>
    <xf numFmtId="0" fontId="5" fillId="6" borderId="12" xfId="0" applyFont="1" applyFill="1" applyBorder="1" applyAlignment="1"/>
    <xf numFmtId="0" fontId="5" fillId="6" borderId="6" xfId="0" applyFont="1" applyFill="1" applyBorder="1" applyAlignment="1"/>
    <xf numFmtId="14" fontId="3" fillId="0" borderId="0" xfId="0" applyNumberFormat="1" applyFont="1" applyAlignment="1">
      <alignment horizontal="center" vertical="center" wrapText="1"/>
    </xf>
    <xf numFmtId="3" fontId="4" fillId="2" borderId="1" xfId="1" applyNumberFormat="1" applyFont="1" applyFill="1" applyBorder="1" applyAlignment="1" applyProtection="1">
      <alignment horizontal="right" vertical="center" wrapText="1"/>
    </xf>
    <xf numFmtId="3" fontId="4" fillId="19" borderId="1" xfId="1" applyNumberFormat="1" applyFont="1" applyFill="1" applyBorder="1" applyAlignment="1" applyProtection="1">
      <alignment horizontal="right" vertical="center" wrapText="1"/>
    </xf>
    <xf numFmtId="3" fontId="4" fillId="18" borderId="1" xfId="1" applyNumberFormat="1" applyFont="1" applyFill="1" applyBorder="1" applyAlignment="1" applyProtection="1">
      <alignment horizontal="right" vertical="center" wrapText="1"/>
    </xf>
    <xf numFmtId="0" fontId="5" fillId="6" borderId="2" xfId="0" applyFont="1" applyFill="1" applyBorder="1" applyAlignment="1">
      <alignment horizontal="center" vertical="center" wrapText="1"/>
    </xf>
    <xf numFmtId="0" fontId="5" fillId="6" borderId="5" xfId="0" applyFont="1" applyFill="1" applyBorder="1" applyAlignment="1">
      <alignment horizontal="center" vertical="center" wrapText="1"/>
    </xf>
    <xf numFmtId="4" fontId="3" fillId="0" borderId="1" xfId="0" applyNumberFormat="1" applyFont="1" applyBorder="1"/>
    <xf numFmtId="0" fontId="5" fillId="0" borderId="3" xfId="0" applyFont="1" applyBorder="1"/>
    <xf numFmtId="0" fontId="5" fillId="6" borderId="4" xfId="0" applyFont="1" applyFill="1" applyBorder="1" applyAlignment="1">
      <alignment horizontal="left" vertical="center" wrapText="1"/>
    </xf>
    <xf numFmtId="0" fontId="7" fillId="0" borderId="1" xfId="0" applyFont="1" applyBorder="1" applyAlignment="1">
      <alignment vertical="center"/>
    </xf>
    <xf numFmtId="43" fontId="5" fillId="6" borderId="13" xfId="1" applyFont="1" applyFill="1" applyBorder="1" applyAlignment="1">
      <alignment horizontal="center" vertical="center" wrapText="1"/>
    </xf>
    <xf numFmtId="0" fontId="3" fillId="0" borderId="1" xfId="0" applyFont="1" applyBorder="1"/>
    <xf numFmtId="0" fontId="4" fillId="0" borderId="1" xfId="0" applyFont="1" applyFill="1" applyBorder="1" applyAlignment="1">
      <alignment vertical="center" wrapText="1"/>
    </xf>
    <xf numFmtId="14" fontId="3" fillId="0" borderId="0" xfId="0" applyNumberFormat="1" applyFont="1"/>
    <xf numFmtId="0" fontId="10"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xf>
    <xf numFmtId="49" fontId="12" fillId="0" borderId="1" xfId="9" applyNumberFormat="1" applyFont="1" applyFill="1" applyBorder="1" applyAlignment="1">
      <alignment horizontal="center" vertical="center"/>
    </xf>
    <xf numFmtId="14" fontId="11" fillId="0" borderId="1" xfId="1"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41" fontId="15" fillId="0"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xf>
    <xf numFmtId="1" fontId="11" fillId="0" borderId="1" xfId="1" applyNumberFormat="1" applyFont="1" applyFill="1" applyBorder="1" applyAlignment="1">
      <alignment horizontal="center" vertical="center" wrapText="1"/>
    </xf>
    <xf numFmtId="4" fontId="16" fillId="10" borderId="1" xfId="1" applyNumberFormat="1" applyFont="1" applyFill="1" applyBorder="1" applyAlignment="1">
      <alignment horizontal="center" vertical="center" wrapText="1"/>
    </xf>
    <xf numFmtId="9" fontId="16" fillId="10" borderId="1" xfId="2" applyFont="1" applyFill="1" applyBorder="1" applyAlignment="1">
      <alignment horizontal="center" vertical="center" wrapText="1"/>
    </xf>
    <xf numFmtId="14" fontId="16" fillId="10" borderId="1" xfId="2" applyNumberFormat="1" applyFont="1" applyFill="1" applyBorder="1" applyAlignment="1">
      <alignment horizontal="center" vertical="center" wrapText="1"/>
    </xf>
    <xf numFmtId="37" fontId="11" fillId="0" borderId="1" xfId="1" applyNumberFormat="1" applyFont="1" applyFill="1" applyBorder="1" applyAlignment="1">
      <alignment horizontal="center" vertical="center" wrapText="1"/>
    </xf>
    <xf numFmtId="14" fontId="11" fillId="10" borderId="1" xfId="1" applyNumberFormat="1" applyFont="1" applyFill="1" applyBorder="1" applyAlignment="1">
      <alignment horizontal="center" vertical="center" wrapText="1"/>
    </xf>
    <xf numFmtId="43" fontId="11" fillId="10" borderId="1" xfId="1" applyFont="1" applyFill="1" applyBorder="1" applyAlignment="1">
      <alignment horizontal="center" vertical="center" wrapText="1"/>
    </xf>
    <xf numFmtId="13" fontId="11" fillId="10" borderId="1" xfId="1" applyNumberFormat="1" applyFont="1" applyFill="1" applyBorder="1" applyAlignment="1">
      <alignment horizontal="center" vertical="center" wrapText="1"/>
    </xf>
    <xf numFmtId="0" fontId="11" fillId="11" borderId="1" xfId="0" applyNumberFormat="1" applyFont="1" applyFill="1" applyBorder="1" applyAlignment="1">
      <alignment horizontal="center" vertical="center" wrapText="1"/>
    </xf>
    <xf numFmtId="14" fontId="11" fillId="11" borderId="1" xfId="0" applyNumberFormat="1" applyFont="1" applyFill="1" applyBorder="1" applyAlignment="1">
      <alignment horizontal="center" vertical="center" wrapText="1"/>
    </xf>
    <xf numFmtId="43" fontId="11" fillId="11" borderId="1" xfId="1" applyFont="1" applyFill="1" applyBorder="1" applyAlignment="1">
      <alignment horizontal="center" vertical="center" wrapText="1"/>
    </xf>
    <xf numFmtId="14" fontId="11" fillId="11" borderId="1" xfId="1" applyNumberFormat="1" applyFont="1" applyFill="1" applyBorder="1" applyAlignment="1">
      <alignment horizontal="center" vertical="center" wrapText="1"/>
    </xf>
    <xf numFmtId="0" fontId="11" fillId="12" borderId="1" xfId="0" applyNumberFormat="1" applyFont="1" applyFill="1" applyBorder="1" applyAlignment="1">
      <alignment horizontal="center" vertical="center"/>
    </xf>
    <xf numFmtId="43" fontId="11" fillId="12" borderId="1" xfId="1" applyFont="1" applyFill="1" applyBorder="1" applyAlignment="1">
      <alignment horizontal="center" vertical="center"/>
    </xf>
    <xf numFmtId="43" fontId="11" fillId="12" borderId="1" xfId="1" applyFont="1" applyFill="1" applyBorder="1" applyAlignment="1">
      <alignment horizontal="center" vertical="center" wrapText="1"/>
    </xf>
    <xf numFmtId="14" fontId="11" fillId="12" borderId="1" xfId="1" applyNumberFormat="1" applyFont="1" applyFill="1" applyBorder="1" applyAlignment="1">
      <alignment horizontal="center" vertical="center" wrapText="1"/>
    </xf>
    <xf numFmtId="43" fontId="17" fillId="9" borderId="1" xfId="1" applyFont="1" applyFill="1" applyBorder="1" applyAlignment="1">
      <alignment horizontal="center" vertical="center"/>
    </xf>
    <xf numFmtId="43" fontId="17" fillId="15" borderId="1" xfId="1" applyFont="1" applyFill="1" applyBorder="1" applyAlignment="1">
      <alignment horizontal="center" vertical="center"/>
    </xf>
    <xf numFmtId="43" fontId="17" fillId="16" borderId="1" xfId="1" applyFont="1" applyFill="1" applyBorder="1" applyAlignment="1">
      <alignment horizontal="center" vertical="center"/>
    </xf>
    <xf numFmtId="14" fontId="11" fillId="10" borderId="1" xfId="0" applyNumberFormat="1" applyFont="1" applyFill="1" applyBorder="1" applyAlignment="1">
      <alignment horizontal="center" vertical="center" wrapText="1"/>
    </xf>
    <xf numFmtId="49" fontId="11" fillId="10" borderId="1" xfId="0" applyNumberFormat="1" applyFont="1" applyFill="1" applyBorder="1" applyAlignment="1">
      <alignment horizontal="center" vertical="center" wrapText="1"/>
    </xf>
    <xf numFmtId="14" fontId="11" fillId="12" borderId="1" xfId="0" applyNumberFormat="1" applyFont="1" applyFill="1" applyBorder="1" applyAlignment="1">
      <alignment horizontal="center" vertical="center"/>
    </xf>
    <xf numFmtId="14" fontId="11" fillId="12" borderId="1" xfId="0" applyNumberFormat="1" applyFont="1" applyFill="1" applyBorder="1" applyAlignment="1">
      <alignment horizontal="center" vertical="center" wrapText="1"/>
    </xf>
    <xf numFmtId="4" fontId="11" fillId="0" borderId="1" xfId="1" applyNumberFormat="1" applyFont="1" applyFill="1" applyBorder="1" applyAlignment="1">
      <alignment horizontal="center" vertical="center"/>
    </xf>
    <xf numFmtId="14" fontId="11" fillId="17" borderId="1" xfId="1" applyNumberFormat="1" applyFont="1" applyFill="1" applyBorder="1" applyAlignment="1">
      <alignment horizontal="center" vertical="center"/>
    </xf>
    <xf numFmtId="49" fontId="11" fillId="0" borderId="1" xfId="1" applyNumberFormat="1" applyFont="1" applyFill="1" applyBorder="1" applyAlignment="1">
      <alignment horizontal="center" vertical="center"/>
    </xf>
    <xf numFmtId="4" fontId="11" fillId="20" borderId="1" xfId="1" applyNumberFormat="1" applyFont="1" applyFill="1" applyBorder="1" applyAlignment="1">
      <alignment horizontal="center" vertical="center"/>
    </xf>
    <xf numFmtId="43" fontId="11" fillId="20" borderId="1" xfId="1" applyFont="1" applyFill="1" applyBorder="1" applyAlignment="1">
      <alignment horizontal="center" vertical="center"/>
    </xf>
    <xf numFmtId="165" fontId="11" fillId="5" borderId="1" xfId="2" applyNumberFormat="1" applyFont="1" applyFill="1" applyBorder="1" applyAlignment="1">
      <alignment horizontal="center" vertical="center"/>
    </xf>
    <xf numFmtId="165" fontId="11" fillId="0" borderId="1" xfId="2" applyNumberFormat="1" applyFont="1" applyFill="1" applyBorder="1" applyAlignment="1">
      <alignment horizontal="center" vertical="center"/>
    </xf>
    <xf numFmtId="14" fontId="13" fillId="8" borderId="1" xfId="1" applyNumberFormat="1" applyFont="1" applyFill="1" applyBorder="1" applyAlignment="1">
      <alignment horizontal="center" vertical="center"/>
    </xf>
    <xf numFmtId="14" fontId="13" fillId="0" borderId="1" xfId="1" applyNumberFormat="1" applyFont="1" applyFill="1" applyBorder="1" applyAlignment="1">
      <alignment horizontal="center" vertical="center"/>
    </xf>
    <xf numFmtId="14" fontId="13" fillId="8" borderId="1" xfId="0" applyNumberFormat="1" applyFont="1" applyFill="1" applyBorder="1" applyAlignment="1">
      <alignment horizontal="center" vertical="center"/>
    </xf>
    <xf numFmtId="43" fontId="13" fillId="8" borderId="1" xfId="1" applyFont="1" applyFill="1" applyBorder="1" applyAlignment="1">
      <alignment horizontal="center" vertical="center"/>
    </xf>
    <xf numFmtId="166" fontId="13" fillId="8" borderId="1" xfId="1" applyNumberFormat="1" applyFont="1" applyFill="1" applyBorder="1" applyAlignment="1">
      <alignment horizontal="center" vertical="center"/>
    </xf>
    <xf numFmtId="165" fontId="13" fillId="8" borderId="1" xfId="2" applyNumberFormat="1" applyFont="1" applyFill="1" applyBorder="1" applyAlignment="1">
      <alignment horizontal="center" vertical="center"/>
    </xf>
    <xf numFmtId="41" fontId="12" fillId="0" borderId="1" xfId="1"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1" fillId="10" borderId="1" xfId="1" applyNumberFormat="1" applyFont="1" applyFill="1" applyBorder="1" applyAlignment="1">
      <alignment horizontal="center" vertical="center" wrapText="1"/>
    </xf>
    <xf numFmtId="49" fontId="11" fillId="10" borderId="1" xfId="1" applyNumberFormat="1" applyFont="1" applyFill="1" applyBorder="1" applyAlignment="1">
      <alignment horizontal="center" vertical="center" wrapText="1"/>
    </xf>
    <xf numFmtId="49" fontId="11" fillId="11" borderId="1" xfId="0" applyNumberFormat="1" applyFont="1" applyFill="1" applyBorder="1" applyAlignment="1">
      <alignment horizontal="center" vertical="center" wrapText="1"/>
    </xf>
    <xf numFmtId="43" fontId="11" fillId="17" borderId="0" xfId="1"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Fill="1" applyAlignment="1">
      <alignment horizontal="center" vertical="center"/>
    </xf>
    <xf numFmtId="14" fontId="14" fillId="0" borderId="0" xfId="0" applyNumberFormat="1" applyFont="1" applyFill="1" applyAlignment="1">
      <alignment horizontal="center" vertical="center"/>
    </xf>
    <xf numFmtId="0" fontId="14" fillId="0" borderId="0" xfId="0"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NumberFormat="1" applyFont="1" applyFill="1" applyAlignment="1">
      <alignment horizontal="justify" vertical="top" wrapText="1"/>
    </xf>
    <xf numFmtId="0" fontId="9" fillId="0" borderId="0" xfId="0" applyNumberFormat="1" applyFont="1" applyFill="1" applyAlignment="1">
      <alignment horizontal="center" vertical="center" wrapText="1"/>
    </xf>
    <xf numFmtId="43" fontId="9" fillId="0" borderId="0" xfId="1" applyFont="1" applyFill="1" applyAlignment="1">
      <alignment horizontal="center" vertical="center"/>
    </xf>
    <xf numFmtId="14" fontId="9" fillId="0" borderId="0" xfId="1" applyNumberFormat="1" applyFont="1" applyFill="1" applyAlignment="1">
      <alignment horizontal="center" vertical="center"/>
    </xf>
    <xf numFmtId="49" fontId="9" fillId="0" borderId="0" xfId="1" applyNumberFormat="1" applyFont="1" applyFill="1" applyAlignment="1">
      <alignment horizontal="center" vertical="center"/>
    </xf>
    <xf numFmtId="167" fontId="9" fillId="0" borderId="0" xfId="1" applyNumberFormat="1" applyFont="1" applyFill="1" applyAlignment="1">
      <alignment horizontal="center" vertical="center"/>
    </xf>
    <xf numFmtId="14" fontId="11" fillId="0" borderId="0" xfId="1" applyNumberFormat="1" applyFont="1" applyFill="1" applyAlignment="1">
      <alignment horizontal="center" vertical="center"/>
    </xf>
    <xf numFmtId="43" fontId="11" fillId="0" borderId="0" xfId="1" applyFont="1" applyFill="1" applyAlignment="1">
      <alignment horizontal="center" vertical="center"/>
    </xf>
    <xf numFmtId="164" fontId="9" fillId="0" borderId="0" xfId="1" applyNumberFormat="1" applyFont="1" applyFill="1" applyAlignment="1">
      <alignment horizontal="center" vertical="center"/>
    </xf>
    <xf numFmtId="49" fontId="11" fillId="0" borderId="0" xfId="0" applyNumberFormat="1" applyFont="1" applyFill="1" applyAlignment="1">
      <alignment horizontal="center" vertical="center"/>
    </xf>
    <xf numFmtId="14" fontId="18" fillId="0" borderId="0" xfId="0" applyNumberFormat="1" applyFont="1" applyFill="1" applyAlignment="1">
      <alignment horizontal="center" vertical="center"/>
    </xf>
    <xf numFmtId="49" fontId="18" fillId="0" borderId="0" xfId="1" applyNumberFormat="1" applyFont="1" applyFill="1" applyAlignment="1">
      <alignment horizontal="center" vertical="center"/>
    </xf>
    <xf numFmtId="1" fontId="18" fillId="0" borderId="0" xfId="1" applyNumberFormat="1" applyFont="1" applyFill="1" applyAlignment="1">
      <alignment horizontal="center" vertical="center"/>
    </xf>
    <xf numFmtId="14" fontId="18" fillId="0" borderId="0" xfId="0" applyNumberFormat="1" applyFont="1" applyFill="1" applyAlignment="1">
      <alignment horizontal="center" vertical="center" wrapText="1"/>
    </xf>
    <xf numFmtId="43" fontId="18" fillId="0" borderId="0" xfId="1" applyFont="1" applyFill="1" applyAlignment="1">
      <alignment horizontal="center" vertical="center"/>
    </xf>
    <xf numFmtId="0" fontId="11" fillId="0" borderId="0" xfId="0" applyFont="1" applyFill="1" applyAlignment="1">
      <alignment horizontal="center" vertical="center" wrapText="1"/>
    </xf>
    <xf numFmtId="9" fontId="11" fillId="0" borderId="0" xfId="2" applyFont="1" applyFill="1" applyAlignment="1">
      <alignment horizontal="center" vertical="center" wrapText="1"/>
    </xf>
    <xf numFmtId="49" fontId="11" fillId="0" borderId="0" xfId="2" applyNumberFormat="1" applyFont="1" applyFill="1" applyAlignment="1">
      <alignment horizontal="center" vertical="center" wrapText="1"/>
    </xf>
    <xf numFmtId="14" fontId="11" fillId="0" borderId="0" xfId="0" applyNumberFormat="1" applyFont="1" applyFill="1" applyAlignment="1">
      <alignment horizontal="center" vertical="center" wrapText="1"/>
    </xf>
    <xf numFmtId="14" fontId="19" fillId="0" borderId="0" xfId="0" applyNumberFormat="1" applyFont="1" applyFill="1" applyAlignment="1">
      <alignment horizontal="center" vertical="center"/>
    </xf>
    <xf numFmtId="14" fontId="18" fillId="0" borderId="0" xfId="1" applyNumberFormat="1" applyFont="1" applyFill="1" applyAlignment="1">
      <alignment horizontal="center" vertical="center"/>
    </xf>
    <xf numFmtId="0" fontId="9" fillId="0" borderId="0" xfId="0" applyFont="1" applyFill="1" applyAlignment="1">
      <alignment vertical="center" wrapText="1"/>
    </xf>
    <xf numFmtId="37" fontId="9" fillId="0" borderId="0" xfId="1" applyNumberFormat="1" applyFont="1" applyFill="1" applyAlignment="1">
      <alignment horizontal="center" vertical="center"/>
    </xf>
    <xf numFmtId="49" fontId="11" fillId="0" borderId="0" xfId="1" applyNumberFormat="1" applyFont="1" applyFill="1" applyAlignment="1">
      <alignment horizontal="center" vertical="center"/>
    </xf>
    <xf numFmtId="0" fontId="11" fillId="0" borderId="0" xfId="1" applyNumberFormat="1" applyFont="1" applyFill="1" applyAlignment="1">
      <alignment horizontal="center" vertical="center"/>
    </xf>
    <xf numFmtId="43" fontId="17" fillId="0" borderId="0" xfId="1" applyFont="1" applyFill="1" applyAlignment="1">
      <alignment horizontal="center" vertical="center"/>
    </xf>
    <xf numFmtId="14" fontId="11" fillId="0" borderId="0" xfId="0" applyNumberFormat="1" applyFont="1" applyFill="1" applyAlignment="1">
      <alignment horizontal="center" vertical="center"/>
    </xf>
    <xf numFmtId="4" fontId="11" fillId="0" borderId="0" xfId="0" applyNumberFormat="1" applyFont="1" applyFill="1" applyAlignment="1">
      <alignment horizontal="center" vertical="center"/>
    </xf>
    <xf numFmtId="4" fontId="13" fillId="0" borderId="0" xfId="0" applyNumberFormat="1" applyFont="1" applyFill="1" applyAlignment="1">
      <alignment horizontal="center" vertical="center"/>
    </xf>
    <xf numFmtId="9" fontId="11" fillId="0" borderId="0" xfId="2" applyFont="1" applyFill="1" applyAlignment="1">
      <alignment horizontal="center" vertical="center"/>
    </xf>
    <xf numFmtId="166" fontId="9" fillId="0" borderId="0" xfId="1" applyNumberFormat="1" applyFont="1" applyFill="1" applyAlignment="1">
      <alignment horizontal="center" vertical="center"/>
    </xf>
    <xf numFmtId="0" fontId="10" fillId="0" borderId="1" xfId="0" applyFont="1" applyFill="1" applyBorder="1" applyAlignment="1">
      <alignment horizontal="center" vertical="center" wrapText="1"/>
    </xf>
    <xf numFmtId="1" fontId="9" fillId="0" borderId="0" xfId="1" applyNumberFormat="1" applyFont="1" applyFill="1" applyAlignment="1">
      <alignment horizontal="center" vertical="center" wrapText="1"/>
    </xf>
    <xf numFmtId="0" fontId="11" fillId="0" borderId="1" xfId="0" applyFont="1" applyFill="1" applyBorder="1" applyAlignment="1">
      <alignment horizontal="left" vertical="center" wrapText="1"/>
    </xf>
    <xf numFmtId="43" fontId="9" fillId="0" borderId="1" xfId="1" applyFont="1" applyFill="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43" fontId="11" fillId="0" borderId="1" xfId="1" applyFont="1" applyFill="1" applyBorder="1" applyAlignment="1">
      <alignment horizontal="right" vertical="center"/>
    </xf>
    <xf numFmtId="0" fontId="10" fillId="0" borderId="1" xfId="0" applyFont="1" applyFill="1" applyBorder="1" applyAlignment="1">
      <alignment horizontal="right" vertical="center" wrapText="1"/>
    </xf>
    <xf numFmtId="167" fontId="13" fillId="3" borderId="1" xfId="1" applyNumberFormat="1" applyFont="1" applyFill="1" applyBorder="1" applyAlignment="1">
      <alignment horizontal="center" vertical="center" wrapText="1"/>
    </xf>
    <xf numFmtId="49" fontId="9" fillId="0" borderId="1" xfId="0" applyNumberFormat="1" applyFont="1" applyBorder="1" applyAlignment="1">
      <alignment horizontal="left" vertical="center" wrapText="1"/>
    </xf>
    <xf numFmtId="49" fontId="11" fillId="0" borderId="1" xfId="1" applyNumberFormat="1" applyFont="1" applyFill="1" applyBorder="1" applyAlignment="1">
      <alignment horizontal="left" vertical="center" wrapText="1"/>
    </xf>
    <xf numFmtId="43" fontId="11" fillId="0" borderId="0" xfId="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3" fontId="11" fillId="0" borderId="1" xfId="1" applyFont="1" applyFill="1" applyBorder="1" applyAlignment="1">
      <alignment horizontal="center" vertical="center" wrapText="1"/>
    </xf>
    <xf numFmtId="14" fontId="15" fillId="0" borderId="1" xfId="9"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43" fontId="11" fillId="0" borderId="1" xfId="1" applyFont="1" applyFill="1" applyBorder="1" applyAlignment="1">
      <alignment horizontal="center" vertical="center"/>
    </xf>
    <xf numFmtId="0" fontId="9"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3" fontId="9" fillId="0" borderId="1" xfId="1" applyFont="1" applyFill="1" applyBorder="1" applyAlignment="1">
      <alignment horizontal="center" vertical="center"/>
    </xf>
    <xf numFmtId="1" fontId="11" fillId="0" borderId="1" xfId="1" applyNumberFormat="1" applyFont="1" applyFill="1" applyBorder="1" applyAlignment="1">
      <alignment horizontal="center" vertical="center"/>
    </xf>
    <xf numFmtId="168" fontId="11" fillId="0" borderId="1" xfId="1"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xf>
    <xf numFmtId="16" fontId="11" fillId="0" borderId="1" xfId="0" applyNumberFormat="1" applyFont="1" applyFill="1" applyBorder="1" applyAlignment="1">
      <alignment horizontal="left" vertical="center" wrapText="1"/>
    </xf>
    <xf numFmtId="43" fontId="11" fillId="0" borderId="1" xfId="1" applyFont="1" applyFill="1" applyBorder="1" applyAlignment="1">
      <alignment horizontal="right" vertical="center" wrapText="1"/>
    </xf>
    <xf numFmtId="0" fontId="14" fillId="0" borderId="1" xfId="0" applyFont="1" applyBorder="1" applyAlignment="1">
      <alignment horizontal="left" vertical="center" wrapText="1"/>
    </xf>
    <xf numFmtId="0" fontId="12" fillId="0" borderId="1" xfId="9" applyNumberFormat="1" applyFont="1" applyFill="1" applyBorder="1" applyAlignment="1">
      <alignment horizontal="center" vertical="center" wrapText="1"/>
    </xf>
    <xf numFmtId="41" fontId="12" fillId="0" borderId="1" xfId="9" applyNumberFormat="1" applyFont="1" applyFill="1" applyBorder="1" applyAlignment="1">
      <alignment horizontal="center" vertical="center" wrapText="1"/>
    </xf>
    <xf numFmtId="1" fontId="9" fillId="0" borderId="1" xfId="0" applyNumberFormat="1" applyFont="1" applyFill="1" applyBorder="1" applyAlignment="1">
      <alignment horizontal="right" vertical="center"/>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1" fontId="9" fillId="0" borderId="1" xfId="1"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18" fillId="0" borderId="1" xfId="1" applyNumberFormat="1" applyFont="1" applyFill="1" applyBorder="1" applyAlignment="1">
      <alignment horizontal="center" vertical="center"/>
    </xf>
    <xf numFmtId="14" fontId="18" fillId="0" borderId="1" xfId="0" applyNumberFormat="1" applyFont="1" applyFill="1" applyBorder="1" applyAlignment="1">
      <alignment horizontal="center" vertical="center"/>
    </xf>
    <xf numFmtId="14" fontId="9" fillId="0" borderId="1" xfId="1" applyNumberFormat="1" applyFont="1" applyFill="1" applyBorder="1" applyAlignment="1">
      <alignment horizontal="center" vertical="center"/>
    </xf>
    <xf numFmtId="49" fontId="9" fillId="0" borderId="1" xfId="1" applyNumberFormat="1" applyFont="1" applyFill="1" applyBorder="1" applyAlignment="1">
      <alignment horizontal="center" vertical="center"/>
    </xf>
    <xf numFmtId="167" fontId="9" fillId="0" borderId="1" xfId="1" applyNumberFormat="1" applyFont="1" applyFill="1" applyBorder="1" applyAlignment="1">
      <alignment vertical="center"/>
    </xf>
    <xf numFmtId="167" fontId="11" fillId="0" borderId="1" xfId="1" applyNumberFormat="1" applyFont="1" applyFill="1" applyBorder="1" applyAlignment="1">
      <alignment horizontal="center" vertical="center"/>
    </xf>
    <xf numFmtId="14" fontId="11" fillId="0" borderId="1" xfId="1" applyNumberFormat="1" applyFont="1" applyFill="1" applyBorder="1" applyAlignment="1">
      <alignment horizontal="center" vertical="center"/>
    </xf>
    <xf numFmtId="164" fontId="9" fillId="0" borderId="1" xfId="1" applyNumberFormat="1" applyFont="1" applyFill="1" applyBorder="1" applyAlignment="1">
      <alignment horizontal="center" vertical="center"/>
    </xf>
    <xf numFmtId="1" fontId="18" fillId="0" borderId="1" xfId="1" applyNumberFormat="1" applyFont="1" applyFill="1" applyBorder="1" applyAlignment="1">
      <alignment horizontal="center" vertical="center"/>
    </xf>
    <xf numFmtId="14" fontId="18" fillId="0" borderId="1" xfId="0" applyNumberFormat="1" applyFont="1" applyFill="1" applyBorder="1" applyAlignment="1">
      <alignment horizontal="center" vertical="center" wrapText="1"/>
    </xf>
    <xf numFmtId="43" fontId="18" fillId="0" borderId="1" xfId="1" applyFont="1" applyFill="1" applyBorder="1" applyAlignment="1">
      <alignment horizontal="center" vertical="center"/>
    </xf>
    <xf numFmtId="9" fontId="11" fillId="0" borderId="1" xfId="2" applyFont="1" applyFill="1" applyBorder="1" applyAlignment="1">
      <alignment horizontal="center" vertical="center" wrapText="1"/>
    </xf>
    <xf numFmtId="49" fontId="11" fillId="0" borderId="1" xfId="2" applyNumberFormat="1" applyFont="1" applyFill="1" applyBorder="1" applyAlignment="1">
      <alignment horizontal="center" vertical="center" wrapText="1"/>
    </xf>
    <xf numFmtId="14" fontId="18" fillId="0" borderId="1" xfId="1" applyNumberFormat="1" applyFont="1" applyFill="1" applyBorder="1" applyAlignment="1">
      <alignment horizontal="center" vertical="center"/>
    </xf>
    <xf numFmtId="0" fontId="9" fillId="0" borderId="1" xfId="0" applyFont="1" applyFill="1" applyBorder="1" applyAlignment="1">
      <alignment vertical="center" wrapText="1"/>
    </xf>
    <xf numFmtId="37" fontId="9" fillId="0" borderId="1" xfId="1" applyNumberFormat="1" applyFont="1" applyFill="1" applyBorder="1" applyAlignment="1">
      <alignment horizontal="center" vertical="center"/>
    </xf>
    <xf numFmtId="0" fontId="11" fillId="0" borderId="1" xfId="1" applyNumberFormat="1" applyFont="1" applyFill="1" applyBorder="1" applyAlignment="1">
      <alignment horizontal="center" vertical="center"/>
    </xf>
    <xf numFmtId="43" fontId="17" fillId="0" borderId="1" xfId="1" applyFont="1" applyFill="1" applyBorder="1" applyAlignment="1">
      <alignment horizontal="center" vertical="center"/>
    </xf>
    <xf numFmtId="14" fontId="11"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xf>
    <xf numFmtId="9" fontId="11" fillId="0" borderId="1" xfId="2" applyFont="1" applyFill="1" applyBorder="1" applyAlignment="1">
      <alignment horizontal="center" vertical="center"/>
    </xf>
    <xf numFmtId="166" fontId="9" fillId="0" borderId="1" xfId="1" applyNumberFormat="1" applyFont="1" applyFill="1" applyBorder="1" applyAlignment="1">
      <alignment horizontal="center" vertical="center"/>
    </xf>
    <xf numFmtId="165"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NumberFormat="1" applyFont="1" applyFill="1" applyBorder="1" applyAlignment="1">
      <alignment horizontal="justify" vertical="top" wrapText="1"/>
    </xf>
    <xf numFmtId="167" fontId="9" fillId="0" borderId="1" xfId="1" applyNumberFormat="1" applyFont="1" applyFill="1" applyBorder="1" applyAlignment="1">
      <alignment horizontal="center" vertical="center"/>
    </xf>
    <xf numFmtId="4" fontId="16" fillId="0" borderId="1" xfId="1" applyNumberFormat="1" applyFont="1" applyFill="1" applyBorder="1" applyAlignment="1">
      <alignment horizontal="center" vertical="center" wrapText="1"/>
    </xf>
    <xf numFmtId="0" fontId="9" fillId="0" borderId="1" xfId="0" applyNumberFormat="1" applyFont="1" applyFill="1" applyBorder="1" applyAlignment="1">
      <alignment horizontal="justify" vertical="center" wrapText="1"/>
    </xf>
    <xf numFmtId="9" fontId="16" fillId="22" borderId="1" xfId="2" applyFont="1" applyFill="1" applyBorder="1" applyAlignment="1">
      <alignment horizontal="center" vertical="center" wrapText="1"/>
    </xf>
    <xf numFmtId="168" fontId="11" fillId="22" borderId="1" xfId="1" applyNumberFormat="1" applyFont="1" applyFill="1" applyBorder="1" applyAlignment="1">
      <alignment horizontal="center" vertical="center" wrapText="1"/>
    </xf>
    <xf numFmtId="9" fontId="16" fillId="0" borderId="1" xfId="2" applyFont="1" applyFill="1" applyBorder="1" applyAlignment="1">
      <alignment horizontal="center" vertical="center" wrapText="1"/>
    </xf>
    <xf numFmtId="14" fontId="16" fillId="0" borderId="1" xfId="2"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1" xfId="1"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14" fontId="13" fillId="0" borderId="1" xfId="0" applyNumberFormat="1" applyFont="1" applyFill="1" applyBorder="1" applyAlignment="1">
      <alignment horizontal="center" vertical="center"/>
    </xf>
    <xf numFmtId="43" fontId="13" fillId="0" borderId="1" xfId="1" applyFont="1" applyFill="1" applyBorder="1" applyAlignment="1">
      <alignment horizontal="center" vertical="center"/>
    </xf>
    <xf numFmtId="166" fontId="13" fillId="0" borderId="1" xfId="1" applyNumberFormat="1" applyFont="1" applyFill="1" applyBorder="1" applyAlignment="1">
      <alignment horizontal="center" vertical="center"/>
    </xf>
    <xf numFmtId="0" fontId="12" fillId="0" borderId="1" xfId="9" applyNumberFormat="1" applyFont="1" applyFill="1" applyBorder="1" applyAlignment="1">
      <alignment horizontal="center" vertical="center"/>
    </xf>
    <xf numFmtId="168" fontId="11" fillId="18" borderId="1" xfId="1"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3" fillId="3" borderId="1" xfId="3" applyNumberFormat="1" applyFont="1" applyFill="1" applyBorder="1" applyAlignment="1">
      <alignment horizontal="center" vertical="center" wrapText="1"/>
    </xf>
    <xf numFmtId="164" fontId="13" fillId="3" borderId="1" xfId="1" applyNumberFormat="1" applyFont="1" applyFill="1" applyBorder="1" applyAlignment="1">
      <alignment horizontal="center" vertical="center" wrapText="1"/>
    </xf>
    <xf numFmtId="49" fontId="13" fillId="3" borderId="1" xfId="1" applyNumberFormat="1" applyFont="1" applyFill="1" applyBorder="1" applyAlignment="1">
      <alignment horizontal="center" vertical="center" wrapText="1"/>
    </xf>
    <xf numFmtId="14" fontId="13" fillId="3" borderId="1" xfId="1" applyNumberFormat="1" applyFont="1" applyFill="1" applyBorder="1" applyAlignment="1">
      <alignment horizontal="center" vertical="center" wrapText="1"/>
    </xf>
    <xf numFmtId="14" fontId="13" fillId="3" borderId="1" xfId="3" applyNumberFormat="1" applyFont="1" applyFill="1" applyBorder="1" applyAlignment="1">
      <alignment horizontal="center" vertical="center" wrapText="1"/>
    </xf>
    <xf numFmtId="43" fontId="13" fillId="3" borderId="1" xfId="1" applyFont="1" applyFill="1" applyBorder="1" applyAlignment="1">
      <alignment horizontal="center" vertical="center" wrapText="1"/>
    </xf>
    <xf numFmtId="1" fontId="13" fillId="3" borderId="1" xfId="1" applyNumberFormat="1" applyFont="1" applyFill="1" applyBorder="1" applyAlignment="1">
      <alignment horizontal="center" vertical="center" wrapText="1"/>
    </xf>
    <xf numFmtId="49" fontId="13" fillId="3" borderId="1" xfId="2" applyNumberFormat="1" applyFont="1" applyFill="1" applyBorder="1" applyAlignment="1">
      <alignment horizontal="center" vertical="center" wrapText="1"/>
    </xf>
    <xf numFmtId="49" fontId="13" fillId="3" borderId="1" xfId="1" applyNumberFormat="1" applyFont="1" applyFill="1" applyBorder="1" applyAlignment="1">
      <alignment vertical="center" wrapText="1"/>
    </xf>
    <xf numFmtId="37" fontId="13" fillId="3" borderId="1" xfId="1" applyNumberFormat="1" applyFont="1" applyFill="1" applyBorder="1" applyAlignment="1">
      <alignment horizontal="center" vertical="center" wrapText="1"/>
    </xf>
    <xf numFmtId="14" fontId="13" fillId="10" borderId="1" xfId="1" applyNumberFormat="1" applyFont="1" applyFill="1" applyBorder="1" applyAlignment="1">
      <alignment horizontal="center" vertical="center" wrapText="1"/>
    </xf>
    <xf numFmtId="43" fontId="13" fillId="10" borderId="1" xfId="1" applyFont="1" applyFill="1" applyBorder="1" applyAlignment="1">
      <alignment horizontal="center" vertical="center" wrapText="1"/>
    </xf>
    <xf numFmtId="49" fontId="13" fillId="10" borderId="1" xfId="1" applyNumberFormat="1" applyFont="1" applyFill="1" applyBorder="1" applyAlignment="1">
      <alignment horizontal="center" vertical="center" wrapText="1"/>
    </xf>
    <xf numFmtId="0" fontId="13" fillId="10" borderId="1" xfId="1" applyNumberFormat="1" applyFont="1" applyFill="1" applyBorder="1" applyAlignment="1">
      <alignment horizontal="center" vertical="center" wrapText="1"/>
    </xf>
    <xf numFmtId="43" fontId="13" fillId="0" borderId="1" xfId="1" applyFont="1" applyFill="1" applyBorder="1" applyAlignment="1">
      <alignment horizontal="center" vertical="center" wrapText="1"/>
    </xf>
    <xf numFmtId="43" fontId="13" fillId="13" borderId="1" xfId="1" applyFont="1" applyFill="1" applyBorder="1" applyAlignment="1">
      <alignment horizontal="center" vertical="center" wrapText="1"/>
    </xf>
    <xf numFmtId="14" fontId="13" fillId="14" borderId="1" xfId="1" applyNumberFormat="1" applyFont="1" applyFill="1" applyBorder="1" applyAlignment="1">
      <alignment horizontal="center" vertical="center" wrapText="1"/>
    </xf>
    <xf numFmtId="43" fontId="13" fillId="14" borderId="1" xfId="1" applyFont="1" applyFill="1" applyBorder="1" applyAlignment="1">
      <alignment horizontal="center" vertical="center" wrapText="1"/>
    </xf>
    <xf numFmtId="43" fontId="13" fillId="9" borderId="1" xfId="1" applyFont="1" applyFill="1" applyBorder="1" applyAlignment="1">
      <alignment horizontal="center" vertical="center" wrapText="1"/>
    </xf>
    <xf numFmtId="43" fontId="13" fillId="15" borderId="1" xfId="1" applyFont="1" applyFill="1" applyBorder="1" applyAlignment="1">
      <alignment horizontal="center" vertical="center" wrapText="1"/>
    </xf>
    <xf numFmtId="43" fontId="13" fillId="16" borderId="1" xfId="1" applyFont="1" applyFill="1" applyBorder="1" applyAlignment="1">
      <alignment horizontal="center" vertical="center" wrapText="1"/>
    </xf>
    <xf numFmtId="49" fontId="13" fillId="11" borderId="1" xfId="1" applyNumberFormat="1" applyFont="1" applyFill="1" applyBorder="1" applyAlignment="1">
      <alignment horizontal="center" vertical="center" wrapText="1"/>
    </xf>
    <xf numFmtId="14" fontId="13" fillId="11" borderId="1" xfId="1" applyNumberFormat="1" applyFont="1" applyFill="1" applyBorder="1" applyAlignment="1">
      <alignment horizontal="center" vertical="center" wrapText="1"/>
    </xf>
    <xf numFmtId="43" fontId="13" fillId="11" borderId="1" xfId="1" applyFont="1" applyFill="1" applyBorder="1" applyAlignment="1">
      <alignment horizontal="center" vertical="center" wrapText="1"/>
    </xf>
    <xf numFmtId="49" fontId="13" fillId="12" borderId="1" xfId="1" applyNumberFormat="1" applyFont="1" applyFill="1" applyBorder="1" applyAlignment="1">
      <alignment horizontal="center" vertical="center" wrapText="1"/>
    </xf>
    <xf numFmtId="14" fontId="13" fillId="12" borderId="1" xfId="1" applyNumberFormat="1" applyFont="1" applyFill="1" applyBorder="1" applyAlignment="1">
      <alignment horizontal="center" vertical="center" wrapText="1"/>
    </xf>
    <xf numFmtId="43" fontId="13" fillId="12" borderId="1" xfId="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14" fontId="13" fillId="7" borderId="1" xfId="1" applyNumberFormat="1" applyFont="1" applyFill="1" applyBorder="1" applyAlignment="1">
      <alignment horizontal="center" vertical="center" wrapText="1"/>
    </xf>
    <xf numFmtId="49" fontId="13" fillId="4" borderId="1" xfId="1" applyNumberFormat="1" applyFont="1" applyFill="1" applyBorder="1" applyAlignment="1">
      <alignment horizontal="center" vertical="center" wrapText="1"/>
    </xf>
    <xf numFmtId="9" fontId="13" fillId="5" borderId="1" xfId="2" applyFont="1" applyFill="1" applyBorder="1" applyAlignment="1">
      <alignment horizontal="center" vertical="center" wrapText="1"/>
    </xf>
    <xf numFmtId="9" fontId="13" fillId="0" borderId="1" xfId="2" applyFont="1" applyFill="1" applyBorder="1" applyAlignment="1">
      <alignment horizontal="center" vertical="center" wrapText="1"/>
    </xf>
    <xf numFmtId="49" fontId="13" fillId="8"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3" fontId="13" fillId="8" borderId="1" xfId="1" applyFont="1" applyFill="1" applyBorder="1" applyAlignment="1">
      <alignment horizontal="center" vertical="center" wrapText="1"/>
    </xf>
    <xf numFmtId="166" fontId="13" fillId="8" borderId="1" xfId="1" applyNumberFormat="1" applyFont="1" applyFill="1" applyBorder="1" applyAlignment="1">
      <alignment horizontal="center" vertical="center" wrapText="1"/>
    </xf>
    <xf numFmtId="14" fontId="13" fillId="21" borderId="1" xfId="1"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xf>
    <xf numFmtId="0" fontId="9" fillId="0" borderId="1" xfId="0" applyFont="1" applyBorder="1" applyAlignment="1">
      <alignment horizontal="justify" vertical="center"/>
    </xf>
    <xf numFmtId="0" fontId="10" fillId="0" borderId="1" xfId="0" applyFont="1" applyBorder="1" applyAlignment="1">
      <alignment vertical="center"/>
    </xf>
    <xf numFmtId="0" fontId="9" fillId="0" borderId="1" xfId="0" applyFont="1" applyFill="1" applyBorder="1" applyAlignment="1">
      <alignment horizontal="right" vertical="center"/>
    </xf>
    <xf numFmtId="164" fontId="9" fillId="0" borderId="0" xfId="1" applyNumberFormat="1" applyFont="1" applyFill="1" applyAlignment="1">
      <alignment horizontal="center" vertical="center" wrapText="1"/>
    </xf>
    <xf numFmtId="167" fontId="11" fillId="3" borderId="1" xfId="1" applyNumberFormat="1" applyFont="1" applyFill="1" applyBorder="1" applyAlignment="1">
      <alignment horizontal="center" vertical="center" wrapText="1"/>
    </xf>
    <xf numFmtId="0" fontId="11" fillId="3" borderId="1" xfId="1" applyNumberFormat="1" applyFont="1" applyFill="1" applyBorder="1" applyAlignment="1">
      <alignment horizontal="center" vertical="center" wrapText="1"/>
    </xf>
    <xf numFmtId="9" fontId="13" fillId="0" borderId="1" xfId="2" applyFont="1" applyFill="1" applyBorder="1" applyAlignment="1">
      <alignment horizontal="center" textRotation="255" wrapText="1"/>
    </xf>
    <xf numFmtId="49" fontId="9" fillId="0" borderId="1" xfId="0" applyNumberFormat="1" applyFont="1" applyFill="1" applyBorder="1" applyAlignment="1">
      <alignment horizontal="left" vertical="center" wrapText="1"/>
    </xf>
    <xf numFmtId="13" fontId="11" fillId="0" borderId="1" xfId="1" applyNumberFormat="1" applyFont="1" applyFill="1" applyBorder="1" applyAlignment="1">
      <alignment horizontal="center" vertical="center" wrapText="1"/>
    </xf>
    <xf numFmtId="165" fontId="13" fillId="0" borderId="1" xfId="2" applyNumberFormat="1" applyFont="1" applyFill="1" applyBorder="1" applyAlignment="1">
      <alignment horizontal="center" vertical="center"/>
    </xf>
    <xf numFmtId="0" fontId="12" fillId="0" borderId="1" xfId="9" applyFont="1" applyFill="1" applyBorder="1" applyAlignment="1">
      <alignment horizontal="center" vertical="center"/>
    </xf>
    <xf numFmtId="0" fontId="21" fillId="0" borderId="1" xfId="0" applyFont="1" applyFill="1" applyBorder="1" applyAlignment="1">
      <alignment horizontal="center" vertical="center"/>
    </xf>
    <xf numFmtId="0" fontId="20" fillId="0" borderId="1" xfId="0" applyFont="1" applyFill="1" applyBorder="1"/>
    <xf numFmtId="0" fontId="20" fillId="0" borderId="1" xfId="0" applyFont="1" applyFill="1" applyBorder="1" applyAlignment="1">
      <alignment vertical="center" wrapText="1"/>
    </xf>
    <xf numFmtId="3" fontId="11" fillId="0" borderId="1" xfId="0" applyNumberFormat="1" applyFont="1" applyFill="1" applyBorder="1" applyAlignment="1">
      <alignment vertical="center"/>
    </xf>
    <xf numFmtId="0" fontId="10" fillId="0" borderId="1" xfId="0" applyFont="1" applyFill="1" applyBorder="1" applyAlignment="1">
      <alignment horizontal="justify" vertical="center"/>
    </xf>
    <xf numFmtId="0" fontId="20" fillId="0" borderId="1" xfId="0" applyFont="1" applyFill="1" applyBorder="1" applyAlignment="1">
      <alignment horizontal="right" vertical="center"/>
    </xf>
    <xf numFmtId="0" fontId="20" fillId="0" borderId="1" xfId="0" applyFont="1" applyFill="1" applyBorder="1" applyAlignment="1">
      <alignment horizontal="center" vertical="center" wrapText="1"/>
    </xf>
    <xf numFmtId="3" fontId="9"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1" fontId="9" fillId="0" borderId="1" xfId="0" applyNumberFormat="1" applyFont="1" applyFill="1" applyBorder="1" applyAlignment="1">
      <alignment vertical="center"/>
    </xf>
    <xf numFmtId="0" fontId="9" fillId="0" borderId="1" xfId="0" applyFont="1" applyBorder="1" applyAlignment="1">
      <alignment horizontal="justify" vertical="center" wrapText="1"/>
    </xf>
    <xf numFmtId="0" fontId="9" fillId="0" borderId="1" xfId="0" applyFont="1" applyFill="1" applyBorder="1" applyAlignment="1">
      <alignment horizontal="justify" vertical="center"/>
    </xf>
    <xf numFmtId="0" fontId="11" fillId="0" borderId="1" xfId="0" applyFont="1" applyFill="1" applyBorder="1" applyAlignment="1">
      <alignment horizontal="center" vertical="center"/>
    </xf>
    <xf numFmtId="167" fontId="12" fillId="0" borderId="1" xfId="9" applyNumberFormat="1" applyFont="1" applyFill="1" applyBorder="1" applyAlignment="1">
      <alignment vertical="center"/>
    </xf>
    <xf numFmtId="49" fontId="9" fillId="0" borderId="1" xfId="1" applyNumberFormat="1" applyFont="1" applyFill="1" applyBorder="1" applyAlignment="1">
      <alignment horizontal="left" vertical="center" wrapText="1"/>
    </xf>
    <xf numFmtId="0" fontId="21" fillId="0" borderId="1" xfId="0" applyFont="1" applyFill="1" applyBorder="1" applyAlignment="1">
      <alignment vertical="center"/>
    </xf>
    <xf numFmtId="49" fontId="11" fillId="0" borderId="1" xfId="1" applyNumberFormat="1" applyFont="1" applyFill="1" applyBorder="1" applyAlignment="1">
      <alignment horizontal="left" vertical="top" wrapText="1"/>
    </xf>
    <xf numFmtId="49" fontId="13" fillId="20" borderId="1" xfId="3" applyNumberFormat="1" applyFont="1" applyFill="1" applyBorder="1" applyAlignment="1">
      <alignment horizontal="center" vertical="center" wrapText="1"/>
    </xf>
    <xf numFmtId="9" fontId="13" fillId="0" borderId="1" xfId="2" applyFont="1" applyFill="1" applyBorder="1" applyAlignment="1">
      <alignment horizontal="center" textRotation="255" wrapText="1"/>
    </xf>
    <xf numFmtId="14" fontId="11" fillId="4" borderId="1" xfId="1" applyNumberFormat="1" applyFont="1" applyFill="1" applyBorder="1" applyAlignment="1">
      <alignment horizontal="center" vertical="center"/>
    </xf>
  </cellXfs>
  <cellStyles count="10">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83">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00FF00"/>
      <color rgb="FFFFCCCC"/>
      <color rgb="FFFF9999"/>
      <color rgb="FFFF7C80"/>
      <color rgb="FFFF0066"/>
      <color rgb="FF000099"/>
      <color rgb="FF0066FF"/>
      <color rgb="FFFF5050"/>
      <color rgb="FF005C2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105</xdr:col>
      <xdr:colOff>179294</xdr:colOff>
      <xdr:row>0</xdr:row>
      <xdr:rowOff>493059</xdr:rowOff>
    </xdr:from>
    <xdr:to>
      <xdr:col>105</xdr:col>
      <xdr:colOff>795618</xdr:colOff>
      <xdr:row>1</xdr:row>
      <xdr:rowOff>0</xdr:rowOff>
    </xdr:to>
    <xdr:sp macro="" textlink="">
      <xdr:nvSpPr>
        <xdr:cNvPr id="2" name="1 Flecha arriba"/>
        <xdr:cNvSpPr/>
      </xdr:nvSpPr>
      <xdr:spPr>
        <a:xfrm>
          <a:off x="94420765" y="493059"/>
          <a:ext cx="616324" cy="840441"/>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105</xdr:col>
      <xdr:colOff>179294</xdr:colOff>
      <xdr:row>33</xdr:row>
      <xdr:rowOff>0</xdr:rowOff>
    </xdr:from>
    <xdr:to>
      <xdr:col>105</xdr:col>
      <xdr:colOff>795618</xdr:colOff>
      <xdr:row>33</xdr:row>
      <xdr:rowOff>728382</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105</xdr:col>
      <xdr:colOff>179294</xdr:colOff>
      <xdr:row>4</xdr:row>
      <xdr:rowOff>493059</xdr:rowOff>
    </xdr:from>
    <xdr:to>
      <xdr:col>105</xdr:col>
      <xdr:colOff>795618</xdr:colOff>
      <xdr:row>5</xdr:row>
      <xdr:rowOff>0</xdr:rowOff>
    </xdr:to>
    <xdr:sp macro="" textlink="">
      <xdr:nvSpPr>
        <xdr:cNvPr id="6" name="5 Flecha arriba"/>
        <xdr:cNvSpPr/>
      </xdr:nvSpPr>
      <xdr:spPr>
        <a:xfrm>
          <a:off x="101363369" y="60595809"/>
          <a:ext cx="616324" cy="230224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105</xdr:col>
      <xdr:colOff>179294</xdr:colOff>
      <xdr:row>6</xdr:row>
      <xdr:rowOff>493059</xdr:rowOff>
    </xdr:from>
    <xdr:to>
      <xdr:col>105</xdr:col>
      <xdr:colOff>795618</xdr:colOff>
      <xdr:row>7</xdr:row>
      <xdr:rowOff>728382</xdr:rowOff>
    </xdr:to>
    <xdr:sp macro="" textlink="">
      <xdr:nvSpPr>
        <xdr:cNvPr id="7" name="6 Flecha arriba"/>
        <xdr:cNvSpPr/>
      </xdr:nvSpPr>
      <xdr:spPr>
        <a:xfrm>
          <a:off x="101363369" y="64350900"/>
          <a:ext cx="616324"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6-4-4857664" TargetMode="External"/><Relationship Id="rId13" Type="http://schemas.openxmlformats.org/officeDocument/2006/relationships/hyperlink" Target="file:///C:\Users\52930442\Downloads\C_PROCESO_16-9-412001_211001044_18921723.pdf" TargetMode="External"/><Relationship Id="rId18" Type="http://schemas.openxmlformats.org/officeDocument/2006/relationships/hyperlink" Target="http://www.contratos.gov.co/consultas/detalleProceso.do?numConstancia=16-12-4725147" TargetMode="External"/><Relationship Id="rId26" Type="http://schemas.openxmlformats.org/officeDocument/2006/relationships/hyperlink" Target="https://www.contratos.gov.co/consultas/detalleProceso.do?numConstancia=16-12-4927436" TargetMode="External"/><Relationship Id="rId39" Type="http://schemas.openxmlformats.org/officeDocument/2006/relationships/hyperlink" Target="http://www.colombiacompra.gov.co/tienda-virtual-del-estado-colombiano/orden-de-compra/7266" TargetMode="External"/><Relationship Id="rId3" Type="http://schemas.openxmlformats.org/officeDocument/2006/relationships/hyperlink" Target="http://www.contratos.gov.co/consultas/detalleProceso.do?numConstancia=16-9-412031" TargetMode="External"/><Relationship Id="rId21" Type="http://schemas.openxmlformats.org/officeDocument/2006/relationships/hyperlink" Target="https://www.contratos.gov.co/consultas/detalleProceso.do?numConstancia=16-12-4930018" TargetMode="External"/><Relationship Id="rId34" Type="http://schemas.openxmlformats.org/officeDocument/2006/relationships/hyperlink" Target="https://www.contratos.gov.co/consultas/detalleProceso.do?numConstancia=16-13-4922212" TargetMode="External"/><Relationship Id="rId42" Type="http://schemas.openxmlformats.org/officeDocument/2006/relationships/hyperlink" Target="http://www.colombiacompra.gov.co/tienda-virtual-del-estado-colombiano/orden-de-compra/7278" TargetMode="External"/><Relationship Id="rId47" Type="http://schemas.openxmlformats.org/officeDocument/2006/relationships/comments" Target="../comments1.xml"/><Relationship Id="rId7" Type="http://schemas.openxmlformats.org/officeDocument/2006/relationships/hyperlink" Target="https://www.contratos.gov.co/consultas/detalleProceso.do?numConstancia=16-12-4757660" TargetMode="External"/><Relationship Id="rId12" Type="http://schemas.openxmlformats.org/officeDocument/2006/relationships/hyperlink" Target="https://www.contratos.gov.co/consultas/detalleProceso.do?numConstancia=16-1-156755" TargetMode="External"/><Relationship Id="rId17" Type="http://schemas.openxmlformats.org/officeDocument/2006/relationships/hyperlink" Target="http://www.contratos.gov.co/consultas/detalleProceso.do?numConstancia=16-12-4698868" TargetMode="External"/><Relationship Id="rId25" Type="http://schemas.openxmlformats.org/officeDocument/2006/relationships/hyperlink" Target="https://www.contratos.gov.co/consultas/detalleProceso.do?numConstancia=16-12-4901314" TargetMode="External"/><Relationship Id="rId33" Type="http://schemas.openxmlformats.org/officeDocument/2006/relationships/hyperlink" Target="https://www.contratos.gov.co/consultas/detalleProceso.do?numConstancia=16-13-4922173" TargetMode="External"/><Relationship Id="rId38" Type="http://schemas.openxmlformats.org/officeDocument/2006/relationships/hyperlink" Target="http://www.colombiacompra.gov.co/tienda-virtual-del-estado-colombiano/orden-de-compra/7265" TargetMode="External"/><Relationship Id="rId46" Type="http://schemas.openxmlformats.org/officeDocument/2006/relationships/vmlDrawing" Target="../drawings/vmlDrawing1.vml"/><Relationship Id="rId2" Type="http://schemas.openxmlformats.org/officeDocument/2006/relationships/hyperlink" Target="http://www.contratos.gov.co/consultas/detalleProceso.do?numConstancia=16-12-4606540" TargetMode="External"/><Relationship Id="rId16" Type="http://schemas.openxmlformats.org/officeDocument/2006/relationships/hyperlink" Target="https://www.contratos.gov.co/consultas/detalleProceso.do?numConstancia=16-9-413522" TargetMode="External"/><Relationship Id="rId20" Type="http://schemas.openxmlformats.org/officeDocument/2006/relationships/hyperlink" Target="http://www.contratos.gov.co/consultas/detalleProceso.do?numConstancia=16-12-4796840" TargetMode="External"/><Relationship Id="rId29" Type="http://schemas.openxmlformats.org/officeDocument/2006/relationships/hyperlink" Target="https://www.contratos.gov.co/consultas/detalleProceso.do?numConstancia=16-12-4861526" TargetMode="External"/><Relationship Id="rId41" Type="http://schemas.openxmlformats.org/officeDocument/2006/relationships/hyperlink" Target="http://www.colombiacompra.gov.co/tienda-virtual-del-estado-colombiano/orden-de-compra/7268" TargetMode="External"/><Relationship Id="rId1" Type="http://schemas.openxmlformats.org/officeDocument/2006/relationships/hyperlink" Target="https://www.contratos.gov.co/consultas/detalleProceso.do?numConstancia=16-9-411999" TargetMode="External"/><Relationship Id="rId6" Type="http://schemas.openxmlformats.org/officeDocument/2006/relationships/hyperlink" Target="https://www.contratos.gov.co/consultas/detalleProceso.do?numConstancia=16-12-4757660" TargetMode="External"/><Relationship Id="rId11" Type="http://schemas.openxmlformats.org/officeDocument/2006/relationships/hyperlink" Target="https://www.contratos.gov.co/consultas/detalleProceso.do?numConstancia=16-13-4903354" TargetMode="External"/><Relationship Id="rId24" Type="http://schemas.openxmlformats.org/officeDocument/2006/relationships/hyperlink" Target="https://www.contratos.gov.co/consultas/detalleProceso.do?numConstancia=16-12-4858303" TargetMode="External"/><Relationship Id="rId32" Type="http://schemas.openxmlformats.org/officeDocument/2006/relationships/hyperlink" Target="https://www.contratos.gov.co/consultas/detalleProceso.do?numConstancia=16-12-4902721" TargetMode="External"/><Relationship Id="rId37" Type="http://schemas.openxmlformats.org/officeDocument/2006/relationships/hyperlink" Target="http://www.colombiacompra.gov.co/tienda-virtual-del-estado-colombiano/orden-de-compra/7264" TargetMode="External"/><Relationship Id="rId40" Type="http://schemas.openxmlformats.org/officeDocument/2006/relationships/hyperlink" Target="http://www.colombiacompra.gov.co/tienda-virtual-del-estado-colombiano/orden-de-compra/7267" TargetMode="External"/><Relationship Id="rId45" Type="http://schemas.openxmlformats.org/officeDocument/2006/relationships/drawing" Target="../drawings/drawing1.xml"/><Relationship Id="rId5" Type="http://schemas.openxmlformats.org/officeDocument/2006/relationships/hyperlink" Target="https://www.contratos.gov.co/consultas/detalleProceso.do?numConstancia=16-9-412001" TargetMode="External"/><Relationship Id="rId15" Type="http://schemas.openxmlformats.org/officeDocument/2006/relationships/hyperlink" Target="https://www.contratos.gov.co/consultas/detalleProceso.do?numConstancia=16-12-4853347" TargetMode="External"/><Relationship Id="rId23" Type="http://schemas.openxmlformats.org/officeDocument/2006/relationships/hyperlink" Target="https://www.contratos.gov.co/consultas/detalleProceso.do?numConstancia=16-12-4929215" TargetMode="External"/><Relationship Id="rId28" Type="http://schemas.openxmlformats.org/officeDocument/2006/relationships/hyperlink" Target="https://www.contratos.gov.co/consultas/detalleProceso.do?numConstancia=16-12-4894573" TargetMode="External"/><Relationship Id="rId36" Type="http://schemas.openxmlformats.org/officeDocument/2006/relationships/hyperlink" Target="http://www.colombiacompra.gov.co/tienda-virtual-del-estado-colombiano/orden-de-compra/7263" TargetMode="External"/><Relationship Id="rId10" Type="http://schemas.openxmlformats.org/officeDocument/2006/relationships/hyperlink" Target="https://www.contratos.gov.co/consultas/detalleProceso.do?numConstancia=16-12-4852451" TargetMode="External"/><Relationship Id="rId19" Type="http://schemas.openxmlformats.org/officeDocument/2006/relationships/hyperlink" Target="https://www.contratos.gov.co/consultas/detalleProceso.do?numConstancia=16-12-4786626" TargetMode="External"/><Relationship Id="rId31" Type="http://schemas.openxmlformats.org/officeDocument/2006/relationships/hyperlink" Target="https://www.contratos.gov.co/consultas/detalleProceso.do?numConstancia=16-12-4902667" TargetMode="External"/><Relationship Id="rId44" Type="http://schemas.openxmlformats.org/officeDocument/2006/relationships/printerSettings" Target="../printerSettings/printerSettings1.bin"/><Relationship Id="rId4" Type="http://schemas.openxmlformats.org/officeDocument/2006/relationships/hyperlink" Target="https://www.contratos.gov.co/consultas/detalleProceso.do?numConstancia=16-13-4727695" TargetMode="External"/><Relationship Id="rId9" Type="http://schemas.openxmlformats.org/officeDocument/2006/relationships/hyperlink" Target="https://www.contratos.gov.co/consultas/detalleProceso.do?numConstancia=16-9-413233" TargetMode="External"/><Relationship Id="rId14" Type="http://schemas.openxmlformats.org/officeDocument/2006/relationships/hyperlink" Target="https://www.contratos.gov.co/consultas/detalleProceso.do?numConstancia=16-12-4704646" TargetMode="External"/><Relationship Id="rId22" Type="http://schemas.openxmlformats.org/officeDocument/2006/relationships/hyperlink" Target="https://www.contratos.gov.co/consultas/detalleProceso.do?numConstancia=16-12-4930065" TargetMode="External"/><Relationship Id="rId27" Type="http://schemas.openxmlformats.org/officeDocument/2006/relationships/hyperlink" Target="file:///C:\Users\52930442\Downloads\C_PROCESO_16-12-4858303_211001044_19031676.pdf" TargetMode="External"/><Relationship Id="rId30" Type="http://schemas.openxmlformats.org/officeDocument/2006/relationships/hyperlink" Target="https://www.contratos.gov.co/consultas/detalleProceso.do?numConstancia=16-12-4902459" TargetMode="External"/><Relationship Id="rId35" Type="http://schemas.openxmlformats.org/officeDocument/2006/relationships/hyperlink" Target="https://www.contratos.gov.co/consultas/detalleProceso.do?numConstancia=16-12-4930165" TargetMode="External"/><Relationship Id="rId43" Type="http://schemas.openxmlformats.org/officeDocument/2006/relationships/hyperlink" Target="https://www.contratos.gov.co/consultas/detalleProceso.do?numConstancia=16-9-41350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D307"/>
  <sheetViews>
    <sheetView tabSelected="1" zoomScaleNormal="100" zoomScaleSheetLayoutView="85" workbookViewId="0">
      <pane xSplit="1" ySplit="1" topLeftCell="B2" activePane="bottomRight" state="frozen"/>
      <selection activeCell="K887" sqref="K887"/>
      <selection pane="topRight" activeCell="K887" sqref="K887"/>
      <selection pane="bottomLeft" activeCell="K887" sqref="K887"/>
      <selection pane="bottomRight" activeCell="F1" sqref="F1"/>
    </sheetView>
  </sheetViews>
  <sheetFormatPr baseColWidth="10" defaultColWidth="14.42578125" defaultRowHeight="13.5" x14ac:dyDescent="0.25"/>
  <cols>
    <col min="1" max="1" width="2.140625" style="77" customWidth="1"/>
    <col min="2" max="2" width="19.7109375" style="80" customWidth="1"/>
    <col min="3" max="3" width="19.5703125" style="80" customWidth="1"/>
    <col min="4" max="4" width="12.7109375" style="108" customWidth="1"/>
    <col min="5" max="5" width="13.7109375" style="81" customWidth="1"/>
    <col min="6" max="6" width="14.7109375" style="82" customWidth="1"/>
    <col min="7" max="7" width="17.7109375" style="82" customWidth="1"/>
    <col min="8" max="8" width="15" style="83" customWidth="1"/>
    <col min="9" max="9" width="16.42578125" style="83" customWidth="1"/>
    <col min="10" max="10" width="41.140625" style="84" customWidth="1"/>
    <col min="11" max="11" width="14.28515625" style="233" customWidth="1"/>
    <col min="12" max="12" width="9.85546875" style="85" customWidth="1"/>
    <col min="13" max="13" width="16" style="85" customWidth="1"/>
    <col min="14" max="14" width="15.42578125" style="86" customWidth="1"/>
    <col min="15" max="15" width="11.42578125" style="95" customWidth="1"/>
    <col min="16" max="16" width="12.140625" style="94" customWidth="1"/>
    <col min="17" max="18" width="14.28515625" style="80" customWidth="1"/>
    <col min="19" max="19" width="9" style="87" customWidth="1"/>
    <col min="20" max="20" width="11.85546875" style="88" customWidth="1"/>
    <col min="21" max="21" width="13.5703125" style="87" customWidth="1"/>
    <col min="22" max="22" width="13.7109375" style="89" customWidth="1"/>
    <col min="23" max="23" width="10.7109375" style="89" customWidth="1"/>
    <col min="24" max="24" width="11.7109375" style="90" customWidth="1"/>
    <col min="25" max="25" width="11.7109375" style="91" customWidth="1"/>
    <col min="26" max="26" width="18.7109375" style="83" customWidth="1"/>
    <col min="27" max="27" width="18.5703125" style="83" customWidth="1"/>
    <col min="28" max="28" width="15.85546875" style="83" customWidth="1"/>
    <col min="29" max="29" width="13.85546875" style="83" customWidth="1"/>
    <col min="30" max="30" width="20.7109375" style="83" customWidth="1"/>
    <col min="31" max="31" width="15.7109375" style="92" customWidth="1"/>
    <col min="32" max="32" width="12.7109375" style="93" customWidth="1"/>
    <col min="33" max="33" width="14.28515625" style="96" customWidth="1"/>
    <col min="34" max="34" width="11.42578125" style="94" customWidth="1"/>
    <col min="35" max="35" width="9.85546875" style="94" customWidth="1"/>
    <col min="36" max="36" width="17.140625" style="96" customWidth="1"/>
    <col min="37" max="37" width="16.5703125" style="97" customWidth="1"/>
    <col min="38" max="38" width="22.140625" style="98" customWidth="1"/>
    <col min="39" max="39" width="15.5703125" style="86" customWidth="1"/>
    <col min="40" max="40" width="13.42578125" style="86" customWidth="1"/>
    <col min="41" max="41" width="14.7109375" style="86" customWidth="1"/>
    <col min="42" max="42" width="14" style="99" customWidth="1"/>
    <col min="43" max="43" width="11.7109375" style="100" customWidth="1"/>
    <col min="44" max="45" width="14.140625" style="101" customWidth="1"/>
    <col min="46" max="46" width="15.140625" style="102" customWidth="1"/>
    <col min="47" max="47" width="12.85546875" style="103" customWidth="1"/>
    <col min="48" max="48" width="13.5703125" style="103" customWidth="1"/>
    <col min="49" max="49" width="13.85546875" style="104" customWidth="1"/>
    <col min="50" max="50" width="13.5703125" style="104" customWidth="1"/>
    <col min="51" max="51" width="21.7109375" style="105" customWidth="1"/>
    <col min="52" max="52" width="18.42578125" style="106" customWidth="1"/>
    <col min="53" max="53" width="55.140625" style="88" customWidth="1"/>
    <col min="54" max="55" width="10.85546875" style="90" customWidth="1"/>
    <col min="56" max="56" width="14" style="91" customWidth="1"/>
    <col min="57" max="57" width="14" style="107" customWidth="1"/>
    <col min="58" max="58" width="14" style="90" customWidth="1"/>
    <col min="59" max="59" width="15.5703125" style="91" customWidth="1"/>
    <col min="60" max="60" width="12.5703125" style="108" customWidth="1"/>
    <col min="61" max="61" width="12.5703125" style="90" customWidth="1"/>
    <col min="62" max="63" width="12.5703125" style="91" customWidth="1"/>
    <col min="64" max="64" width="12.5703125" style="90" customWidth="1"/>
    <col min="65" max="65" width="12.5703125" style="91" customWidth="1"/>
    <col min="66" max="67" width="11.7109375" style="108" customWidth="1"/>
    <col min="68" max="68" width="12.85546875" style="91" customWidth="1"/>
    <col min="69" max="69" width="12.5703125" style="91" customWidth="1"/>
    <col min="70" max="70" width="12.5703125" style="90" customWidth="1"/>
    <col min="71" max="71" width="12.5703125" style="91" customWidth="1"/>
    <col min="72" max="73" width="22.42578125" style="109" customWidth="1"/>
    <col min="74" max="74" width="15.140625" style="109" customWidth="1"/>
    <col min="75" max="75" width="11.7109375" style="110" customWidth="1"/>
    <col min="76" max="76" width="11.5703125" style="110" customWidth="1"/>
    <col min="77" max="77" width="11.5703125" style="93" customWidth="1"/>
    <col min="78" max="78" width="11.5703125" style="110" customWidth="1"/>
    <col min="79" max="79" width="11.5703125" style="91" customWidth="1"/>
    <col min="80" max="81" width="11.5703125" style="110" customWidth="1"/>
    <col min="82" max="82" width="11.5703125" style="93" customWidth="1"/>
    <col min="83" max="83" width="11.5703125" style="110" customWidth="1"/>
    <col min="84" max="84" width="11.5703125" style="91" customWidth="1"/>
    <col min="85" max="86" width="11.7109375" style="110" customWidth="1"/>
    <col min="87" max="87" width="11.5703125" style="93" customWidth="1"/>
    <col min="88" max="88" width="11.5703125" style="110" customWidth="1"/>
    <col min="89" max="89" width="11.5703125" style="91" customWidth="1"/>
    <col min="90" max="90" width="11.7109375" style="111" customWidth="1"/>
    <col min="91" max="91" width="13.42578125" style="90" customWidth="1"/>
    <col min="92" max="92" width="11.7109375" style="107" customWidth="1"/>
    <col min="93" max="93" width="22.42578125" style="91" customWidth="1"/>
    <col min="94" max="94" width="21.42578125" style="111" customWidth="1"/>
    <col min="95" max="95" width="19.28515625" style="112" customWidth="1"/>
    <col min="96" max="96" width="16.7109375" style="113" customWidth="1"/>
    <col min="97" max="98" width="11.7109375" style="113" customWidth="1"/>
    <col min="99" max="99" width="13.7109375" style="80" customWidth="1"/>
    <col min="100" max="100" width="1.28515625" style="80" customWidth="1"/>
    <col min="101" max="101" width="15.7109375" style="80" customWidth="1"/>
    <col min="102" max="102" width="13.5703125" style="80" customWidth="1"/>
    <col min="103" max="103" width="11.42578125" style="80" customWidth="1"/>
    <col min="104" max="104" width="12" style="86" customWidth="1"/>
    <col min="105" max="105" width="14.5703125" style="114" customWidth="1"/>
    <col min="106" max="106" width="14.5703125" style="80" customWidth="1"/>
    <col min="107" max="107" width="16.42578125" style="86" customWidth="1"/>
    <col min="108" max="108" width="14.42578125" style="80" customWidth="1"/>
    <col min="109" max="112" width="14.42578125" style="77" customWidth="1"/>
    <col min="113" max="132" width="14.42578125" style="77"/>
    <col min="133" max="133" width="16.42578125" style="77" bestFit="1" customWidth="1"/>
    <col min="134" max="16384" width="14.42578125" style="77"/>
  </cols>
  <sheetData>
    <row r="1" spans="1:108" s="228" customFormat="1" ht="47.25" customHeight="1" x14ac:dyDescent="0.25">
      <c r="A1" s="190"/>
      <c r="B1" s="191" t="s">
        <v>20</v>
      </c>
      <c r="C1" s="191" t="s">
        <v>159</v>
      </c>
      <c r="D1" s="235" t="s">
        <v>0</v>
      </c>
      <c r="E1" s="191" t="s">
        <v>117</v>
      </c>
      <c r="F1" s="191" t="s">
        <v>1</v>
      </c>
      <c r="G1" s="191" t="s">
        <v>1497</v>
      </c>
      <c r="H1" s="191" t="s">
        <v>1680</v>
      </c>
      <c r="I1" s="191" t="s">
        <v>1532</v>
      </c>
      <c r="J1" s="191" t="s">
        <v>6</v>
      </c>
      <c r="K1" s="192" t="s">
        <v>158</v>
      </c>
      <c r="L1" s="193" t="s">
        <v>1467</v>
      </c>
      <c r="M1" s="193" t="s">
        <v>145</v>
      </c>
      <c r="N1" s="191" t="s">
        <v>1480</v>
      </c>
      <c r="O1" s="193" t="s">
        <v>118</v>
      </c>
      <c r="P1" s="194" t="s">
        <v>119</v>
      </c>
      <c r="Q1" s="191" t="s">
        <v>1464</v>
      </c>
      <c r="R1" s="191" t="s">
        <v>3</v>
      </c>
      <c r="S1" s="195" t="s">
        <v>1468</v>
      </c>
      <c r="T1" s="191" t="s">
        <v>132</v>
      </c>
      <c r="U1" s="195" t="s">
        <v>18</v>
      </c>
      <c r="V1" s="234" t="s">
        <v>2</v>
      </c>
      <c r="W1" s="123" t="s">
        <v>1485</v>
      </c>
      <c r="X1" s="194" t="s">
        <v>121</v>
      </c>
      <c r="Y1" s="196" t="s">
        <v>120</v>
      </c>
      <c r="Z1" s="191" t="s">
        <v>4</v>
      </c>
      <c r="AA1" s="191" t="s">
        <v>4</v>
      </c>
      <c r="AB1" s="191" t="s">
        <v>61</v>
      </c>
      <c r="AC1" s="191" t="s">
        <v>62</v>
      </c>
      <c r="AD1" s="191" t="s">
        <v>5</v>
      </c>
      <c r="AE1" s="191" t="s">
        <v>146</v>
      </c>
      <c r="AF1" s="191" t="s">
        <v>57</v>
      </c>
      <c r="AG1" s="197" t="s">
        <v>137</v>
      </c>
      <c r="AH1" s="193" t="s">
        <v>138</v>
      </c>
      <c r="AI1" s="193" t="s">
        <v>1475</v>
      </c>
      <c r="AJ1" s="197" t="s">
        <v>1476</v>
      </c>
      <c r="AK1" s="193" t="s">
        <v>1477</v>
      </c>
      <c r="AL1" s="196" t="s">
        <v>153</v>
      </c>
      <c r="AM1" s="196" t="s">
        <v>1534</v>
      </c>
      <c r="AN1" s="196" t="s">
        <v>95</v>
      </c>
      <c r="AO1" s="191" t="s">
        <v>96</v>
      </c>
      <c r="AP1" s="193" t="s">
        <v>14</v>
      </c>
      <c r="AQ1" s="198" t="s">
        <v>15</v>
      </c>
      <c r="AR1" s="198" t="s">
        <v>9</v>
      </c>
      <c r="AS1" s="198" t="s">
        <v>92</v>
      </c>
      <c r="AT1" s="194" t="s">
        <v>8</v>
      </c>
      <c r="AU1" s="191" t="s">
        <v>41</v>
      </c>
      <c r="AV1" s="191" t="s">
        <v>21</v>
      </c>
      <c r="AW1" s="194" t="s">
        <v>25</v>
      </c>
      <c r="AX1" s="194" t="s">
        <v>1469</v>
      </c>
      <c r="AY1" s="199" t="s">
        <v>97</v>
      </c>
      <c r="AZ1" s="200" t="s">
        <v>98</v>
      </c>
      <c r="BA1" s="193" t="s">
        <v>1478</v>
      </c>
      <c r="BB1" s="201" t="s">
        <v>139</v>
      </c>
      <c r="BC1" s="201" t="s">
        <v>122</v>
      </c>
      <c r="BD1" s="202" t="s">
        <v>13</v>
      </c>
      <c r="BE1" s="203" t="s">
        <v>132</v>
      </c>
      <c r="BF1" s="201" t="s">
        <v>121</v>
      </c>
      <c r="BG1" s="202" t="s">
        <v>120</v>
      </c>
      <c r="BH1" s="204" t="s">
        <v>139</v>
      </c>
      <c r="BI1" s="201" t="s">
        <v>122</v>
      </c>
      <c r="BJ1" s="205" t="s">
        <v>13</v>
      </c>
      <c r="BK1" s="206" t="s">
        <v>132</v>
      </c>
      <c r="BL1" s="207" t="s">
        <v>121</v>
      </c>
      <c r="BM1" s="208" t="s">
        <v>120</v>
      </c>
      <c r="BN1" s="204" t="s">
        <v>139</v>
      </c>
      <c r="BO1" s="204" t="s">
        <v>122</v>
      </c>
      <c r="BP1" s="205" t="s">
        <v>13</v>
      </c>
      <c r="BQ1" s="206" t="s">
        <v>132</v>
      </c>
      <c r="BR1" s="207" t="s">
        <v>121</v>
      </c>
      <c r="BS1" s="208" t="s">
        <v>120</v>
      </c>
      <c r="BT1" s="209" t="s">
        <v>111</v>
      </c>
      <c r="BU1" s="210" t="s">
        <v>112</v>
      </c>
      <c r="BV1" s="211" t="s">
        <v>79</v>
      </c>
      <c r="BW1" s="201" t="s">
        <v>140</v>
      </c>
      <c r="BX1" s="201" t="s">
        <v>80</v>
      </c>
      <c r="BY1" s="203" t="s">
        <v>132</v>
      </c>
      <c r="BZ1" s="201" t="s">
        <v>121</v>
      </c>
      <c r="CA1" s="202" t="s">
        <v>120</v>
      </c>
      <c r="CB1" s="201" t="s">
        <v>140</v>
      </c>
      <c r="CC1" s="212" t="s">
        <v>80</v>
      </c>
      <c r="CD1" s="212" t="s">
        <v>132</v>
      </c>
      <c r="CE1" s="213" t="s">
        <v>121</v>
      </c>
      <c r="CF1" s="214" t="s">
        <v>120</v>
      </c>
      <c r="CG1" s="201" t="s">
        <v>140</v>
      </c>
      <c r="CH1" s="215" t="s">
        <v>80</v>
      </c>
      <c r="CI1" s="215" t="s">
        <v>132</v>
      </c>
      <c r="CJ1" s="216" t="s">
        <v>121</v>
      </c>
      <c r="CK1" s="217" t="s">
        <v>120</v>
      </c>
      <c r="CL1" s="218" t="s">
        <v>81</v>
      </c>
      <c r="CM1" s="219" t="s">
        <v>21</v>
      </c>
      <c r="CN1" s="218"/>
      <c r="CO1" s="205" t="s">
        <v>149</v>
      </c>
      <c r="CP1" s="220" t="s">
        <v>148</v>
      </c>
      <c r="CQ1" s="258" t="s">
        <v>78</v>
      </c>
      <c r="CR1" s="258"/>
      <c r="CS1" s="221" t="s">
        <v>58</v>
      </c>
      <c r="CT1" s="222"/>
      <c r="CU1" s="223" t="s">
        <v>3</v>
      </c>
      <c r="CV1" s="224"/>
      <c r="CW1" s="223" t="s">
        <v>127</v>
      </c>
      <c r="CX1" s="223" t="s">
        <v>128</v>
      </c>
      <c r="CY1" s="223" t="s">
        <v>1470</v>
      </c>
      <c r="CZ1" s="225" t="s">
        <v>1471</v>
      </c>
      <c r="DA1" s="226" t="s">
        <v>1473</v>
      </c>
      <c r="DB1" s="227">
        <v>42277</v>
      </c>
      <c r="DC1" s="225" t="s">
        <v>1472</v>
      </c>
      <c r="DD1" s="223" t="s">
        <v>1474</v>
      </c>
    </row>
    <row r="2" spans="1:108" s="126" customFormat="1" ht="81" x14ac:dyDescent="0.25">
      <c r="A2" s="132"/>
      <c r="B2" s="138" t="s">
        <v>1530</v>
      </c>
      <c r="C2" s="28" t="s">
        <v>1563</v>
      </c>
      <c r="D2" s="30" t="s">
        <v>1492</v>
      </c>
      <c r="E2" s="137">
        <v>42381</v>
      </c>
      <c r="F2" s="139" t="s">
        <v>1493</v>
      </c>
      <c r="G2" s="139" t="s">
        <v>1543</v>
      </c>
      <c r="H2" s="127" t="s">
        <v>1550</v>
      </c>
      <c r="I2" s="127" t="s">
        <v>1551</v>
      </c>
      <c r="J2" s="78" t="s">
        <v>1564</v>
      </c>
      <c r="K2" s="35">
        <v>52</v>
      </c>
      <c r="L2" s="173" t="s">
        <v>1565</v>
      </c>
      <c r="M2" s="163" t="s">
        <v>1566</v>
      </c>
      <c r="N2" s="232" t="s">
        <v>1567</v>
      </c>
      <c r="O2" s="134" t="s">
        <v>1568</v>
      </c>
      <c r="P2" s="131" t="s">
        <v>1569</v>
      </c>
      <c r="Q2" s="130" t="s">
        <v>1483</v>
      </c>
      <c r="R2" s="131" t="s">
        <v>1729</v>
      </c>
      <c r="S2" s="31"/>
      <c r="T2" s="32"/>
      <c r="U2" s="31"/>
      <c r="V2" s="142">
        <v>46</v>
      </c>
      <c r="W2" s="137">
        <v>42431</v>
      </c>
      <c r="X2" s="137">
        <v>40244</v>
      </c>
      <c r="Y2" s="132"/>
      <c r="Z2" s="127" t="s">
        <v>1730</v>
      </c>
      <c r="AA2" s="127" t="s">
        <v>1543</v>
      </c>
      <c r="AB2" s="127" t="s">
        <v>1731</v>
      </c>
      <c r="AC2" s="127" t="s">
        <v>1731</v>
      </c>
      <c r="AD2" s="247" t="s">
        <v>1732</v>
      </c>
      <c r="AE2" s="248">
        <v>900062917</v>
      </c>
      <c r="AF2" s="29" t="s">
        <v>1602</v>
      </c>
      <c r="AG2" s="249">
        <v>52816</v>
      </c>
      <c r="AH2" s="137">
        <v>42431</v>
      </c>
      <c r="AI2" s="135" t="s">
        <v>1490</v>
      </c>
      <c r="AJ2" s="229">
        <v>221806300</v>
      </c>
      <c r="AK2" s="133" t="s">
        <v>1733</v>
      </c>
      <c r="AL2" s="129"/>
      <c r="AM2" s="140">
        <v>55000000</v>
      </c>
      <c r="AN2" s="132"/>
      <c r="AO2" s="121">
        <v>55000000</v>
      </c>
      <c r="AP2" s="36"/>
      <c r="AQ2" s="37"/>
      <c r="AR2" s="37"/>
      <c r="AS2" s="37"/>
      <c r="AT2" s="38" t="s">
        <v>69</v>
      </c>
      <c r="AU2" s="137">
        <v>42431</v>
      </c>
      <c r="AV2" s="137">
        <v>42735</v>
      </c>
      <c r="AW2" s="129">
        <f>AV2-AU2</f>
        <v>304</v>
      </c>
      <c r="AX2" s="129"/>
      <c r="AY2" s="72" t="s">
        <v>1734</v>
      </c>
      <c r="AZ2" s="39">
        <v>52992368</v>
      </c>
      <c r="BA2" s="125" t="s">
        <v>1735</v>
      </c>
      <c r="BB2" s="40"/>
      <c r="BC2" s="40"/>
      <c r="BD2" s="41"/>
      <c r="BE2" s="74"/>
      <c r="BF2" s="40"/>
      <c r="BG2" s="41"/>
      <c r="BH2" s="43"/>
      <c r="BI2" s="44"/>
      <c r="BJ2" s="45"/>
      <c r="BK2" s="45"/>
      <c r="BL2" s="46"/>
      <c r="BM2" s="45"/>
      <c r="BN2" s="47"/>
      <c r="BO2" s="47"/>
      <c r="BP2" s="48"/>
      <c r="BQ2" s="49"/>
      <c r="BR2" s="50"/>
      <c r="BS2" s="49"/>
      <c r="BT2" s="51">
        <f t="shared" ref="BT2" si="0">+AN2</f>
        <v>0</v>
      </c>
      <c r="BU2" s="52">
        <f t="shared" ref="BU2:BU34" si="1">+BD2+BJ2+BP2+BT2</f>
        <v>0</v>
      </c>
      <c r="BV2" s="53">
        <f t="shared" ref="BV2" si="2">+AO2+BU2</f>
        <v>55000000</v>
      </c>
      <c r="BW2" s="54"/>
      <c r="BX2" s="54"/>
      <c r="BY2" s="55"/>
      <c r="BZ2" s="54"/>
      <c r="CA2" s="41"/>
      <c r="CB2" s="44"/>
      <c r="CC2" s="44"/>
      <c r="CD2" s="75"/>
      <c r="CE2" s="44"/>
      <c r="CF2" s="45"/>
      <c r="CG2" s="56"/>
      <c r="CH2" s="56"/>
      <c r="CI2" s="57"/>
      <c r="CJ2" s="57"/>
      <c r="CK2" s="57"/>
      <c r="CL2" s="58"/>
      <c r="CM2" s="59">
        <f t="shared" ref="CM2" si="3">+IF(BX2&gt;AV2,IF(CC2&gt;BX2,IF(CH2&gt;CC2,CH2,CC2),BX2),AV2)</f>
        <v>42735</v>
      </c>
      <c r="CN2" s="60"/>
      <c r="CO2" s="132"/>
      <c r="CP2" s="58"/>
      <c r="CQ2" s="61" t="e">
        <f>+SUMIFS(#REF!,#REF!,AG2)</f>
        <v>#REF!</v>
      </c>
      <c r="CR2" s="62" t="e">
        <f>+SUMIFS(#REF!,#REF!,BB2)+SUMIFS(#REF!,#REF!,BH2)+SUMIFS(#REF!,#REF!,BN2)</f>
        <v>#REF!</v>
      </c>
      <c r="CS2" s="63" t="e">
        <f t="shared" ref="CS2:CS34" si="4">+(CQ2+CR2)/BV2</f>
        <v>#REF!</v>
      </c>
      <c r="CT2" s="64"/>
      <c r="CU2" s="65" t="str">
        <f t="shared" ref="CU2" si="5">+R2</f>
        <v>EJECUCION</v>
      </c>
      <c r="CV2" s="66"/>
      <c r="CW2" s="67">
        <f t="shared" ref="CW2" si="6">+AU2</f>
        <v>42431</v>
      </c>
      <c r="CX2" s="65">
        <f t="shared" ref="CX2" si="7">+CM2</f>
        <v>42735</v>
      </c>
      <c r="CY2" s="68">
        <f t="shared" ref="CY2:CY34" si="8">+CX2-CW2</f>
        <v>304</v>
      </c>
      <c r="CZ2" s="68">
        <f t="shared" ref="CZ2" si="9">+$DB$1-CW2</f>
        <v>-154</v>
      </c>
      <c r="DA2" s="69">
        <f t="shared" ref="DA2:DA34" si="10">+IF(CZ2&gt;=CY2,100,(CZ2/CY2)*100)</f>
        <v>-50.657894736842103</v>
      </c>
      <c r="DB2" s="236"/>
      <c r="DC2" s="68">
        <f t="shared" ref="DC2:DC34" si="11">+DA2</f>
        <v>-50.657894736842103</v>
      </c>
      <c r="DD2" s="70" t="e">
        <f t="shared" ref="DD2:DD34" si="12">+CS2</f>
        <v>#REF!</v>
      </c>
    </row>
    <row r="3" spans="1:108" s="126" customFormat="1" ht="51" customHeight="1" x14ac:dyDescent="0.25">
      <c r="B3" s="138" t="s">
        <v>1481</v>
      </c>
      <c r="C3" s="28" t="s">
        <v>1538</v>
      </c>
      <c r="D3" s="30" t="s">
        <v>1503</v>
      </c>
      <c r="E3" s="137">
        <v>42389</v>
      </c>
      <c r="F3" s="139" t="s">
        <v>1493</v>
      </c>
      <c r="G3" s="139" t="s">
        <v>1499</v>
      </c>
      <c r="H3" s="117" t="s">
        <v>1482</v>
      </c>
      <c r="I3" s="117" t="s">
        <v>1537</v>
      </c>
      <c r="J3" s="78" t="s">
        <v>1536</v>
      </c>
      <c r="K3" s="35">
        <v>178</v>
      </c>
      <c r="L3" s="128">
        <v>731521</v>
      </c>
      <c r="M3" s="133" t="s">
        <v>1539</v>
      </c>
      <c r="N3" s="129">
        <v>18560000</v>
      </c>
      <c r="O3" s="134" t="s">
        <v>1540</v>
      </c>
      <c r="P3" s="131" t="s">
        <v>1541</v>
      </c>
      <c r="Q3" s="130" t="s">
        <v>1483</v>
      </c>
      <c r="R3" s="131" t="s">
        <v>1604</v>
      </c>
      <c r="S3" s="31"/>
      <c r="T3" s="32"/>
      <c r="U3" s="31"/>
      <c r="V3" s="142">
        <v>57</v>
      </c>
      <c r="W3" s="137">
        <v>42459</v>
      </c>
      <c r="X3" s="137">
        <v>42459</v>
      </c>
      <c r="Y3" s="132">
        <f>W3-X3</f>
        <v>0</v>
      </c>
      <c r="Z3" s="117" t="s">
        <v>1848</v>
      </c>
      <c r="AA3" s="117" t="s">
        <v>1849</v>
      </c>
      <c r="AB3" s="117" t="s">
        <v>1488</v>
      </c>
      <c r="AC3" s="117" t="s">
        <v>1488</v>
      </c>
      <c r="AD3" s="145" t="s">
        <v>1850</v>
      </c>
      <c r="AE3" s="145">
        <v>900426006</v>
      </c>
      <c r="AF3" s="29" t="s">
        <v>1636</v>
      </c>
      <c r="AG3" s="35">
        <v>75516</v>
      </c>
      <c r="AH3" s="137">
        <v>42459</v>
      </c>
      <c r="AI3" s="118" t="s">
        <v>1508</v>
      </c>
      <c r="AJ3" s="250">
        <v>804038925</v>
      </c>
      <c r="AK3" s="78" t="s">
        <v>1535</v>
      </c>
      <c r="AL3" s="140"/>
      <c r="AM3" s="140">
        <v>18560000</v>
      </c>
      <c r="AN3" s="132"/>
      <c r="AO3" s="121">
        <f>AM3+AN3</f>
        <v>18560000</v>
      </c>
      <c r="AP3" s="36" t="s">
        <v>22</v>
      </c>
      <c r="AQ3" s="37" t="s">
        <v>69</v>
      </c>
      <c r="AR3" s="37" t="s">
        <v>69</v>
      </c>
      <c r="AS3" s="37" t="s">
        <v>69</v>
      </c>
      <c r="AT3" s="38" t="s">
        <v>69</v>
      </c>
      <c r="AU3" s="137">
        <v>42461</v>
      </c>
      <c r="AV3" s="137">
        <v>42735</v>
      </c>
      <c r="AW3" s="129">
        <f t="shared" ref="AW3" si="13">AV3-AU3</f>
        <v>274</v>
      </c>
      <c r="AX3" s="129"/>
      <c r="AY3" s="72" t="s">
        <v>1811</v>
      </c>
      <c r="AZ3" s="39"/>
      <c r="BA3" s="251" t="s">
        <v>1851</v>
      </c>
      <c r="BB3" s="73"/>
      <c r="BC3" s="40"/>
      <c r="BD3" s="41"/>
      <c r="BE3" s="41"/>
      <c r="BF3" s="40"/>
      <c r="BG3" s="41"/>
      <c r="BH3" s="43"/>
      <c r="BI3" s="44"/>
      <c r="BJ3" s="45"/>
      <c r="BK3" s="45"/>
      <c r="BL3" s="46"/>
      <c r="BM3" s="45"/>
      <c r="BN3" s="47"/>
      <c r="BO3" s="47"/>
      <c r="BP3" s="48"/>
      <c r="BQ3" s="49"/>
      <c r="BR3" s="50"/>
      <c r="BS3" s="49"/>
      <c r="BT3" s="51"/>
      <c r="BU3" s="52"/>
      <c r="BV3" s="53"/>
      <c r="BW3" s="54"/>
      <c r="BX3" s="54"/>
      <c r="BY3" s="54"/>
      <c r="BZ3" s="54"/>
      <c r="CA3" s="41"/>
      <c r="CB3" s="44"/>
      <c r="CC3" s="44"/>
      <c r="CD3" s="44"/>
      <c r="CE3" s="44"/>
      <c r="CF3" s="45"/>
      <c r="CG3" s="56"/>
      <c r="CH3" s="56"/>
      <c r="CI3" s="57"/>
      <c r="CJ3" s="57"/>
      <c r="CK3" s="57"/>
      <c r="CL3" s="58"/>
      <c r="CM3" s="59"/>
      <c r="CN3" s="60"/>
      <c r="CO3" s="132"/>
      <c r="CP3" s="58"/>
      <c r="CQ3" s="61"/>
      <c r="CR3" s="62"/>
      <c r="CS3" s="63"/>
      <c r="CT3" s="64"/>
      <c r="CU3" s="65"/>
      <c r="CV3" s="66"/>
      <c r="CW3" s="67"/>
      <c r="CX3" s="65"/>
      <c r="CY3" s="68"/>
      <c r="CZ3" s="68"/>
      <c r="DA3" s="69"/>
      <c r="DB3" s="236"/>
      <c r="DC3" s="68"/>
      <c r="DD3" s="70"/>
    </row>
    <row r="4" spans="1:108" s="126" customFormat="1" ht="96" customHeight="1" x14ac:dyDescent="0.25">
      <c r="B4" s="138" t="s">
        <v>1481</v>
      </c>
      <c r="C4" s="115" t="s">
        <v>1647</v>
      </c>
      <c r="D4" s="240">
        <v>42</v>
      </c>
      <c r="E4" s="137">
        <v>42408</v>
      </c>
      <c r="F4" s="139" t="s">
        <v>1493</v>
      </c>
      <c r="G4" s="139" t="s">
        <v>1499</v>
      </c>
      <c r="H4" s="127" t="s">
        <v>1635</v>
      </c>
      <c r="I4" s="127" t="s">
        <v>1635</v>
      </c>
      <c r="J4" s="252" t="s">
        <v>1641</v>
      </c>
      <c r="K4" s="35">
        <v>20</v>
      </c>
      <c r="L4" s="128" t="s">
        <v>1603</v>
      </c>
      <c r="M4" s="128" t="s">
        <v>1642</v>
      </c>
      <c r="N4" s="129">
        <v>18193600</v>
      </c>
      <c r="O4" s="134" t="s">
        <v>1643</v>
      </c>
      <c r="P4" s="131" t="s">
        <v>1501</v>
      </c>
      <c r="Q4" s="130" t="s">
        <v>1483</v>
      </c>
      <c r="R4" s="131" t="s">
        <v>1484</v>
      </c>
      <c r="S4" s="31"/>
      <c r="T4" s="32"/>
      <c r="U4" s="31"/>
      <c r="V4" s="30" t="s">
        <v>1852</v>
      </c>
      <c r="W4" s="137">
        <v>42431</v>
      </c>
      <c r="X4" s="137">
        <v>42433</v>
      </c>
      <c r="Y4" s="132">
        <f t="shared" ref="Y4" si="14">W4-X4</f>
        <v>-2</v>
      </c>
      <c r="Z4" s="127" t="s">
        <v>1637</v>
      </c>
      <c r="AA4" s="72" t="s">
        <v>1640</v>
      </c>
      <c r="AB4" s="127" t="s">
        <v>1488</v>
      </c>
      <c r="AC4" s="127" t="s">
        <v>1488</v>
      </c>
      <c r="AD4" s="78" t="s">
        <v>1644</v>
      </c>
      <c r="AE4" s="34">
        <v>900115635</v>
      </c>
      <c r="AF4" s="29" t="s">
        <v>1645</v>
      </c>
      <c r="AG4" s="35">
        <v>52916</v>
      </c>
      <c r="AH4" s="137">
        <v>42431</v>
      </c>
      <c r="AI4" s="135" t="s">
        <v>1508</v>
      </c>
      <c r="AJ4" s="144">
        <v>47069994755</v>
      </c>
      <c r="AK4" s="78" t="s">
        <v>1646</v>
      </c>
      <c r="AL4" s="140"/>
      <c r="AM4" s="140">
        <v>18193600</v>
      </c>
      <c r="AN4" s="132"/>
      <c r="AO4" s="132">
        <f t="shared" ref="AO4" si="15">+AM4+AN4</f>
        <v>18193600</v>
      </c>
      <c r="AP4" s="36" t="s">
        <v>1648</v>
      </c>
      <c r="AQ4" s="37" t="s">
        <v>1649</v>
      </c>
      <c r="AR4" s="37" t="s">
        <v>1651</v>
      </c>
      <c r="AS4" s="37" t="s">
        <v>1652</v>
      </c>
      <c r="AT4" s="38" t="s">
        <v>69</v>
      </c>
      <c r="AU4" s="137" t="s">
        <v>1687</v>
      </c>
      <c r="AV4" s="137">
        <v>42735</v>
      </c>
      <c r="AW4" s="129" t="e">
        <f t="shared" ref="AW4" si="16">AV4-AU4</f>
        <v>#VALUE!</v>
      </c>
      <c r="AX4" s="129"/>
      <c r="AY4" s="231" t="s">
        <v>91</v>
      </c>
      <c r="AZ4" s="39">
        <f>LOOKUP(AY4,'SUPERVISIONES 2015'!$A$3:$B$1279,'SUPERVISIONES 2015'!$B$3:$B$1279)</f>
        <v>19262345</v>
      </c>
      <c r="BA4" s="251" t="s">
        <v>1650</v>
      </c>
      <c r="BB4" s="73"/>
      <c r="BC4" s="40"/>
      <c r="BD4" s="41"/>
      <c r="BE4" s="41"/>
      <c r="BF4" s="40"/>
      <c r="BG4" s="41"/>
      <c r="BH4" s="43"/>
      <c r="BI4" s="44"/>
      <c r="BJ4" s="45"/>
      <c r="BK4" s="45"/>
      <c r="BL4" s="46"/>
      <c r="BM4" s="45"/>
      <c r="BN4" s="47"/>
      <c r="BO4" s="47"/>
      <c r="BP4" s="48"/>
      <c r="BQ4" s="49"/>
      <c r="BR4" s="50"/>
      <c r="BS4" s="49"/>
      <c r="BT4" s="51">
        <f t="shared" ref="BT4" si="17">+AN4</f>
        <v>0</v>
      </c>
      <c r="BU4" s="52">
        <f t="shared" ref="BU4" si="18">+BD4+BJ4+BP4+BT4</f>
        <v>0</v>
      </c>
      <c r="BV4" s="53">
        <f t="shared" ref="BV4" si="19">+AO4+BU4</f>
        <v>18193600</v>
      </c>
      <c r="BW4" s="54"/>
      <c r="BX4" s="54"/>
      <c r="BY4" s="54"/>
      <c r="BZ4" s="54"/>
      <c r="CA4" s="41"/>
      <c r="CB4" s="44"/>
      <c r="CC4" s="44"/>
      <c r="CD4" s="44"/>
      <c r="CE4" s="44"/>
      <c r="CF4" s="45"/>
      <c r="CG4" s="56"/>
      <c r="CH4" s="56"/>
      <c r="CI4" s="57"/>
      <c r="CJ4" s="57"/>
      <c r="CK4" s="57"/>
      <c r="CL4" s="58"/>
      <c r="CM4" s="59">
        <f t="shared" ref="CM4" si="20">+IF(BX4&gt;AV4,IF(CC4&gt;BX4,IF(CH4&gt;CC4,CH4,CC4),BX4),AV4)</f>
        <v>42735</v>
      </c>
      <c r="CN4" s="60"/>
      <c r="CO4" s="132"/>
      <c r="CP4" s="58"/>
      <c r="CQ4" s="61" t="e">
        <f>+SUMIFS(#REF!,#REF!,AG4)</f>
        <v>#REF!</v>
      </c>
      <c r="CR4" s="62" t="e">
        <f>+SUMIFS(#REF!,#REF!,BB4)+SUMIFS(#REF!,#REF!,BH4)+SUMIFS(#REF!,#REF!,BN4)</f>
        <v>#REF!</v>
      </c>
      <c r="CS4" s="63" t="e">
        <f t="shared" ref="CS4" si="21">+(CQ4+CR4)/BV4</f>
        <v>#REF!</v>
      </c>
      <c r="CT4" s="64"/>
      <c r="CU4" s="65" t="str">
        <f t="shared" ref="CU4" si="22">+R4</f>
        <v>EJECUCIÓN</v>
      </c>
      <c r="CV4" s="66"/>
      <c r="CW4" s="67" t="str">
        <f t="shared" ref="CW4" si="23">+AU4</f>
        <v xml:space="preserve">NO HAY ACTA DE INICIO  TODAVIA </v>
      </c>
      <c r="CX4" s="65">
        <f t="shared" ref="CX4" si="24">+CM4</f>
        <v>42735</v>
      </c>
      <c r="CY4" s="68" t="e">
        <f t="shared" ref="CY4" si="25">+CX4-CW4</f>
        <v>#VALUE!</v>
      </c>
      <c r="CZ4" s="68" t="e">
        <f t="shared" ref="CZ4" si="26">+$DB$1-CW4</f>
        <v>#VALUE!</v>
      </c>
      <c r="DA4" s="69" t="e">
        <f t="shared" ref="DA4" si="27">+IF(CZ4&gt;=CY4,100,(CZ4/CY4)*100)</f>
        <v>#VALUE!</v>
      </c>
      <c r="DB4" s="259"/>
      <c r="DC4" s="68" t="e">
        <f t="shared" ref="DC4" si="28">+DA4</f>
        <v>#VALUE!</v>
      </c>
      <c r="DD4" s="70" t="e">
        <f t="shared" ref="DD4" si="29">+CS4</f>
        <v>#REF!</v>
      </c>
    </row>
    <row r="5" spans="1:108" s="126" customFormat="1" ht="109.5" customHeight="1" x14ac:dyDescent="0.25">
      <c r="B5" s="138" t="s">
        <v>1481</v>
      </c>
      <c r="C5" s="115" t="s">
        <v>1661</v>
      </c>
      <c r="D5" s="240">
        <v>48</v>
      </c>
      <c r="E5" s="137">
        <v>42412</v>
      </c>
      <c r="F5" s="139" t="s">
        <v>1493</v>
      </c>
      <c r="G5" s="139" t="s">
        <v>1499</v>
      </c>
      <c r="H5" s="127" t="s">
        <v>1635</v>
      </c>
      <c r="I5" s="127" t="s">
        <v>1635</v>
      </c>
      <c r="J5" s="252" t="s">
        <v>1653</v>
      </c>
      <c r="K5" s="35">
        <v>22</v>
      </c>
      <c r="L5" s="128" t="s">
        <v>1655</v>
      </c>
      <c r="M5" s="128" t="s">
        <v>1654</v>
      </c>
      <c r="N5" s="129">
        <v>173399577</v>
      </c>
      <c r="O5" s="134" t="s">
        <v>1656</v>
      </c>
      <c r="P5" s="131" t="s">
        <v>1501</v>
      </c>
      <c r="Q5" s="130" t="s">
        <v>1483</v>
      </c>
      <c r="R5" s="131" t="s">
        <v>1484</v>
      </c>
      <c r="S5" s="31"/>
      <c r="T5" s="32"/>
      <c r="U5" s="31"/>
      <c r="V5" s="240">
        <v>50</v>
      </c>
      <c r="W5" s="137">
        <v>42443</v>
      </c>
      <c r="X5" s="137">
        <v>42445</v>
      </c>
      <c r="Y5" s="132"/>
      <c r="Z5" s="127" t="s">
        <v>1637</v>
      </c>
      <c r="AA5" s="127" t="s">
        <v>1637</v>
      </c>
      <c r="AB5" s="127" t="s">
        <v>1488</v>
      </c>
      <c r="AC5" s="127" t="s">
        <v>1488</v>
      </c>
      <c r="AD5" s="78" t="s">
        <v>1686</v>
      </c>
      <c r="AE5" s="34">
        <v>830042244</v>
      </c>
      <c r="AF5" s="29" t="s">
        <v>1511</v>
      </c>
      <c r="AG5" s="35">
        <v>60216</v>
      </c>
      <c r="AH5" s="137">
        <v>42443</v>
      </c>
      <c r="AI5" s="135" t="s">
        <v>1490</v>
      </c>
      <c r="AJ5" s="144">
        <v>4806270089</v>
      </c>
      <c r="AK5" s="78" t="s">
        <v>1639</v>
      </c>
      <c r="AL5" s="140"/>
      <c r="AM5" s="129">
        <v>173399577</v>
      </c>
      <c r="AN5" s="132"/>
      <c r="AO5" s="129">
        <v>173399577</v>
      </c>
      <c r="AP5" s="36" t="s">
        <v>1648</v>
      </c>
      <c r="AQ5" s="37" t="s">
        <v>1649</v>
      </c>
      <c r="AR5" s="37" t="s">
        <v>1651</v>
      </c>
      <c r="AS5" s="37"/>
      <c r="AT5" s="38" t="s">
        <v>69</v>
      </c>
      <c r="AU5" s="137">
        <v>42451</v>
      </c>
      <c r="AV5" s="137">
        <v>42719</v>
      </c>
      <c r="AW5" s="129">
        <f>AV5-AU5</f>
        <v>268</v>
      </c>
      <c r="AX5" s="129"/>
      <c r="AY5" s="231" t="s">
        <v>1084</v>
      </c>
      <c r="AZ5" s="39">
        <f>LOOKUP(AY5,'SUPERVISIONES 2015'!$A$3:$B$1279,'SUPERVISIONES 2015'!$B$3:$B$1279)</f>
        <v>80148863</v>
      </c>
      <c r="BA5" s="251" t="s">
        <v>1688</v>
      </c>
      <c r="BB5" s="73"/>
      <c r="BC5" s="40"/>
      <c r="BD5" s="41"/>
      <c r="BE5" s="41"/>
      <c r="BF5" s="40"/>
      <c r="BG5" s="41"/>
      <c r="BH5" s="43"/>
      <c r="BI5" s="44"/>
      <c r="BJ5" s="45"/>
      <c r="BK5" s="45"/>
      <c r="BL5" s="46"/>
      <c r="BM5" s="45"/>
      <c r="BN5" s="47"/>
      <c r="BO5" s="47"/>
      <c r="BP5" s="48"/>
      <c r="BQ5" s="49"/>
      <c r="BR5" s="50"/>
      <c r="BS5" s="49"/>
      <c r="BT5" s="51">
        <f t="shared" ref="BT5" si="30">+AN5</f>
        <v>0</v>
      </c>
      <c r="BU5" s="52">
        <f t="shared" ref="BU5" si="31">+BD5+BJ5+BP5+BT5</f>
        <v>0</v>
      </c>
      <c r="BV5" s="53">
        <f t="shared" ref="BV5" si="32">+AO5+BU5</f>
        <v>173399577</v>
      </c>
      <c r="BW5" s="54"/>
      <c r="BX5" s="54"/>
      <c r="BY5" s="54"/>
      <c r="BZ5" s="54"/>
      <c r="CA5" s="41"/>
      <c r="CB5" s="44"/>
      <c r="CC5" s="44"/>
      <c r="CD5" s="44"/>
      <c r="CE5" s="44"/>
      <c r="CF5" s="45"/>
      <c r="CG5" s="56"/>
      <c r="CH5" s="56"/>
      <c r="CI5" s="57"/>
      <c r="CJ5" s="57"/>
      <c r="CK5" s="57"/>
      <c r="CL5" s="58"/>
      <c r="CM5" s="59">
        <f t="shared" ref="CM5" si="33">+IF(BX5&gt;AV5,IF(CC5&gt;BX5,IF(CH5&gt;CC5,CH5,CC5),BX5),AV5)</f>
        <v>42719</v>
      </c>
      <c r="CN5" s="60"/>
      <c r="CO5" s="132"/>
      <c r="CP5" s="58"/>
      <c r="CQ5" s="61" t="e">
        <f>+SUMIFS(#REF!,#REF!,AG5)</f>
        <v>#REF!</v>
      </c>
      <c r="CR5" s="62" t="e">
        <f>+SUMIFS(#REF!,#REF!,BB5)+SUMIFS(#REF!,#REF!,BH5)+SUMIFS(#REF!,#REF!,BN5)</f>
        <v>#REF!</v>
      </c>
      <c r="CS5" s="63" t="e">
        <f t="shared" ref="CS5" si="34">+(CQ5+CR5)/BV5</f>
        <v>#REF!</v>
      </c>
      <c r="CT5" s="64"/>
      <c r="CU5" s="65" t="str">
        <f t="shared" ref="CU5" si="35">+R5</f>
        <v>EJECUCIÓN</v>
      </c>
      <c r="CV5" s="66"/>
      <c r="CW5" s="67">
        <f t="shared" ref="CW5" si="36">+AU5</f>
        <v>42451</v>
      </c>
      <c r="CX5" s="65">
        <f t="shared" ref="CX5" si="37">+CM5</f>
        <v>42719</v>
      </c>
      <c r="CY5" s="68">
        <f t="shared" ref="CY5" si="38">+CX5-CW5</f>
        <v>268</v>
      </c>
      <c r="CZ5" s="68">
        <f t="shared" ref="CZ5" si="39">+$DB$1-CW5</f>
        <v>-174</v>
      </c>
      <c r="DA5" s="69">
        <f t="shared" ref="DA5" si="40">+IF(CZ5&gt;=CY5,100,(CZ5/CY5)*100)</f>
        <v>-64.925373134328353</v>
      </c>
      <c r="DB5" s="259"/>
      <c r="DC5" s="68">
        <f t="shared" ref="DC5" si="41">+DA5</f>
        <v>-64.925373134328353</v>
      </c>
      <c r="DD5" s="70" t="e">
        <f t="shared" ref="DD5" si="42">+CS5</f>
        <v>#REF!</v>
      </c>
    </row>
    <row r="6" spans="1:108" s="126" customFormat="1" ht="63.75" customHeight="1" x14ac:dyDescent="0.25">
      <c r="B6" s="138" t="s">
        <v>1529</v>
      </c>
      <c r="C6" s="253" t="s">
        <v>1601</v>
      </c>
      <c r="D6" s="30">
        <v>51</v>
      </c>
      <c r="E6" s="137">
        <v>42412</v>
      </c>
      <c r="F6" s="139" t="s">
        <v>1493</v>
      </c>
      <c r="G6" s="139" t="s">
        <v>1498</v>
      </c>
      <c r="H6" s="127" t="s">
        <v>1482</v>
      </c>
      <c r="I6" s="127" t="s">
        <v>1597</v>
      </c>
      <c r="J6" s="78" t="s">
        <v>1598</v>
      </c>
      <c r="K6" s="136">
        <v>243</v>
      </c>
      <c r="L6" s="128">
        <v>801615</v>
      </c>
      <c r="M6" s="133" t="s">
        <v>1599</v>
      </c>
      <c r="N6" s="129">
        <v>24000000</v>
      </c>
      <c r="O6" s="134" t="s">
        <v>1600</v>
      </c>
      <c r="P6" s="131" t="s">
        <v>1489</v>
      </c>
      <c r="Q6" s="130" t="s">
        <v>1483</v>
      </c>
      <c r="R6" s="131" t="s">
        <v>1484</v>
      </c>
      <c r="S6" s="31"/>
      <c r="T6" s="32"/>
      <c r="U6" s="31"/>
      <c r="V6" s="30" t="s">
        <v>1587</v>
      </c>
      <c r="W6" s="137">
        <v>42430</v>
      </c>
      <c r="X6" s="137">
        <v>42430</v>
      </c>
      <c r="Y6" s="132"/>
      <c r="Z6" s="117" t="s">
        <v>1506</v>
      </c>
      <c r="AA6" s="117" t="s">
        <v>1667</v>
      </c>
      <c r="AB6" s="117" t="s">
        <v>1488</v>
      </c>
      <c r="AC6" s="117" t="s">
        <v>1488</v>
      </c>
      <c r="AD6" s="78" t="s">
        <v>1668</v>
      </c>
      <c r="AE6" s="242">
        <v>79865008</v>
      </c>
      <c r="AF6" s="29"/>
      <c r="AG6" s="243">
        <v>52716</v>
      </c>
      <c r="AH6" s="137">
        <v>42430</v>
      </c>
      <c r="AI6" s="118" t="s">
        <v>1508</v>
      </c>
      <c r="AJ6" s="144">
        <v>4368841</v>
      </c>
      <c r="AK6" s="78" t="s">
        <v>1669</v>
      </c>
      <c r="AL6" s="129">
        <v>4000000</v>
      </c>
      <c r="AM6" s="129">
        <v>24000000</v>
      </c>
      <c r="AN6" s="132"/>
      <c r="AO6" s="129">
        <v>24000000</v>
      </c>
      <c r="AP6" s="36"/>
      <c r="AQ6" s="37"/>
      <c r="AR6" s="37"/>
      <c r="AS6" s="37"/>
      <c r="AT6" s="38"/>
      <c r="AU6" s="137">
        <v>42431</v>
      </c>
      <c r="AV6" s="137">
        <v>42614</v>
      </c>
      <c r="AW6" s="129">
        <v>180</v>
      </c>
      <c r="AX6" s="129"/>
      <c r="AY6" s="120" t="s">
        <v>1509</v>
      </c>
      <c r="AZ6" s="39"/>
      <c r="BA6" s="230" t="s">
        <v>1670</v>
      </c>
      <c r="BB6" s="40"/>
      <c r="BC6" s="40"/>
      <c r="BD6" s="41"/>
      <c r="BE6" s="42"/>
      <c r="BF6" s="40"/>
      <c r="BG6" s="41"/>
      <c r="BH6" s="43"/>
      <c r="BI6" s="44"/>
      <c r="BJ6" s="45"/>
      <c r="BK6" s="45"/>
      <c r="BL6" s="46"/>
      <c r="BM6" s="45"/>
      <c r="BN6" s="47"/>
      <c r="BO6" s="47"/>
      <c r="BP6" s="48"/>
      <c r="BQ6" s="49"/>
      <c r="BR6" s="50"/>
      <c r="BS6" s="49"/>
      <c r="BT6" s="51"/>
      <c r="BU6" s="52"/>
      <c r="BV6" s="53"/>
      <c r="BW6" s="54"/>
      <c r="BX6" s="54"/>
      <c r="BY6" s="55"/>
      <c r="BZ6" s="54"/>
      <c r="CA6" s="41"/>
      <c r="CB6" s="45"/>
      <c r="CC6" s="44"/>
      <c r="CD6" s="44"/>
      <c r="CE6" s="44"/>
      <c r="CF6" s="45"/>
      <c r="CG6" s="56"/>
      <c r="CH6" s="56"/>
      <c r="CI6" s="57"/>
      <c r="CJ6" s="57"/>
      <c r="CK6" s="57"/>
      <c r="CL6" s="58"/>
      <c r="CM6" s="59"/>
      <c r="CN6" s="60"/>
      <c r="CO6" s="132"/>
      <c r="CP6" s="58"/>
      <c r="CQ6" s="61"/>
      <c r="CR6" s="62"/>
      <c r="CS6" s="63"/>
      <c r="CT6" s="64"/>
      <c r="CU6" s="65"/>
      <c r="CV6" s="66"/>
      <c r="CW6" s="67"/>
      <c r="CX6" s="65"/>
      <c r="CY6" s="68"/>
      <c r="CZ6" s="68"/>
      <c r="DA6" s="69"/>
      <c r="DB6" s="259"/>
      <c r="DC6" s="68"/>
      <c r="DD6" s="70"/>
    </row>
    <row r="7" spans="1:108" s="76" customFormat="1" ht="78" customHeight="1" x14ac:dyDescent="0.25">
      <c r="A7" s="132"/>
      <c r="B7" s="138" t="s">
        <v>1491</v>
      </c>
      <c r="C7" s="122" t="s">
        <v>1624</v>
      </c>
      <c r="D7" s="30" t="s">
        <v>1623</v>
      </c>
      <c r="E7" s="137">
        <v>42424</v>
      </c>
      <c r="F7" s="139" t="s">
        <v>1493</v>
      </c>
      <c r="G7" s="139" t="s">
        <v>1543</v>
      </c>
      <c r="H7" s="127" t="s">
        <v>1550</v>
      </c>
      <c r="I7" s="127" t="s">
        <v>1625</v>
      </c>
      <c r="J7" s="78" t="s">
        <v>1626</v>
      </c>
      <c r="K7" s="136">
        <v>50</v>
      </c>
      <c r="L7" s="128" t="s">
        <v>1627</v>
      </c>
      <c r="M7" s="133" t="s">
        <v>1628</v>
      </c>
      <c r="N7" s="129">
        <v>30000000</v>
      </c>
      <c r="O7" s="134" t="s">
        <v>1629</v>
      </c>
      <c r="P7" s="131" t="s">
        <v>1630</v>
      </c>
      <c r="Q7" s="130" t="s">
        <v>1483</v>
      </c>
      <c r="R7" s="131" t="s">
        <v>1696</v>
      </c>
      <c r="S7" s="31"/>
      <c r="T7" s="32"/>
      <c r="U7" s="31"/>
      <c r="V7" s="71">
        <v>52</v>
      </c>
      <c r="W7" s="137">
        <v>42447</v>
      </c>
      <c r="X7" s="137">
        <v>42451</v>
      </c>
      <c r="Y7" s="132">
        <f t="shared" ref="Y7" si="43">W7-X7</f>
        <v>-4</v>
      </c>
      <c r="Z7" s="127" t="s">
        <v>1506</v>
      </c>
      <c r="AA7" s="127" t="s">
        <v>1631</v>
      </c>
      <c r="AB7" s="127" t="s">
        <v>1550</v>
      </c>
      <c r="AC7" s="127" t="s">
        <v>1632</v>
      </c>
      <c r="AD7" s="133" t="s">
        <v>1695</v>
      </c>
      <c r="AE7" s="34">
        <v>830028714</v>
      </c>
      <c r="AF7" s="29" t="s">
        <v>1605</v>
      </c>
      <c r="AG7" s="35">
        <v>63916</v>
      </c>
      <c r="AH7" s="137">
        <v>42447</v>
      </c>
      <c r="AI7" s="135" t="s">
        <v>1508</v>
      </c>
      <c r="AJ7" s="144">
        <v>42447</v>
      </c>
      <c r="AK7" s="78">
        <v>21500331124</v>
      </c>
      <c r="AL7" s="129"/>
      <c r="AM7" s="129">
        <v>30000000</v>
      </c>
      <c r="AN7" s="132"/>
      <c r="AO7" s="132">
        <f t="shared" ref="AO7:AO8" si="44">+AM7+AN7</f>
        <v>30000000</v>
      </c>
      <c r="AP7" s="36" t="s">
        <v>22</v>
      </c>
      <c r="AQ7" s="37" t="s">
        <v>69</v>
      </c>
      <c r="AR7" s="37" t="s">
        <v>69</v>
      </c>
      <c r="AS7" s="37" t="s">
        <v>69</v>
      </c>
      <c r="AT7" s="38" t="s">
        <v>69</v>
      </c>
      <c r="AU7" s="137">
        <v>42447</v>
      </c>
      <c r="AV7" s="137">
        <v>42735</v>
      </c>
      <c r="AW7" s="129">
        <f t="shared" ref="AW7" si="45">AV7-AU7</f>
        <v>288</v>
      </c>
      <c r="AX7" s="129"/>
      <c r="AY7" s="72" t="s">
        <v>104</v>
      </c>
      <c r="AZ7" s="39">
        <f>LOOKUP(AY7,'SUPERVISIONES 2015'!$A$3:$B$1279,'SUPERVISIONES 2015'!$B$3:$B$1279)</f>
        <v>52206863</v>
      </c>
      <c r="BA7" s="79" t="s">
        <v>1876</v>
      </c>
      <c r="BB7" s="73"/>
      <c r="BC7" s="40"/>
      <c r="BD7" s="41"/>
      <c r="BE7" s="41"/>
      <c r="BF7" s="40"/>
      <c r="BG7" s="41"/>
      <c r="BH7" s="43"/>
      <c r="BI7" s="44"/>
      <c r="BJ7" s="45"/>
      <c r="BK7" s="45"/>
      <c r="BL7" s="46"/>
      <c r="BM7" s="45"/>
      <c r="BN7" s="47"/>
      <c r="BO7" s="47"/>
      <c r="BP7" s="48"/>
      <c r="BQ7" s="49"/>
      <c r="BR7" s="50"/>
      <c r="BS7" s="49"/>
      <c r="BT7" s="51">
        <f t="shared" ref="BT7:BT8" si="46">+AN7</f>
        <v>0</v>
      </c>
      <c r="BU7" s="52">
        <f t="shared" ref="BU7" si="47">+BD7+BJ7+BP7+BT7</f>
        <v>0</v>
      </c>
      <c r="BV7" s="53">
        <f t="shared" ref="BV7:BV8" si="48">+AO7+BU7</f>
        <v>30000000</v>
      </c>
      <c r="BW7" s="54"/>
      <c r="BX7" s="54"/>
      <c r="BY7" s="54"/>
      <c r="BZ7" s="54"/>
      <c r="CA7" s="41"/>
      <c r="CB7" s="44"/>
      <c r="CC7" s="44"/>
      <c r="CD7" s="44"/>
      <c r="CE7" s="44"/>
      <c r="CF7" s="45"/>
      <c r="CG7" s="56"/>
      <c r="CH7" s="56"/>
      <c r="CI7" s="57"/>
      <c r="CJ7" s="57"/>
      <c r="CK7" s="57"/>
      <c r="CL7" s="58"/>
      <c r="CM7" s="59"/>
      <c r="CN7" s="60"/>
      <c r="CO7" s="132"/>
      <c r="CP7" s="58"/>
      <c r="CQ7" s="61"/>
      <c r="CR7" s="62"/>
      <c r="CS7" s="63"/>
      <c r="CT7" s="64"/>
      <c r="CU7" s="65"/>
      <c r="CV7" s="66"/>
      <c r="CW7" s="67"/>
      <c r="CX7" s="65"/>
      <c r="CY7" s="68"/>
      <c r="CZ7" s="68"/>
      <c r="DA7" s="69"/>
      <c r="DB7" s="259"/>
      <c r="DC7" s="68">
        <f t="shared" ref="DC7" si="49">+DA7</f>
        <v>0</v>
      </c>
      <c r="DD7" s="70">
        <f t="shared" ref="DD7" si="50">+CS7</f>
        <v>0</v>
      </c>
    </row>
    <row r="8" spans="1:108" s="126" customFormat="1" ht="101.25" customHeight="1" x14ac:dyDescent="0.25">
      <c r="B8" s="138" t="s">
        <v>1481</v>
      </c>
      <c r="C8" s="115" t="s">
        <v>1658</v>
      </c>
      <c r="D8" s="240">
        <v>54</v>
      </c>
      <c r="E8" s="137">
        <v>42426</v>
      </c>
      <c r="F8" s="139" t="s">
        <v>1493</v>
      </c>
      <c r="G8" s="139" t="s">
        <v>1498</v>
      </c>
      <c r="H8" s="117" t="s">
        <v>1482</v>
      </c>
      <c r="I8" s="117" t="s">
        <v>1562</v>
      </c>
      <c r="J8" s="78" t="s">
        <v>1662</v>
      </c>
      <c r="K8" s="136">
        <v>239</v>
      </c>
      <c r="L8" s="128">
        <v>801116</v>
      </c>
      <c r="M8" s="133" t="s">
        <v>1657</v>
      </c>
      <c r="N8" s="129">
        <v>31000000</v>
      </c>
      <c r="O8" s="134" t="s">
        <v>1663</v>
      </c>
      <c r="P8" s="131" t="s">
        <v>1489</v>
      </c>
      <c r="Q8" s="130" t="s">
        <v>1483</v>
      </c>
      <c r="R8" s="131" t="s">
        <v>1484</v>
      </c>
      <c r="S8" s="31"/>
      <c r="T8" s="32"/>
      <c r="U8" s="31"/>
      <c r="V8" s="142">
        <v>48</v>
      </c>
      <c r="W8" s="137">
        <v>42436</v>
      </c>
      <c r="X8" s="137">
        <v>42437</v>
      </c>
      <c r="Y8" s="132">
        <f>W8-X8</f>
        <v>-1</v>
      </c>
      <c r="Z8" s="117" t="s">
        <v>1486</v>
      </c>
      <c r="AA8" s="117" t="s">
        <v>1487</v>
      </c>
      <c r="AB8" s="117" t="s">
        <v>1488</v>
      </c>
      <c r="AC8" s="117" t="s">
        <v>1488</v>
      </c>
      <c r="AD8" s="78" t="s">
        <v>1689</v>
      </c>
      <c r="AE8" s="34">
        <v>80138875</v>
      </c>
      <c r="AF8" s="29"/>
      <c r="AG8" s="35">
        <v>54016</v>
      </c>
      <c r="AH8" s="137">
        <v>42436</v>
      </c>
      <c r="AI8" s="118" t="s">
        <v>1490</v>
      </c>
      <c r="AJ8" s="144">
        <v>56542111</v>
      </c>
      <c r="AK8" s="78" t="s">
        <v>1646</v>
      </c>
      <c r="AL8" s="140">
        <v>3100000</v>
      </c>
      <c r="AM8" s="140">
        <v>31000000</v>
      </c>
      <c r="AN8" s="132"/>
      <c r="AO8" s="132">
        <f t="shared" si="44"/>
        <v>31000000</v>
      </c>
      <c r="AP8" s="36" t="s">
        <v>22</v>
      </c>
      <c r="AQ8" s="37" t="s">
        <v>69</v>
      </c>
      <c r="AR8" s="37" t="s">
        <v>69</v>
      </c>
      <c r="AS8" s="37" t="s">
        <v>69</v>
      </c>
      <c r="AT8" s="38" t="s">
        <v>69</v>
      </c>
      <c r="AU8" s="137">
        <v>42436</v>
      </c>
      <c r="AV8" s="137">
        <v>42735</v>
      </c>
      <c r="AW8" s="129">
        <f>AV8-AU8</f>
        <v>299</v>
      </c>
      <c r="AX8" s="129">
        <v>0</v>
      </c>
      <c r="AY8" s="72" t="s">
        <v>1466</v>
      </c>
      <c r="AZ8" s="39">
        <f>LOOKUP(AY8,'SUPERVISIONES 2015'!$A$3:$B$1279,'SUPERVISIONES 2015'!$B$3:$B$1279)</f>
        <v>52260482</v>
      </c>
      <c r="BA8" s="124" t="s">
        <v>1690</v>
      </c>
      <c r="BB8" s="40"/>
      <c r="BC8" s="40"/>
      <c r="BD8" s="41"/>
      <c r="BE8" s="42"/>
      <c r="BF8" s="40"/>
      <c r="BG8" s="41"/>
      <c r="BH8" s="43"/>
      <c r="BI8" s="44"/>
      <c r="BJ8" s="45"/>
      <c r="BK8" s="45"/>
      <c r="BL8" s="46"/>
      <c r="BM8" s="45"/>
      <c r="BN8" s="47"/>
      <c r="BO8" s="47"/>
      <c r="BP8" s="48"/>
      <c r="BQ8" s="49"/>
      <c r="BR8" s="50"/>
      <c r="BS8" s="49"/>
      <c r="BT8" s="51">
        <f t="shared" si="46"/>
        <v>0</v>
      </c>
      <c r="BU8" s="52">
        <f>+BD8+BJ8+BP8+BT8</f>
        <v>0</v>
      </c>
      <c r="BV8" s="53">
        <f t="shared" si="48"/>
        <v>31000000</v>
      </c>
      <c r="BW8" s="54"/>
      <c r="BX8" s="54"/>
      <c r="BY8" s="55"/>
      <c r="BZ8" s="54"/>
      <c r="CA8" s="41"/>
      <c r="CB8" s="45"/>
      <c r="CC8" s="44"/>
      <c r="CD8" s="44"/>
      <c r="CE8" s="44"/>
      <c r="CF8" s="45"/>
      <c r="CG8" s="56"/>
      <c r="CH8" s="56"/>
      <c r="CI8" s="57"/>
      <c r="CJ8" s="57"/>
      <c r="CK8" s="57"/>
      <c r="CL8" s="58"/>
      <c r="CM8" s="59">
        <f t="shared" ref="CM8" si="51">+IF(BX8&gt;AV8,IF(CC8&gt;BX8,IF(CH8&gt;CC8,CH8,CC8),BX8),AV8)</f>
        <v>42735</v>
      </c>
      <c r="CN8" s="60"/>
      <c r="CO8" s="132"/>
      <c r="CP8" s="58"/>
      <c r="CQ8" s="61" t="e">
        <f>+SUMIFS(#REF!,#REF!,AG8)</f>
        <v>#REF!</v>
      </c>
      <c r="CR8" s="62" t="e">
        <f>+SUMIFS(#REF!,#REF!,BB8)+SUMIFS(#REF!,#REF!,BH8)+SUMIFS(#REF!,#REF!,BN8)</f>
        <v>#REF!</v>
      </c>
      <c r="CS8" s="63" t="e">
        <f>+(CQ8+CR8)/BV8</f>
        <v>#REF!</v>
      </c>
      <c r="CT8" s="64"/>
      <c r="CU8" s="65" t="str">
        <f t="shared" ref="CU8" si="52">+R8</f>
        <v>EJECUCIÓN</v>
      </c>
      <c r="CV8" s="66"/>
      <c r="CW8" s="67">
        <f t="shared" ref="CW8" si="53">+AU8</f>
        <v>42436</v>
      </c>
      <c r="CX8" s="65">
        <f t="shared" ref="CX8" si="54">+CM8</f>
        <v>42735</v>
      </c>
      <c r="CY8" s="68">
        <f>+CX8-CW8</f>
        <v>299</v>
      </c>
      <c r="CZ8" s="68">
        <f t="shared" ref="CZ8" si="55">+$DB$1-CW8</f>
        <v>-159</v>
      </c>
      <c r="DA8" s="69">
        <f>+IF(CZ8&gt;=CY8,100,(CZ8/CY8)*100)</f>
        <v>-53.177257525083611</v>
      </c>
      <c r="DB8" s="259"/>
      <c r="DC8" s="68">
        <f>+DA8</f>
        <v>-53.177257525083611</v>
      </c>
      <c r="DD8" s="70" t="e">
        <f>+CS8</f>
        <v>#REF!</v>
      </c>
    </row>
    <row r="9" spans="1:108" s="126" customFormat="1" ht="78.75" customHeight="1" x14ac:dyDescent="0.25">
      <c r="B9" s="138" t="s">
        <v>1529</v>
      </c>
      <c r="C9" s="253" t="s">
        <v>1664</v>
      </c>
      <c r="D9" s="30">
        <v>55</v>
      </c>
      <c r="E9" s="137">
        <v>42437</v>
      </c>
      <c r="F9" s="139" t="s">
        <v>1493</v>
      </c>
      <c r="G9" s="139" t="s">
        <v>1498</v>
      </c>
      <c r="H9" s="127" t="s">
        <v>1482</v>
      </c>
      <c r="I9" s="127" t="s">
        <v>1562</v>
      </c>
      <c r="J9" s="78" t="s">
        <v>1665</v>
      </c>
      <c r="K9" s="136">
        <v>238</v>
      </c>
      <c r="L9" s="128">
        <v>801217</v>
      </c>
      <c r="M9" s="133" t="s">
        <v>1584</v>
      </c>
      <c r="N9" s="129">
        <v>20000000</v>
      </c>
      <c r="O9" s="134" t="s">
        <v>1666</v>
      </c>
      <c r="P9" s="131" t="s">
        <v>1489</v>
      </c>
      <c r="Q9" s="130" t="s">
        <v>1483</v>
      </c>
      <c r="R9" s="131" t="s">
        <v>1484</v>
      </c>
      <c r="S9" s="31"/>
      <c r="T9" s="32"/>
      <c r="U9" s="31"/>
      <c r="V9" s="30" t="s">
        <v>1752</v>
      </c>
      <c r="W9" s="137">
        <v>42457</v>
      </c>
      <c r="X9" s="137">
        <v>42458</v>
      </c>
      <c r="Y9" s="132"/>
      <c r="Z9" s="117" t="s">
        <v>1506</v>
      </c>
      <c r="AA9" s="117" t="s">
        <v>1697</v>
      </c>
      <c r="AB9" s="117" t="s">
        <v>1488</v>
      </c>
      <c r="AC9" s="117" t="s">
        <v>1488</v>
      </c>
      <c r="AD9" s="78" t="s">
        <v>1698</v>
      </c>
      <c r="AE9" s="244">
        <v>79905768</v>
      </c>
      <c r="AF9" s="29"/>
      <c r="AG9" s="35">
        <v>65016</v>
      </c>
      <c r="AH9" s="137">
        <v>42457</v>
      </c>
      <c r="AI9" s="118" t="s">
        <v>1508</v>
      </c>
      <c r="AJ9" s="144">
        <v>3015880</v>
      </c>
      <c r="AK9" s="78" t="s">
        <v>1699</v>
      </c>
      <c r="AL9" s="129"/>
      <c r="AM9" s="129">
        <v>20000000</v>
      </c>
      <c r="AN9" s="132"/>
      <c r="AO9" s="132">
        <v>20000000</v>
      </c>
      <c r="AP9" s="36"/>
      <c r="AQ9" s="37"/>
      <c r="AR9" s="37"/>
      <c r="AS9" s="37"/>
      <c r="AT9" s="38"/>
      <c r="AU9" s="137"/>
      <c r="AV9" s="137"/>
      <c r="AW9" s="129"/>
      <c r="AX9" s="129"/>
      <c r="AY9" s="120"/>
      <c r="AZ9" s="39"/>
      <c r="BA9" s="230"/>
      <c r="BB9" s="40"/>
      <c r="BC9" s="40"/>
      <c r="BD9" s="41"/>
      <c r="BE9" s="42"/>
      <c r="BF9" s="40"/>
      <c r="BG9" s="41"/>
      <c r="BH9" s="43"/>
      <c r="BI9" s="44"/>
      <c r="BJ9" s="45"/>
      <c r="BK9" s="45"/>
      <c r="BL9" s="46"/>
      <c r="BM9" s="45"/>
      <c r="BN9" s="47"/>
      <c r="BO9" s="47"/>
      <c r="BP9" s="48"/>
      <c r="BQ9" s="49"/>
      <c r="BR9" s="50"/>
      <c r="BS9" s="49"/>
      <c r="BT9" s="51"/>
      <c r="BU9" s="52"/>
      <c r="BV9" s="53"/>
      <c r="BW9" s="54"/>
      <c r="BX9" s="54"/>
      <c r="BY9" s="55"/>
      <c r="BZ9" s="54"/>
      <c r="CA9" s="41"/>
      <c r="CB9" s="45"/>
      <c r="CC9" s="44"/>
      <c r="CD9" s="44"/>
      <c r="CE9" s="44"/>
      <c r="CF9" s="45"/>
      <c r="CG9" s="56"/>
      <c r="CH9" s="56"/>
      <c r="CI9" s="57"/>
      <c r="CJ9" s="57"/>
      <c r="CK9" s="57"/>
      <c r="CL9" s="58"/>
      <c r="CM9" s="59"/>
      <c r="CN9" s="60"/>
      <c r="CO9" s="132"/>
      <c r="CP9" s="58"/>
      <c r="CQ9" s="61"/>
      <c r="CR9" s="62"/>
      <c r="CS9" s="63"/>
      <c r="CT9" s="64"/>
      <c r="CU9" s="65"/>
      <c r="CV9" s="66"/>
      <c r="CW9" s="67"/>
      <c r="CX9" s="65"/>
      <c r="CY9" s="68"/>
      <c r="CZ9" s="68"/>
      <c r="DA9" s="69"/>
      <c r="DB9" s="259"/>
      <c r="DC9" s="68"/>
      <c r="DD9" s="70"/>
    </row>
    <row r="10" spans="1:108" s="126" customFormat="1" ht="78.75" customHeight="1" x14ac:dyDescent="0.25">
      <c r="B10" s="138" t="s">
        <v>1531</v>
      </c>
      <c r="C10" s="253" t="s">
        <v>1751</v>
      </c>
      <c r="D10" s="30" t="s">
        <v>1752</v>
      </c>
      <c r="E10" s="137">
        <v>42437</v>
      </c>
      <c r="F10" s="139" t="s">
        <v>1493</v>
      </c>
      <c r="G10" s="139" t="s">
        <v>1498</v>
      </c>
      <c r="H10" s="127" t="s">
        <v>1482</v>
      </c>
      <c r="I10" s="127" t="s">
        <v>1562</v>
      </c>
      <c r="J10" s="78" t="s">
        <v>1753</v>
      </c>
      <c r="K10" s="136">
        <v>44</v>
      </c>
      <c r="L10" s="128">
        <v>861005</v>
      </c>
      <c r="M10" s="133" t="s">
        <v>1754</v>
      </c>
      <c r="N10" s="129" t="s">
        <v>1755</v>
      </c>
      <c r="O10" s="134">
        <v>21816</v>
      </c>
      <c r="P10" s="131" t="s">
        <v>1709</v>
      </c>
      <c r="Q10" s="130" t="s">
        <v>1502</v>
      </c>
      <c r="R10" s="131" t="s">
        <v>1756</v>
      </c>
      <c r="S10" s="31"/>
      <c r="T10" s="32"/>
      <c r="U10" s="31"/>
      <c r="V10" s="30"/>
      <c r="W10" s="137"/>
      <c r="X10" s="137"/>
      <c r="Y10" s="132"/>
      <c r="Z10" s="117"/>
      <c r="AA10" s="117"/>
      <c r="AB10" s="117"/>
      <c r="AC10" s="117"/>
      <c r="AD10" s="78"/>
      <c r="AE10" s="244"/>
      <c r="AF10" s="29"/>
      <c r="AG10" s="35"/>
      <c r="AH10" s="137"/>
      <c r="AI10" s="118"/>
      <c r="AJ10" s="144"/>
      <c r="AK10" s="78"/>
      <c r="AL10" s="129"/>
      <c r="AM10" s="129"/>
      <c r="AN10" s="132"/>
      <c r="AO10" s="132"/>
      <c r="AP10" s="36"/>
      <c r="AQ10" s="37"/>
      <c r="AR10" s="37"/>
      <c r="AS10" s="37"/>
      <c r="AT10" s="38"/>
      <c r="AU10" s="137"/>
      <c r="AV10" s="137"/>
      <c r="AW10" s="129"/>
      <c r="AX10" s="129"/>
      <c r="AY10" s="120"/>
      <c r="AZ10" s="39"/>
      <c r="BA10" s="230"/>
      <c r="BB10" s="40"/>
      <c r="BC10" s="40"/>
      <c r="BD10" s="41"/>
      <c r="BE10" s="42"/>
      <c r="BF10" s="40"/>
      <c r="BG10" s="41"/>
      <c r="BH10" s="43"/>
      <c r="BI10" s="44"/>
      <c r="BJ10" s="45"/>
      <c r="BK10" s="45"/>
      <c r="BL10" s="46"/>
      <c r="BM10" s="45"/>
      <c r="BN10" s="47"/>
      <c r="BO10" s="47"/>
      <c r="BP10" s="48"/>
      <c r="BQ10" s="49"/>
      <c r="BR10" s="50"/>
      <c r="BS10" s="49"/>
      <c r="BT10" s="51"/>
      <c r="BU10" s="52"/>
      <c r="BV10" s="53"/>
      <c r="BW10" s="54"/>
      <c r="BX10" s="54"/>
      <c r="BY10" s="55"/>
      <c r="BZ10" s="54"/>
      <c r="CA10" s="41"/>
      <c r="CB10" s="45"/>
      <c r="CC10" s="44"/>
      <c r="CD10" s="44"/>
      <c r="CE10" s="44"/>
      <c r="CF10" s="45"/>
      <c r="CG10" s="56"/>
      <c r="CH10" s="56"/>
      <c r="CI10" s="57"/>
      <c r="CJ10" s="57"/>
      <c r="CK10" s="57"/>
      <c r="CL10" s="58"/>
      <c r="CM10" s="59"/>
      <c r="CN10" s="60"/>
      <c r="CO10" s="132"/>
      <c r="CP10" s="58"/>
      <c r="CQ10" s="61"/>
      <c r="CR10" s="62"/>
      <c r="CS10" s="63"/>
      <c r="CT10" s="64"/>
      <c r="CU10" s="65"/>
      <c r="CV10" s="66"/>
      <c r="CW10" s="67"/>
      <c r="CX10" s="65"/>
      <c r="CY10" s="68"/>
      <c r="CZ10" s="68"/>
      <c r="DA10" s="69"/>
      <c r="DB10" s="259"/>
      <c r="DC10" s="68"/>
      <c r="DD10" s="70"/>
    </row>
    <row r="11" spans="1:108" ht="108" x14ac:dyDescent="0.25">
      <c r="A11" s="145"/>
      <c r="B11" s="173" t="s">
        <v>1530</v>
      </c>
      <c r="C11" s="145" t="s">
        <v>1775</v>
      </c>
      <c r="D11" s="188">
        <v>57</v>
      </c>
      <c r="E11" s="137">
        <v>42438</v>
      </c>
      <c r="F11" s="78" t="s">
        <v>1493</v>
      </c>
      <c r="G11" s="78" t="s">
        <v>1558</v>
      </c>
      <c r="H11" s="133" t="s">
        <v>1550</v>
      </c>
      <c r="I11" s="133" t="s">
        <v>1773</v>
      </c>
      <c r="J11" s="146" t="s">
        <v>1774</v>
      </c>
      <c r="K11" s="147">
        <v>170</v>
      </c>
      <c r="L11" s="148">
        <v>432121</v>
      </c>
      <c r="M11" s="148" t="s">
        <v>1776</v>
      </c>
      <c r="N11" s="135">
        <v>10000000</v>
      </c>
      <c r="O11" s="149" t="s">
        <v>1777</v>
      </c>
      <c r="P11" s="150" t="s">
        <v>1541</v>
      </c>
      <c r="Q11" s="145" t="s">
        <v>1483</v>
      </c>
      <c r="R11" s="145" t="s">
        <v>1778</v>
      </c>
      <c r="S11" s="151"/>
      <c r="T11" s="152"/>
      <c r="U11" s="151"/>
      <c r="V11" s="254">
        <v>59</v>
      </c>
      <c r="W11" s="260">
        <v>42461</v>
      </c>
      <c r="X11" s="155">
        <v>42465</v>
      </c>
      <c r="Y11" s="132"/>
      <c r="Z11" s="133" t="s">
        <v>1558</v>
      </c>
      <c r="AA11" s="133"/>
      <c r="AB11" s="127" t="s">
        <v>1488</v>
      </c>
      <c r="AC11" s="127" t="s">
        <v>1488</v>
      </c>
      <c r="AD11" s="133" t="s">
        <v>1779</v>
      </c>
      <c r="AE11" s="156">
        <v>8300141960</v>
      </c>
      <c r="AF11" s="29" t="s">
        <v>1511</v>
      </c>
      <c r="AG11" s="157">
        <v>76216</v>
      </c>
      <c r="AH11" s="150">
        <v>42461</v>
      </c>
      <c r="AI11" s="150" t="s">
        <v>1508</v>
      </c>
      <c r="AJ11" s="157">
        <v>4622579354</v>
      </c>
      <c r="AK11" s="158" t="s">
        <v>1606</v>
      </c>
      <c r="AL11" s="159"/>
      <c r="AM11" s="135">
        <v>10000000</v>
      </c>
      <c r="AN11" s="135"/>
      <c r="AO11" s="135">
        <v>10000000</v>
      </c>
      <c r="AP11" s="127" t="s">
        <v>1743</v>
      </c>
      <c r="AQ11" s="160" t="s">
        <v>1649</v>
      </c>
      <c r="AR11" s="161"/>
      <c r="AS11" s="161"/>
      <c r="AT11" s="131"/>
      <c r="AU11" s="137"/>
      <c r="AV11" s="137">
        <v>42735</v>
      </c>
      <c r="AW11" s="162"/>
      <c r="AX11" s="162"/>
      <c r="AY11" s="163" t="s">
        <v>66</v>
      </c>
      <c r="AZ11" s="164">
        <v>79379510</v>
      </c>
      <c r="BA11" s="255" t="s">
        <v>1780</v>
      </c>
      <c r="BB11" s="155"/>
      <c r="BC11" s="155"/>
      <c r="BD11" s="132"/>
      <c r="BE11" s="60"/>
      <c r="BF11" s="155"/>
      <c r="BG11" s="132"/>
      <c r="BH11" s="165"/>
      <c r="BI11" s="155"/>
      <c r="BJ11" s="132"/>
      <c r="BK11" s="132"/>
      <c r="BL11" s="155"/>
      <c r="BM11" s="132"/>
      <c r="BN11" s="165"/>
      <c r="BO11" s="165"/>
      <c r="BP11" s="132"/>
      <c r="BQ11" s="132"/>
      <c r="BR11" s="155"/>
      <c r="BS11" s="132"/>
      <c r="BT11" s="166"/>
      <c r="BU11" s="166"/>
      <c r="BV11" s="166"/>
      <c r="BW11" s="167"/>
      <c r="BX11" s="167"/>
      <c r="BY11" s="29"/>
      <c r="BZ11" s="167"/>
      <c r="CA11" s="132"/>
      <c r="CB11" s="167"/>
      <c r="CC11" s="167"/>
      <c r="CD11" s="29"/>
      <c r="CE11" s="167"/>
      <c r="CF11" s="132"/>
      <c r="CG11" s="167"/>
      <c r="CH11" s="167"/>
      <c r="CI11" s="29"/>
      <c r="CJ11" s="167"/>
      <c r="CK11" s="132"/>
      <c r="CL11" s="168"/>
      <c r="CM11" s="155"/>
      <c r="CN11" s="60"/>
      <c r="CO11" s="132"/>
      <c r="CP11" s="168"/>
      <c r="CQ11" s="169"/>
      <c r="CR11" s="170"/>
      <c r="CS11" s="170"/>
      <c r="CT11" s="170"/>
      <c r="CU11" s="145"/>
      <c r="CV11" s="145"/>
      <c r="CW11" s="145"/>
      <c r="CX11" s="145"/>
      <c r="CY11" s="145"/>
      <c r="CZ11" s="135"/>
      <c r="DA11" s="171"/>
      <c r="DB11" s="259"/>
      <c r="DC11" s="135"/>
      <c r="DD11" s="172"/>
    </row>
    <row r="12" spans="1:108" ht="67.5" x14ac:dyDescent="0.25">
      <c r="B12" s="145" t="s">
        <v>1796</v>
      </c>
      <c r="C12" s="145"/>
      <c r="D12" s="188">
        <v>58</v>
      </c>
      <c r="E12" s="137">
        <v>42436</v>
      </c>
      <c r="F12" s="78" t="s">
        <v>1493</v>
      </c>
      <c r="G12" s="78" t="s">
        <v>1558</v>
      </c>
      <c r="H12" s="133" t="s">
        <v>1482</v>
      </c>
      <c r="I12" s="133" t="s">
        <v>213</v>
      </c>
      <c r="J12" s="174" t="s">
        <v>1797</v>
      </c>
      <c r="K12" s="147">
        <v>173</v>
      </c>
      <c r="L12" s="148">
        <v>831217</v>
      </c>
      <c r="M12" s="148" t="s">
        <v>1798</v>
      </c>
      <c r="N12" s="135">
        <v>55000000</v>
      </c>
      <c r="O12" s="149" t="s">
        <v>1799</v>
      </c>
      <c r="P12" s="150" t="s">
        <v>1570</v>
      </c>
      <c r="Q12" s="145" t="s">
        <v>1483</v>
      </c>
      <c r="R12" s="145" t="s">
        <v>1778</v>
      </c>
      <c r="S12" s="151"/>
      <c r="T12" s="152"/>
      <c r="U12" s="151"/>
      <c r="V12" s="175">
        <v>55</v>
      </c>
      <c r="W12" s="155">
        <v>42457</v>
      </c>
      <c r="X12" s="155">
        <v>42457</v>
      </c>
      <c r="Y12" s="132">
        <f t="shared" ref="Y12:Y13" si="56">W12-X12</f>
        <v>0</v>
      </c>
      <c r="Z12" s="133" t="s">
        <v>1558</v>
      </c>
      <c r="AA12" s="133" t="s">
        <v>1800</v>
      </c>
      <c r="AB12" s="127" t="s">
        <v>1488</v>
      </c>
      <c r="AC12" s="127" t="s">
        <v>1488</v>
      </c>
      <c r="AD12" s="241" t="s">
        <v>1801</v>
      </c>
      <c r="AE12" s="156">
        <v>830072071</v>
      </c>
      <c r="AF12" s="29" t="s">
        <v>1510</v>
      </c>
      <c r="AG12" s="157">
        <v>64816</v>
      </c>
      <c r="AH12" s="150">
        <v>42457</v>
      </c>
      <c r="AI12" s="150" t="s">
        <v>1508</v>
      </c>
      <c r="AJ12" s="157">
        <v>477769999699</v>
      </c>
      <c r="AK12" s="158" t="s">
        <v>1557</v>
      </c>
      <c r="AL12" s="159"/>
      <c r="AM12" s="135">
        <v>55000000</v>
      </c>
      <c r="AN12" s="137"/>
      <c r="AO12" s="132">
        <f t="shared" ref="AO12:AO13" si="57">+AM12+AN12</f>
        <v>55000000</v>
      </c>
      <c r="AP12" s="176" t="s">
        <v>22</v>
      </c>
      <c r="AQ12" s="37" t="s">
        <v>69</v>
      </c>
      <c r="AR12" s="37" t="s">
        <v>69</v>
      </c>
      <c r="AS12" s="37" t="s">
        <v>69</v>
      </c>
      <c r="AT12" s="38" t="s">
        <v>69</v>
      </c>
      <c r="AU12" s="137"/>
      <c r="AV12" s="137">
        <v>42735</v>
      </c>
      <c r="AW12" s="129">
        <f t="shared" ref="AW12:AW13" si="58">AV12-AU12</f>
        <v>42735</v>
      </c>
      <c r="AX12" s="129"/>
      <c r="AY12" s="72" t="s">
        <v>1509</v>
      </c>
      <c r="AZ12" s="39"/>
      <c r="BA12" s="141"/>
      <c r="BB12" s="73"/>
      <c r="BC12" s="40"/>
      <c r="BD12" s="41"/>
      <c r="BE12" s="41"/>
      <c r="BF12" s="40"/>
      <c r="BG12" s="41"/>
      <c r="BH12" s="43"/>
      <c r="BI12" s="44"/>
      <c r="BJ12" s="45"/>
      <c r="BK12" s="45"/>
      <c r="BL12" s="46"/>
      <c r="BM12" s="45"/>
      <c r="BN12" s="47"/>
      <c r="BO12" s="47"/>
      <c r="BP12" s="48"/>
      <c r="BQ12" s="49"/>
      <c r="BR12" s="50"/>
      <c r="BS12" s="49"/>
      <c r="BT12" s="51">
        <f t="shared" ref="BT12:BT13" si="59">+AN12</f>
        <v>0</v>
      </c>
      <c r="BU12" s="52">
        <f t="shared" ref="BU12:BU13" si="60">+BD12+BJ12+BP12+BT12</f>
        <v>0</v>
      </c>
      <c r="BV12" s="53">
        <f t="shared" ref="BV12:BV13" si="61">+AO12+BU12</f>
        <v>55000000</v>
      </c>
      <c r="BW12" s="54"/>
      <c r="BX12" s="54"/>
      <c r="BY12" s="54"/>
      <c r="BZ12" s="54"/>
      <c r="CA12" s="41"/>
      <c r="CB12" s="44"/>
      <c r="CC12" s="44"/>
      <c r="CD12" s="44"/>
      <c r="CE12" s="44"/>
      <c r="CF12" s="45"/>
      <c r="CG12" s="56"/>
      <c r="CH12" s="56"/>
      <c r="CI12" s="57"/>
      <c r="CJ12" s="57"/>
      <c r="CK12" s="57"/>
      <c r="CL12" s="58"/>
      <c r="CM12" s="59"/>
      <c r="CN12" s="60"/>
      <c r="CO12" s="132"/>
      <c r="CP12" s="58"/>
      <c r="CQ12" s="61"/>
      <c r="CR12" s="62"/>
      <c r="CS12" s="63"/>
      <c r="CT12" s="64"/>
      <c r="CU12" s="65"/>
      <c r="CV12" s="66"/>
      <c r="CW12" s="67"/>
      <c r="CX12" s="65"/>
      <c r="CY12" s="68"/>
      <c r="CZ12" s="68"/>
      <c r="DA12" s="69"/>
      <c r="DB12" s="259"/>
      <c r="DC12" s="135"/>
      <c r="DD12" s="145"/>
    </row>
    <row r="13" spans="1:108" ht="81" customHeight="1" x14ac:dyDescent="0.25">
      <c r="B13" s="145" t="s">
        <v>1491</v>
      </c>
      <c r="C13" s="145" t="s">
        <v>1802</v>
      </c>
      <c r="D13" s="188">
        <v>59</v>
      </c>
      <c r="E13" s="137">
        <v>42446</v>
      </c>
      <c r="F13" s="78" t="s">
        <v>1493</v>
      </c>
      <c r="G13" s="78" t="s">
        <v>1499</v>
      </c>
      <c r="H13" s="133" t="s">
        <v>1550</v>
      </c>
      <c r="I13" s="133" t="s">
        <v>1773</v>
      </c>
      <c r="J13" s="177" t="s">
        <v>1803</v>
      </c>
      <c r="K13" s="147">
        <v>28</v>
      </c>
      <c r="L13" s="148">
        <v>461517</v>
      </c>
      <c r="M13" s="148" t="s">
        <v>1804</v>
      </c>
      <c r="N13" s="135">
        <v>89922400</v>
      </c>
      <c r="O13" s="149" t="s">
        <v>1805</v>
      </c>
      <c r="P13" s="150" t="s">
        <v>1760</v>
      </c>
      <c r="Q13" s="145" t="s">
        <v>1502</v>
      </c>
      <c r="R13" s="133" t="s">
        <v>1806</v>
      </c>
      <c r="S13" s="151"/>
      <c r="T13" s="152"/>
      <c r="U13" s="151"/>
      <c r="V13" s="175"/>
      <c r="W13" s="175"/>
      <c r="X13" s="155"/>
      <c r="Y13" s="132">
        <f t="shared" si="56"/>
        <v>0</v>
      </c>
      <c r="Z13" s="133" t="s">
        <v>1637</v>
      </c>
      <c r="AA13" s="133" t="s">
        <v>1807</v>
      </c>
      <c r="AB13" s="133" t="s">
        <v>1633</v>
      </c>
      <c r="AC13" s="133" t="s">
        <v>1633</v>
      </c>
      <c r="AD13" s="133" t="s">
        <v>1808</v>
      </c>
      <c r="AE13" s="156">
        <v>860000648</v>
      </c>
      <c r="AF13" s="29" t="s">
        <v>1511</v>
      </c>
      <c r="AG13" s="157"/>
      <c r="AH13" s="150"/>
      <c r="AI13" s="150"/>
      <c r="AJ13" s="157"/>
      <c r="AK13" s="158"/>
      <c r="AL13" s="159"/>
      <c r="AM13" s="135">
        <v>89922400</v>
      </c>
      <c r="AN13" s="135"/>
      <c r="AO13" s="132">
        <f t="shared" si="57"/>
        <v>89922400</v>
      </c>
      <c r="AP13" s="36" t="s">
        <v>1809</v>
      </c>
      <c r="AQ13" s="178" t="s">
        <v>1810</v>
      </c>
      <c r="AR13" s="179"/>
      <c r="AS13" s="179"/>
      <c r="AT13" s="179"/>
      <c r="AU13" s="137"/>
      <c r="AV13" s="137">
        <v>42735</v>
      </c>
      <c r="AW13" s="129">
        <f t="shared" si="58"/>
        <v>42735</v>
      </c>
      <c r="AX13" s="129"/>
      <c r="AY13" s="120" t="s">
        <v>1811</v>
      </c>
      <c r="AZ13" s="39"/>
      <c r="BA13" s="124" t="s">
        <v>1812</v>
      </c>
      <c r="BB13" s="40"/>
      <c r="BC13" s="40"/>
      <c r="BD13" s="41"/>
      <c r="BE13" s="42"/>
      <c r="BF13" s="40"/>
      <c r="BG13" s="41"/>
      <c r="BH13" s="43"/>
      <c r="BI13" s="44"/>
      <c r="BJ13" s="45"/>
      <c r="BK13" s="45"/>
      <c r="BL13" s="46"/>
      <c r="BM13" s="45"/>
      <c r="BN13" s="47"/>
      <c r="BO13" s="47"/>
      <c r="BP13" s="48"/>
      <c r="BQ13" s="49"/>
      <c r="BR13" s="50"/>
      <c r="BS13" s="49"/>
      <c r="BT13" s="51">
        <f t="shared" si="59"/>
        <v>0</v>
      </c>
      <c r="BU13" s="52">
        <f t="shared" si="60"/>
        <v>0</v>
      </c>
      <c r="BV13" s="53">
        <f t="shared" si="61"/>
        <v>89922400</v>
      </c>
      <c r="BW13" s="54"/>
      <c r="BX13" s="54"/>
      <c r="BY13" s="55"/>
      <c r="BZ13" s="54"/>
      <c r="CA13" s="41"/>
      <c r="CB13" s="45"/>
      <c r="CC13" s="44"/>
      <c r="CD13" s="44"/>
      <c r="CE13" s="44"/>
      <c r="CF13" s="45"/>
      <c r="CG13" s="56"/>
      <c r="CH13" s="56"/>
      <c r="CI13" s="57"/>
      <c r="CJ13" s="57"/>
      <c r="CK13" s="57"/>
      <c r="CL13" s="58"/>
      <c r="CM13" s="59">
        <f t="shared" ref="CM13" si="62">+IF(BX13&gt;AV13,IF(CC13&gt;BX13,IF(CH13&gt;CC13,CH13,CC13),BX13),AV13)</f>
        <v>42735</v>
      </c>
      <c r="CN13" s="60"/>
      <c r="CO13" s="132"/>
      <c r="CP13" s="58"/>
      <c r="CQ13" s="61" t="e">
        <f>+SUMIFS(#REF!,#REF!,AG13)</f>
        <v>#REF!</v>
      </c>
      <c r="CR13" s="62" t="e">
        <f>+SUMIFS(#REF!,#REF!,BB13)+SUMIFS(#REF!,#REF!,BH13)+SUMIFS(#REF!,#REF!,BN13)</f>
        <v>#REF!</v>
      </c>
      <c r="CS13" s="63" t="e">
        <f t="shared" ref="CS13" si="63">+(CQ13+CR13)/BV13</f>
        <v>#REF!</v>
      </c>
      <c r="CT13" s="64"/>
      <c r="CU13" s="65" t="str">
        <f t="shared" ref="CU13" si="64">+R13</f>
        <v>ELABORACIÓN CONTRATO</v>
      </c>
      <c r="CV13" s="66"/>
      <c r="CW13" s="67">
        <f t="shared" ref="CW13" si="65">+AU13</f>
        <v>0</v>
      </c>
      <c r="CX13" s="65">
        <f t="shared" ref="CX13" si="66">+CM13</f>
        <v>42735</v>
      </c>
      <c r="CY13" s="68">
        <f t="shared" ref="CY13" si="67">+CX13-CW13</f>
        <v>42735</v>
      </c>
      <c r="CZ13" s="68">
        <f t="shared" ref="CZ13" si="68">+$DB$1-CW13</f>
        <v>42277</v>
      </c>
      <c r="DA13" s="69">
        <f t="shared" ref="DA13" si="69">+IF(CZ13&gt;=CY13,100,(CZ13/CY13)*100)</f>
        <v>98.928278928278928</v>
      </c>
      <c r="DB13" s="259"/>
      <c r="DC13" s="68">
        <f t="shared" ref="DC13" si="70">+DA13</f>
        <v>98.928278928278928</v>
      </c>
      <c r="DD13" s="70" t="e">
        <f t="shared" ref="DD13" si="71">+CS13</f>
        <v>#REF!</v>
      </c>
    </row>
    <row r="14" spans="1:108" ht="94.5" x14ac:dyDescent="0.25">
      <c r="A14" s="145"/>
      <c r="B14" s="173" t="s">
        <v>1530</v>
      </c>
      <c r="C14" s="145" t="s">
        <v>1785</v>
      </c>
      <c r="D14" s="188">
        <v>60</v>
      </c>
      <c r="E14" s="137">
        <v>42447</v>
      </c>
      <c r="F14" s="182" t="s">
        <v>1493</v>
      </c>
      <c r="G14" s="182" t="s">
        <v>1504</v>
      </c>
      <c r="H14" s="133" t="s">
        <v>1559</v>
      </c>
      <c r="I14" s="133" t="s">
        <v>1781</v>
      </c>
      <c r="J14" s="146" t="s">
        <v>1782</v>
      </c>
      <c r="K14" s="147">
        <v>65</v>
      </c>
      <c r="L14" s="148">
        <v>801315</v>
      </c>
      <c r="M14" s="148" t="s">
        <v>1783</v>
      </c>
      <c r="N14" s="135">
        <v>3000000</v>
      </c>
      <c r="O14" s="149" t="s">
        <v>1560</v>
      </c>
      <c r="P14" s="150" t="s">
        <v>1784</v>
      </c>
      <c r="Q14" s="145" t="s">
        <v>1502</v>
      </c>
      <c r="R14" s="145"/>
      <c r="S14" s="151"/>
      <c r="T14" s="152"/>
      <c r="U14" s="151"/>
      <c r="V14" s="153"/>
      <c r="W14" s="154"/>
      <c r="X14" s="155"/>
      <c r="Y14" s="132"/>
      <c r="Z14" s="133"/>
      <c r="AA14" s="133"/>
      <c r="AB14" s="133"/>
      <c r="AC14" s="133"/>
      <c r="AD14" s="133"/>
      <c r="AE14" s="156"/>
      <c r="AF14" s="29"/>
      <c r="AG14" s="157"/>
      <c r="AH14" s="150"/>
      <c r="AI14" s="150"/>
      <c r="AJ14" s="157"/>
      <c r="AK14" s="158"/>
      <c r="AL14" s="159"/>
      <c r="AM14" s="135"/>
      <c r="AN14" s="135"/>
      <c r="AO14" s="135"/>
      <c r="AP14" s="127"/>
      <c r="AQ14" s="160"/>
      <c r="AR14" s="161"/>
      <c r="AS14" s="161"/>
      <c r="AT14" s="131"/>
      <c r="AU14" s="137"/>
      <c r="AV14" s="137"/>
      <c r="AW14" s="162"/>
      <c r="AX14" s="162"/>
      <c r="AY14" s="163"/>
      <c r="AZ14" s="164"/>
      <c r="BA14" s="152"/>
      <c r="BB14" s="155"/>
      <c r="BC14" s="155"/>
      <c r="BD14" s="132"/>
      <c r="BE14" s="60"/>
      <c r="BF14" s="155"/>
      <c r="BG14" s="132"/>
      <c r="BH14" s="165"/>
      <c r="BI14" s="155"/>
      <c r="BJ14" s="132"/>
      <c r="BK14" s="132"/>
      <c r="BL14" s="155"/>
      <c r="BM14" s="132"/>
      <c r="BN14" s="165"/>
      <c r="BO14" s="165"/>
      <c r="BP14" s="132"/>
      <c r="BQ14" s="132"/>
      <c r="BR14" s="155"/>
      <c r="BS14" s="132"/>
      <c r="BT14" s="166"/>
      <c r="BU14" s="166"/>
      <c r="BV14" s="166"/>
      <c r="BW14" s="167"/>
      <c r="BX14" s="167"/>
      <c r="BY14" s="29"/>
      <c r="BZ14" s="167"/>
      <c r="CA14" s="132"/>
      <c r="CB14" s="167"/>
      <c r="CC14" s="167"/>
      <c r="CD14" s="29"/>
      <c r="CE14" s="167"/>
      <c r="CF14" s="132"/>
      <c r="CG14" s="167"/>
      <c r="CH14" s="167"/>
      <c r="CI14" s="29"/>
      <c r="CJ14" s="167"/>
      <c r="CK14" s="132"/>
      <c r="CL14" s="168"/>
      <c r="CM14" s="155"/>
      <c r="CN14" s="60"/>
      <c r="CO14" s="132"/>
      <c r="CP14" s="168"/>
      <c r="CQ14" s="169"/>
      <c r="CR14" s="170"/>
      <c r="CS14" s="170"/>
      <c r="CT14" s="170"/>
      <c r="CU14" s="145"/>
      <c r="CV14" s="145"/>
      <c r="CW14" s="145"/>
      <c r="CX14" s="145"/>
      <c r="CY14" s="145"/>
      <c r="CZ14" s="135"/>
      <c r="DA14" s="171"/>
      <c r="DB14" s="259"/>
      <c r="DC14" s="135"/>
      <c r="DD14" s="172"/>
    </row>
    <row r="15" spans="1:108" s="126" customFormat="1" ht="78.75" customHeight="1" x14ac:dyDescent="0.25">
      <c r="B15" s="138" t="s">
        <v>1531</v>
      </c>
      <c r="C15" s="253"/>
      <c r="D15" s="30" t="s">
        <v>1757</v>
      </c>
      <c r="E15" s="137">
        <v>42447</v>
      </c>
      <c r="F15" s="139" t="s">
        <v>1493</v>
      </c>
      <c r="G15" s="139" t="s">
        <v>1499</v>
      </c>
      <c r="H15" s="127" t="s">
        <v>1482</v>
      </c>
      <c r="I15" s="127" t="s">
        <v>1635</v>
      </c>
      <c r="J15" s="78" t="s">
        <v>1758</v>
      </c>
      <c r="K15" s="136">
        <v>25</v>
      </c>
      <c r="L15" s="128">
        <v>721033</v>
      </c>
      <c r="M15" s="133" t="s">
        <v>1759</v>
      </c>
      <c r="N15" s="129">
        <v>87433666</v>
      </c>
      <c r="O15" s="134">
        <v>22816</v>
      </c>
      <c r="P15" s="131" t="s">
        <v>1760</v>
      </c>
      <c r="Q15" s="130" t="s">
        <v>1502</v>
      </c>
      <c r="R15" s="131" t="s">
        <v>1761</v>
      </c>
      <c r="S15" s="31"/>
      <c r="T15" s="32"/>
      <c r="U15" s="31"/>
      <c r="V15" s="30"/>
      <c r="W15" s="137"/>
      <c r="X15" s="137"/>
      <c r="Y15" s="132"/>
      <c r="Z15" s="117"/>
      <c r="AA15" s="117"/>
      <c r="AB15" s="117"/>
      <c r="AC15" s="117"/>
      <c r="AD15" s="78"/>
      <c r="AE15" s="244"/>
      <c r="AF15" s="29"/>
      <c r="AG15" s="35"/>
      <c r="AH15" s="137"/>
      <c r="AI15" s="118"/>
      <c r="AJ15" s="144"/>
      <c r="AK15" s="78"/>
      <c r="AL15" s="129"/>
      <c r="AM15" s="129"/>
      <c r="AN15" s="132"/>
      <c r="AO15" s="132"/>
      <c r="AP15" s="36"/>
      <c r="AQ15" s="37"/>
      <c r="AR15" s="37"/>
      <c r="AS15" s="37"/>
      <c r="AT15" s="38"/>
      <c r="AU15" s="137"/>
      <c r="AV15" s="137"/>
      <c r="AW15" s="129"/>
      <c r="AX15" s="129"/>
      <c r="AY15" s="120"/>
      <c r="AZ15" s="39"/>
      <c r="BA15" s="230"/>
      <c r="BB15" s="40"/>
      <c r="BC15" s="40"/>
      <c r="BD15" s="41"/>
      <c r="BE15" s="42"/>
      <c r="BF15" s="40"/>
      <c r="BG15" s="41"/>
      <c r="BH15" s="43"/>
      <c r="BI15" s="44"/>
      <c r="BJ15" s="45"/>
      <c r="BK15" s="45"/>
      <c r="BL15" s="46"/>
      <c r="BM15" s="45"/>
      <c r="BN15" s="47"/>
      <c r="BO15" s="47"/>
      <c r="BP15" s="48"/>
      <c r="BQ15" s="49"/>
      <c r="BR15" s="50"/>
      <c r="BS15" s="49"/>
      <c r="BT15" s="51"/>
      <c r="BU15" s="52"/>
      <c r="BV15" s="53"/>
      <c r="BW15" s="54"/>
      <c r="BX15" s="54"/>
      <c r="BY15" s="55"/>
      <c r="BZ15" s="54"/>
      <c r="CA15" s="41"/>
      <c r="CB15" s="45"/>
      <c r="CC15" s="44"/>
      <c r="CD15" s="44"/>
      <c r="CE15" s="44"/>
      <c r="CF15" s="45"/>
      <c r="CG15" s="56"/>
      <c r="CH15" s="56"/>
      <c r="CI15" s="57"/>
      <c r="CJ15" s="57"/>
      <c r="CK15" s="57"/>
      <c r="CL15" s="58"/>
      <c r="CM15" s="59"/>
      <c r="CN15" s="60"/>
      <c r="CO15" s="132"/>
      <c r="CP15" s="58"/>
      <c r="CQ15" s="61"/>
      <c r="CR15" s="62"/>
      <c r="CS15" s="63"/>
      <c r="CT15" s="64"/>
      <c r="CU15" s="65"/>
      <c r="CV15" s="66"/>
      <c r="CW15" s="67"/>
      <c r="CX15" s="65"/>
      <c r="CY15" s="68"/>
      <c r="CZ15" s="68"/>
      <c r="DA15" s="69"/>
      <c r="DB15" s="259"/>
      <c r="DC15" s="68"/>
      <c r="DD15" s="70"/>
    </row>
    <row r="16" spans="1:108" s="126" customFormat="1" ht="78.75" customHeight="1" x14ac:dyDescent="0.25">
      <c r="B16" s="138" t="s">
        <v>1531</v>
      </c>
      <c r="C16" s="253"/>
      <c r="D16" s="30" t="s">
        <v>1762</v>
      </c>
      <c r="E16" s="137">
        <v>42447</v>
      </c>
      <c r="F16" s="139" t="s">
        <v>1493</v>
      </c>
      <c r="G16" s="139" t="s">
        <v>1499</v>
      </c>
      <c r="H16" s="127" t="s">
        <v>1482</v>
      </c>
      <c r="I16" s="127" t="s">
        <v>1635</v>
      </c>
      <c r="J16" s="252" t="s">
        <v>1763</v>
      </c>
      <c r="K16" s="136">
        <v>24</v>
      </c>
      <c r="L16" s="128">
        <v>721033</v>
      </c>
      <c r="M16" s="133" t="s">
        <v>1759</v>
      </c>
      <c r="N16" s="129">
        <v>81000480</v>
      </c>
      <c r="O16" s="134">
        <v>22716</v>
      </c>
      <c r="P16" s="131" t="s">
        <v>1760</v>
      </c>
      <c r="Q16" s="130" t="s">
        <v>1502</v>
      </c>
      <c r="R16" s="131" t="s">
        <v>1761</v>
      </c>
      <c r="S16" s="31"/>
      <c r="T16" s="32"/>
      <c r="U16" s="31"/>
      <c r="V16" s="30"/>
      <c r="W16" s="137"/>
      <c r="X16" s="137"/>
      <c r="Y16" s="132"/>
      <c r="Z16" s="117"/>
      <c r="AA16" s="117"/>
      <c r="AB16" s="117"/>
      <c r="AC16" s="117"/>
      <c r="AD16" s="78"/>
      <c r="AE16" s="244"/>
      <c r="AF16" s="29"/>
      <c r="AG16" s="35"/>
      <c r="AH16" s="137"/>
      <c r="AI16" s="118"/>
      <c r="AJ16" s="144"/>
      <c r="AK16" s="78"/>
      <c r="AL16" s="129"/>
      <c r="AM16" s="129"/>
      <c r="AN16" s="132"/>
      <c r="AO16" s="132"/>
      <c r="AP16" s="36"/>
      <c r="AQ16" s="37"/>
      <c r="AR16" s="37"/>
      <c r="AS16" s="37"/>
      <c r="AT16" s="38"/>
      <c r="AU16" s="137"/>
      <c r="AV16" s="137"/>
      <c r="AW16" s="129"/>
      <c r="AX16" s="129"/>
      <c r="AY16" s="120"/>
      <c r="AZ16" s="39"/>
      <c r="BA16" s="230"/>
      <c r="BB16" s="40"/>
      <c r="BC16" s="40"/>
      <c r="BD16" s="41"/>
      <c r="BE16" s="42"/>
      <c r="BF16" s="40"/>
      <c r="BG16" s="41"/>
      <c r="BH16" s="43"/>
      <c r="BI16" s="44"/>
      <c r="BJ16" s="45"/>
      <c r="BK16" s="45"/>
      <c r="BL16" s="46"/>
      <c r="BM16" s="45"/>
      <c r="BN16" s="47"/>
      <c r="BO16" s="47"/>
      <c r="BP16" s="48"/>
      <c r="BQ16" s="49"/>
      <c r="BR16" s="50"/>
      <c r="BS16" s="49"/>
      <c r="BT16" s="51"/>
      <c r="BU16" s="52"/>
      <c r="BV16" s="53"/>
      <c r="BW16" s="54"/>
      <c r="BX16" s="54"/>
      <c r="BY16" s="55"/>
      <c r="BZ16" s="54"/>
      <c r="CA16" s="41"/>
      <c r="CB16" s="45"/>
      <c r="CC16" s="44"/>
      <c r="CD16" s="44"/>
      <c r="CE16" s="44"/>
      <c r="CF16" s="45"/>
      <c r="CG16" s="56"/>
      <c r="CH16" s="56"/>
      <c r="CI16" s="57"/>
      <c r="CJ16" s="57"/>
      <c r="CK16" s="57"/>
      <c r="CL16" s="58"/>
      <c r="CM16" s="59"/>
      <c r="CN16" s="60"/>
      <c r="CO16" s="132"/>
      <c r="CP16" s="58"/>
      <c r="CQ16" s="61"/>
      <c r="CR16" s="62"/>
      <c r="CS16" s="63"/>
      <c r="CT16" s="64"/>
      <c r="CU16" s="65"/>
      <c r="CV16" s="66"/>
      <c r="CW16" s="67"/>
      <c r="CX16" s="65"/>
      <c r="CY16" s="68"/>
      <c r="CZ16" s="68"/>
      <c r="DA16" s="69"/>
      <c r="DB16" s="259"/>
      <c r="DC16" s="68"/>
      <c r="DD16" s="70"/>
    </row>
    <row r="17" spans="1:108" s="126" customFormat="1" ht="54" x14ac:dyDescent="0.25">
      <c r="B17" s="138" t="s">
        <v>1531</v>
      </c>
      <c r="C17" s="253" t="s">
        <v>1768</v>
      </c>
      <c r="D17" s="30" t="s">
        <v>1764</v>
      </c>
      <c r="E17" s="137">
        <v>42447</v>
      </c>
      <c r="F17" s="139" t="s">
        <v>1493</v>
      </c>
      <c r="G17" s="139" t="s">
        <v>1499</v>
      </c>
      <c r="H17" s="127" t="s">
        <v>1482</v>
      </c>
      <c r="I17" s="127" t="s">
        <v>162</v>
      </c>
      <c r="J17" s="252" t="s">
        <v>1765</v>
      </c>
      <c r="K17" s="136">
        <v>182</v>
      </c>
      <c r="L17" s="128">
        <v>811115</v>
      </c>
      <c r="M17" s="133" t="s">
        <v>1766</v>
      </c>
      <c r="N17" s="129">
        <v>3520000</v>
      </c>
      <c r="O17" s="134">
        <v>18916</v>
      </c>
      <c r="P17" s="131" t="s">
        <v>1659</v>
      </c>
      <c r="Q17" s="130" t="s">
        <v>1502</v>
      </c>
      <c r="R17" s="131" t="s">
        <v>1767</v>
      </c>
      <c r="S17" s="31"/>
      <c r="T17" s="32"/>
      <c r="U17" s="31"/>
      <c r="V17" s="30"/>
      <c r="W17" s="137"/>
      <c r="X17" s="137"/>
      <c r="Y17" s="132"/>
      <c r="Z17" s="117"/>
      <c r="AA17" s="117"/>
      <c r="AB17" s="117"/>
      <c r="AC17" s="117"/>
      <c r="AD17" s="78"/>
      <c r="AE17" s="244"/>
      <c r="AF17" s="29"/>
      <c r="AG17" s="35"/>
      <c r="AH17" s="137"/>
      <c r="AI17" s="118"/>
      <c r="AJ17" s="144"/>
      <c r="AK17" s="78"/>
      <c r="AL17" s="129"/>
      <c r="AM17" s="129"/>
      <c r="AN17" s="132"/>
      <c r="AO17" s="132"/>
      <c r="AP17" s="36"/>
      <c r="AQ17" s="37"/>
      <c r="AR17" s="37"/>
      <c r="AS17" s="37"/>
      <c r="AT17" s="38"/>
      <c r="AU17" s="137"/>
      <c r="AV17" s="137"/>
      <c r="AW17" s="129"/>
      <c r="AX17" s="129"/>
      <c r="AY17" s="120"/>
      <c r="AZ17" s="39"/>
      <c r="BA17" s="230"/>
      <c r="BB17" s="40"/>
      <c r="BC17" s="40"/>
      <c r="BD17" s="41"/>
      <c r="BE17" s="42"/>
      <c r="BF17" s="40"/>
      <c r="BG17" s="41"/>
      <c r="BH17" s="43"/>
      <c r="BI17" s="44"/>
      <c r="BJ17" s="45"/>
      <c r="BK17" s="45"/>
      <c r="BL17" s="46"/>
      <c r="BM17" s="45"/>
      <c r="BN17" s="47"/>
      <c r="BO17" s="47"/>
      <c r="BP17" s="48"/>
      <c r="BQ17" s="49"/>
      <c r="BR17" s="50"/>
      <c r="BS17" s="49"/>
      <c r="BT17" s="51"/>
      <c r="BU17" s="52"/>
      <c r="BV17" s="53"/>
      <c r="BW17" s="54"/>
      <c r="BX17" s="54"/>
      <c r="BY17" s="55"/>
      <c r="BZ17" s="54"/>
      <c r="CA17" s="41"/>
      <c r="CB17" s="45"/>
      <c r="CC17" s="44"/>
      <c r="CD17" s="44"/>
      <c r="CE17" s="44"/>
      <c r="CF17" s="45"/>
      <c r="CG17" s="56"/>
      <c r="CH17" s="56"/>
      <c r="CI17" s="57"/>
      <c r="CJ17" s="57"/>
      <c r="CK17" s="57"/>
      <c r="CL17" s="58"/>
      <c r="CM17" s="59"/>
      <c r="CN17" s="60"/>
      <c r="CO17" s="132"/>
      <c r="CP17" s="58"/>
      <c r="CQ17" s="61"/>
      <c r="CR17" s="62"/>
      <c r="CS17" s="63"/>
      <c r="CT17" s="64"/>
      <c r="CU17" s="65"/>
      <c r="CV17" s="66"/>
      <c r="CW17" s="67"/>
      <c r="CX17" s="65"/>
      <c r="CY17" s="68"/>
      <c r="CZ17" s="68"/>
      <c r="DA17" s="69"/>
      <c r="DB17" s="259"/>
      <c r="DC17" s="68"/>
      <c r="DD17" s="70"/>
    </row>
    <row r="18" spans="1:108" ht="54" x14ac:dyDescent="0.25">
      <c r="A18" s="145"/>
      <c r="B18" s="173" t="s">
        <v>1530</v>
      </c>
      <c r="C18" s="145" t="s">
        <v>1791</v>
      </c>
      <c r="D18" s="188">
        <v>64</v>
      </c>
      <c r="E18" s="137">
        <v>42460</v>
      </c>
      <c r="F18" s="78" t="s">
        <v>1493</v>
      </c>
      <c r="G18" s="78" t="s">
        <v>1553</v>
      </c>
      <c r="H18" s="133" t="s">
        <v>1550</v>
      </c>
      <c r="I18" s="133" t="s">
        <v>1786</v>
      </c>
      <c r="J18" s="146" t="s">
        <v>1787</v>
      </c>
      <c r="K18" s="147">
        <v>244</v>
      </c>
      <c r="L18" s="148">
        <v>861017</v>
      </c>
      <c r="M18" s="148" t="s">
        <v>1788</v>
      </c>
      <c r="N18" s="135">
        <v>55000000</v>
      </c>
      <c r="O18" s="149" t="s">
        <v>1789</v>
      </c>
      <c r="P18" s="150" t="s">
        <v>1790</v>
      </c>
      <c r="Q18" s="145" t="s">
        <v>1502</v>
      </c>
      <c r="R18" s="145"/>
      <c r="S18" s="151"/>
      <c r="T18" s="152"/>
      <c r="U18" s="151"/>
      <c r="V18" s="153"/>
      <c r="W18" s="154"/>
      <c r="X18" s="155"/>
      <c r="Y18" s="132"/>
      <c r="Z18" s="133"/>
      <c r="AA18" s="133"/>
      <c r="AB18" s="133"/>
      <c r="AC18" s="133"/>
      <c r="AD18" s="133"/>
      <c r="AE18" s="156"/>
      <c r="AF18" s="29"/>
      <c r="AG18" s="157"/>
      <c r="AH18" s="150"/>
      <c r="AI18" s="150"/>
      <c r="AJ18" s="157"/>
      <c r="AK18" s="158"/>
      <c r="AL18" s="159"/>
      <c r="AM18" s="135"/>
      <c r="AN18" s="135"/>
      <c r="AO18" s="135"/>
      <c r="AP18" s="127"/>
      <c r="AQ18" s="160"/>
      <c r="AR18" s="161"/>
      <c r="AS18" s="161"/>
      <c r="AT18" s="131"/>
      <c r="AU18" s="137"/>
      <c r="AV18" s="137"/>
      <c r="AW18" s="162"/>
      <c r="AX18" s="162"/>
      <c r="AY18" s="163"/>
      <c r="AZ18" s="164"/>
      <c r="BA18" s="152"/>
      <c r="BB18" s="155"/>
      <c r="BC18" s="155"/>
      <c r="BD18" s="132"/>
      <c r="BE18" s="60"/>
      <c r="BF18" s="155"/>
      <c r="BG18" s="132"/>
      <c r="BH18" s="165"/>
      <c r="BI18" s="155"/>
      <c r="BJ18" s="132"/>
      <c r="BK18" s="132"/>
      <c r="BL18" s="155"/>
      <c r="BM18" s="132"/>
      <c r="BN18" s="165"/>
      <c r="BO18" s="165"/>
      <c r="BP18" s="132"/>
      <c r="BQ18" s="132"/>
      <c r="BR18" s="155"/>
      <c r="BS18" s="132"/>
      <c r="BT18" s="166"/>
      <c r="BU18" s="166"/>
      <c r="BV18" s="166"/>
      <c r="BW18" s="167"/>
      <c r="BX18" s="167"/>
      <c r="BY18" s="29"/>
      <c r="BZ18" s="167"/>
      <c r="CA18" s="132"/>
      <c r="CB18" s="167"/>
      <c r="CC18" s="167"/>
      <c r="CD18" s="29"/>
      <c r="CE18" s="167"/>
      <c r="CF18" s="132"/>
      <c r="CG18" s="167"/>
      <c r="CH18" s="167"/>
      <c r="CI18" s="29"/>
      <c r="CJ18" s="167"/>
      <c r="CK18" s="132"/>
      <c r="CL18" s="168"/>
      <c r="CM18" s="155"/>
      <c r="CN18" s="60"/>
      <c r="CO18" s="132"/>
      <c r="CP18" s="168"/>
      <c r="CQ18" s="169"/>
      <c r="CR18" s="170"/>
      <c r="CS18" s="170"/>
      <c r="CT18" s="170"/>
      <c r="CU18" s="145"/>
      <c r="CV18" s="145"/>
      <c r="CW18" s="145"/>
      <c r="CX18" s="145"/>
      <c r="CY18" s="145"/>
      <c r="CZ18" s="135"/>
      <c r="DA18" s="171"/>
      <c r="DB18" s="259"/>
      <c r="DC18" s="135"/>
      <c r="DD18" s="172"/>
    </row>
    <row r="19" spans="1:108" s="126" customFormat="1" ht="40.5" x14ac:dyDescent="0.25">
      <c r="B19" s="138" t="s">
        <v>1531</v>
      </c>
      <c r="C19" s="253" t="s">
        <v>1769</v>
      </c>
      <c r="D19" s="30" t="s">
        <v>1770</v>
      </c>
      <c r="E19" s="137">
        <v>42460</v>
      </c>
      <c r="F19" s="139" t="s">
        <v>1493</v>
      </c>
      <c r="G19" s="139" t="s">
        <v>1499</v>
      </c>
      <c r="H19" s="127" t="s">
        <v>1482</v>
      </c>
      <c r="I19" s="127" t="s">
        <v>213</v>
      </c>
      <c r="J19" s="252" t="s">
        <v>1771</v>
      </c>
      <c r="K19" s="136">
        <v>167</v>
      </c>
      <c r="L19" s="128">
        <v>821119</v>
      </c>
      <c r="M19" s="133" t="s">
        <v>1542</v>
      </c>
      <c r="N19" s="129">
        <v>808000</v>
      </c>
      <c r="O19" s="134">
        <v>26216</v>
      </c>
      <c r="P19" s="131" t="s">
        <v>1772</v>
      </c>
      <c r="Q19" s="130" t="s">
        <v>1502</v>
      </c>
      <c r="R19" s="131" t="s">
        <v>1767</v>
      </c>
      <c r="S19" s="31"/>
      <c r="T19" s="32"/>
      <c r="U19" s="31"/>
      <c r="V19" s="30"/>
      <c r="W19" s="137"/>
      <c r="X19" s="137"/>
      <c r="Y19" s="132"/>
      <c r="Z19" s="117"/>
      <c r="AA19" s="117"/>
      <c r="AB19" s="117"/>
      <c r="AC19" s="117"/>
      <c r="AD19" s="78"/>
      <c r="AE19" s="244"/>
      <c r="AF19" s="29"/>
      <c r="AG19" s="35"/>
      <c r="AH19" s="137"/>
      <c r="AI19" s="118"/>
      <c r="AJ19" s="144"/>
      <c r="AK19" s="78"/>
      <c r="AL19" s="129"/>
      <c r="AM19" s="129"/>
      <c r="AN19" s="132"/>
      <c r="AO19" s="132"/>
      <c r="AP19" s="36"/>
      <c r="AQ19" s="37"/>
      <c r="AR19" s="37"/>
      <c r="AS19" s="37"/>
      <c r="AT19" s="38"/>
      <c r="AU19" s="137"/>
      <c r="AV19" s="137"/>
      <c r="AW19" s="129"/>
      <c r="AX19" s="129"/>
      <c r="AY19" s="120"/>
      <c r="AZ19" s="39"/>
      <c r="BA19" s="230"/>
      <c r="BB19" s="40"/>
      <c r="BC19" s="40"/>
      <c r="BD19" s="41"/>
      <c r="BE19" s="42"/>
      <c r="BF19" s="40"/>
      <c r="BG19" s="41"/>
      <c r="BH19" s="43"/>
      <c r="BI19" s="44"/>
      <c r="BJ19" s="45"/>
      <c r="BK19" s="45"/>
      <c r="BL19" s="46"/>
      <c r="BM19" s="45"/>
      <c r="BN19" s="47"/>
      <c r="BO19" s="47"/>
      <c r="BP19" s="48"/>
      <c r="BQ19" s="49"/>
      <c r="BR19" s="50"/>
      <c r="BS19" s="49"/>
      <c r="BT19" s="51"/>
      <c r="BU19" s="52"/>
      <c r="BV19" s="53"/>
      <c r="BW19" s="54"/>
      <c r="BX19" s="54"/>
      <c r="BY19" s="55"/>
      <c r="BZ19" s="54"/>
      <c r="CA19" s="41"/>
      <c r="CB19" s="45"/>
      <c r="CC19" s="44"/>
      <c r="CD19" s="44"/>
      <c r="CE19" s="44"/>
      <c r="CF19" s="45"/>
      <c r="CG19" s="56"/>
      <c r="CH19" s="56"/>
      <c r="CI19" s="57"/>
      <c r="CJ19" s="57"/>
      <c r="CK19" s="57"/>
      <c r="CL19" s="58"/>
      <c r="CM19" s="59"/>
      <c r="CN19" s="60"/>
      <c r="CO19" s="132"/>
      <c r="CP19" s="58"/>
      <c r="CQ19" s="61"/>
      <c r="CR19" s="62"/>
      <c r="CS19" s="63"/>
      <c r="CT19" s="64"/>
      <c r="CU19" s="65"/>
      <c r="CV19" s="66"/>
      <c r="CW19" s="67"/>
      <c r="CX19" s="65"/>
      <c r="CY19" s="68"/>
      <c r="CZ19" s="68"/>
      <c r="DA19" s="69"/>
      <c r="DB19" s="259"/>
      <c r="DC19" s="68"/>
      <c r="DD19" s="70"/>
    </row>
    <row r="20" spans="1:108" s="126" customFormat="1" ht="67.5" x14ac:dyDescent="0.25">
      <c r="B20" s="138" t="s">
        <v>1529</v>
      </c>
      <c r="C20" s="253" t="s">
        <v>1711</v>
      </c>
      <c r="D20" s="30" t="s">
        <v>1700</v>
      </c>
      <c r="E20" s="137">
        <v>42460</v>
      </c>
      <c r="F20" s="139" t="s">
        <v>1493</v>
      </c>
      <c r="G20" s="139" t="s">
        <v>1498</v>
      </c>
      <c r="H20" s="127" t="s">
        <v>1482</v>
      </c>
      <c r="I20" s="127" t="s">
        <v>1562</v>
      </c>
      <c r="J20" s="78" t="s">
        <v>1877</v>
      </c>
      <c r="K20" s="136">
        <v>245</v>
      </c>
      <c r="L20" s="128">
        <v>86101714</v>
      </c>
      <c r="M20" s="252" t="s">
        <v>1712</v>
      </c>
      <c r="N20" s="129">
        <v>23000000</v>
      </c>
      <c r="O20" s="134" t="s">
        <v>1713</v>
      </c>
      <c r="P20" s="131" t="s">
        <v>1709</v>
      </c>
      <c r="Q20" s="130" t="s">
        <v>1502</v>
      </c>
      <c r="R20" s="131" t="s">
        <v>1715</v>
      </c>
      <c r="S20" s="31"/>
      <c r="T20" s="32"/>
      <c r="U20" s="31"/>
      <c r="V20" s="30"/>
      <c r="W20" s="137"/>
      <c r="X20" s="137"/>
      <c r="Y20" s="132"/>
      <c r="Z20" s="117"/>
      <c r="AA20" s="117"/>
      <c r="AB20" s="117"/>
      <c r="AC20" s="117"/>
      <c r="AD20" s="78"/>
      <c r="AE20" s="244"/>
      <c r="AF20" s="29"/>
      <c r="AG20" s="35"/>
      <c r="AH20" s="137"/>
      <c r="AI20" s="118"/>
      <c r="AJ20" s="144"/>
      <c r="AK20" s="78"/>
      <c r="AL20" s="129"/>
      <c r="AM20" s="129"/>
      <c r="AN20" s="132"/>
      <c r="AO20" s="132"/>
      <c r="AP20" s="36"/>
      <c r="AQ20" s="37"/>
      <c r="AR20" s="37"/>
      <c r="AS20" s="37"/>
      <c r="AT20" s="38"/>
      <c r="AU20" s="137"/>
      <c r="AV20" s="137"/>
      <c r="AW20" s="129"/>
      <c r="AX20" s="129"/>
      <c r="AY20" s="120"/>
      <c r="AZ20" s="39"/>
      <c r="BA20" s="230"/>
      <c r="BB20" s="40"/>
      <c r="BC20" s="40"/>
      <c r="BD20" s="41"/>
      <c r="BE20" s="42"/>
      <c r="BF20" s="40"/>
      <c r="BG20" s="41"/>
      <c r="BH20" s="43"/>
      <c r="BI20" s="44"/>
      <c r="BJ20" s="45"/>
      <c r="BK20" s="45"/>
      <c r="BL20" s="46"/>
      <c r="BM20" s="45"/>
      <c r="BN20" s="47"/>
      <c r="BO20" s="47"/>
      <c r="BP20" s="48"/>
      <c r="BQ20" s="49"/>
      <c r="BR20" s="50"/>
      <c r="BS20" s="49"/>
      <c r="BT20" s="51"/>
      <c r="BU20" s="52"/>
      <c r="BV20" s="53"/>
      <c r="BW20" s="54"/>
      <c r="BX20" s="54"/>
      <c r="BY20" s="55"/>
      <c r="BZ20" s="54"/>
      <c r="CA20" s="41"/>
      <c r="CB20" s="45"/>
      <c r="CC20" s="44"/>
      <c r="CD20" s="44"/>
      <c r="CE20" s="44"/>
      <c r="CF20" s="45"/>
      <c r="CG20" s="56"/>
      <c r="CH20" s="56"/>
      <c r="CI20" s="57"/>
      <c r="CJ20" s="57"/>
      <c r="CK20" s="57"/>
      <c r="CL20" s="58"/>
      <c r="CM20" s="59"/>
      <c r="CN20" s="60"/>
      <c r="CO20" s="132"/>
      <c r="CP20" s="58"/>
      <c r="CQ20" s="61"/>
      <c r="CR20" s="62"/>
      <c r="CS20" s="63"/>
      <c r="CT20" s="64"/>
      <c r="CU20" s="65"/>
      <c r="CV20" s="66"/>
      <c r="CW20" s="67"/>
      <c r="CX20" s="65"/>
      <c r="CY20" s="68"/>
      <c r="CZ20" s="68"/>
      <c r="DA20" s="69"/>
      <c r="DB20" s="259"/>
      <c r="DC20" s="68"/>
      <c r="DD20" s="70"/>
    </row>
    <row r="21" spans="1:108" s="126" customFormat="1" ht="78.75" customHeight="1" x14ac:dyDescent="0.25">
      <c r="B21" s="138" t="s">
        <v>1529</v>
      </c>
      <c r="C21" s="253" t="s">
        <v>1703</v>
      </c>
      <c r="D21" s="30" t="s">
        <v>1701</v>
      </c>
      <c r="E21" s="137">
        <v>42460</v>
      </c>
      <c r="F21" s="139" t="s">
        <v>1493</v>
      </c>
      <c r="G21" s="139" t="s">
        <v>1498</v>
      </c>
      <c r="H21" s="127" t="s">
        <v>1482</v>
      </c>
      <c r="I21" s="127" t="s">
        <v>1562</v>
      </c>
      <c r="J21" s="78" t="s">
        <v>1704</v>
      </c>
      <c r="K21" s="136">
        <v>49</v>
      </c>
      <c r="L21" s="128">
        <v>801017</v>
      </c>
      <c r="M21" s="245" t="s">
        <v>1705</v>
      </c>
      <c r="N21" s="129">
        <v>10500</v>
      </c>
      <c r="O21" s="134" t="s">
        <v>1710</v>
      </c>
      <c r="P21" s="131" t="s">
        <v>1630</v>
      </c>
      <c r="Q21" s="130" t="s">
        <v>1502</v>
      </c>
      <c r="R21" s="131" t="s">
        <v>1715</v>
      </c>
      <c r="S21" s="31"/>
      <c r="T21" s="32"/>
      <c r="U21" s="31"/>
      <c r="V21" s="30"/>
      <c r="W21" s="137"/>
      <c r="X21" s="137"/>
      <c r="Y21" s="132"/>
      <c r="Z21" s="117"/>
      <c r="AA21" s="117"/>
      <c r="AB21" s="117"/>
      <c r="AC21" s="117"/>
      <c r="AD21" s="78"/>
      <c r="AE21" s="244"/>
      <c r="AF21" s="29"/>
      <c r="AG21" s="35"/>
      <c r="AH21" s="137"/>
      <c r="AI21" s="118"/>
      <c r="AJ21" s="144"/>
      <c r="AK21" s="78"/>
      <c r="AL21" s="129"/>
      <c r="AM21" s="129"/>
      <c r="AN21" s="132"/>
      <c r="AO21" s="132"/>
      <c r="AP21" s="36"/>
      <c r="AQ21" s="37"/>
      <c r="AR21" s="37"/>
      <c r="AS21" s="37"/>
      <c r="AT21" s="38"/>
      <c r="AU21" s="137"/>
      <c r="AV21" s="137"/>
      <c r="AW21" s="129"/>
      <c r="AX21" s="129"/>
      <c r="AY21" s="120"/>
      <c r="AZ21" s="39"/>
      <c r="BA21" s="230"/>
      <c r="BB21" s="40"/>
      <c r="BC21" s="40"/>
      <c r="BD21" s="41"/>
      <c r="BE21" s="42"/>
      <c r="BF21" s="40"/>
      <c r="BG21" s="41"/>
      <c r="BH21" s="43"/>
      <c r="BI21" s="44"/>
      <c r="BJ21" s="45"/>
      <c r="BK21" s="45"/>
      <c r="BL21" s="46"/>
      <c r="BM21" s="45"/>
      <c r="BN21" s="47"/>
      <c r="BO21" s="47"/>
      <c r="BP21" s="48"/>
      <c r="BQ21" s="49"/>
      <c r="BR21" s="50"/>
      <c r="BS21" s="49"/>
      <c r="BT21" s="51"/>
      <c r="BU21" s="52"/>
      <c r="BV21" s="53"/>
      <c r="BW21" s="54"/>
      <c r="BX21" s="54"/>
      <c r="BY21" s="55"/>
      <c r="BZ21" s="54"/>
      <c r="CA21" s="41"/>
      <c r="CB21" s="45"/>
      <c r="CC21" s="44"/>
      <c r="CD21" s="44"/>
      <c r="CE21" s="44"/>
      <c r="CF21" s="45"/>
      <c r="CG21" s="56"/>
      <c r="CH21" s="56"/>
      <c r="CI21" s="57"/>
      <c r="CJ21" s="57"/>
      <c r="CK21" s="57"/>
      <c r="CL21" s="58"/>
      <c r="CM21" s="59"/>
      <c r="CN21" s="60"/>
      <c r="CO21" s="132"/>
      <c r="CP21" s="58"/>
      <c r="CQ21" s="61"/>
      <c r="CR21" s="62"/>
      <c r="CS21" s="63"/>
      <c r="CT21" s="64"/>
      <c r="CU21" s="65"/>
      <c r="CV21" s="66"/>
      <c r="CW21" s="67"/>
      <c r="CX21" s="65"/>
      <c r="CY21" s="68"/>
      <c r="CZ21" s="68"/>
      <c r="DA21" s="69"/>
      <c r="DB21" s="259"/>
      <c r="DC21" s="68"/>
      <c r="DD21" s="70"/>
    </row>
    <row r="22" spans="1:108" s="126" customFormat="1" ht="54" x14ac:dyDescent="0.25">
      <c r="B22" s="138" t="s">
        <v>1529</v>
      </c>
      <c r="C22" s="253" t="s">
        <v>1706</v>
      </c>
      <c r="D22" s="30" t="s">
        <v>1702</v>
      </c>
      <c r="E22" s="137">
        <v>42460</v>
      </c>
      <c r="F22" s="139" t="s">
        <v>1493</v>
      </c>
      <c r="G22" s="139" t="s">
        <v>1498</v>
      </c>
      <c r="H22" s="127" t="s">
        <v>1482</v>
      </c>
      <c r="I22" s="127" t="s">
        <v>1562</v>
      </c>
      <c r="J22" s="78" t="s">
        <v>1707</v>
      </c>
      <c r="K22" s="136">
        <v>253</v>
      </c>
      <c r="L22" s="128">
        <v>861117</v>
      </c>
      <c r="M22" s="133" t="s">
        <v>1708</v>
      </c>
      <c r="N22" s="129">
        <v>88800000</v>
      </c>
      <c r="O22" s="163">
        <v>27216</v>
      </c>
      <c r="P22" s="163" t="s">
        <v>1709</v>
      </c>
      <c r="Q22" s="130" t="s">
        <v>1502</v>
      </c>
      <c r="R22" s="131" t="s">
        <v>1715</v>
      </c>
      <c r="S22" s="31"/>
      <c r="T22" s="32"/>
      <c r="U22" s="31"/>
      <c r="V22" s="30"/>
      <c r="W22" s="137"/>
      <c r="X22" s="137"/>
      <c r="Y22" s="132"/>
      <c r="Z22" s="117"/>
      <c r="AA22" s="117"/>
      <c r="AB22" s="117"/>
      <c r="AC22" s="117"/>
      <c r="AD22" s="78"/>
      <c r="AE22" s="244"/>
      <c r="AF22" s="29"/>
      <c r="AG22" s="35"/>
      <c r="AH22" s="137"/>
      <c r="AI22" s="118"/>
      <c r="AJ22" s="144"/>
      <c r="AK22" s="78"/>
      <c r="AL22" s="129"/>
      <c r="AM22" s="129"/>
      <c r="AN22" s="132"/>
      <c r="AO22" s="132"/>
      <c r="AP22" s="36"/>
      <c r="AQ22" s="37"/>
      <c r="AR22" s="37"/>
      <c r="AS22" s="37"/>
      <c r="AT22" s="38"/>
      <c r="AU22" s="137"/>
      <c r="AV22" s="137"/>
      <c r="AW22" s="129"/>
      <c r="AX22" s="129"/>
      <c r="AY22" s="120"/>
      <c r="AZ22" s="39"/>
      <c r="BA22" s="230"/>
      <c r="BB22" s="40"/>
      <c r="BC22" s="40"/>
      <c r="BD22" s="41"/>
      <c r="BE22" s="42"/>
      <c r="BF22" s="40"/>
      <c r="BG22" s="41"/>
      <c r="BH22" s="43"/>
      <c r="BI22" s="44"/>
      <c r="BJ22" s="45"/>
      <c r="BK22" s="45"/>
      <c r="BL22" s="46"/>
      <c r="BM22" s="45"/>
      <c r="BN22" s="47"/>
      <c r="BO22" s="47"/>
      <c r="BP22" s="48"/>
      <c r="BQ22" s="49"/>
      <c r="BR22" s="50"/>
      <c r="BS22" s="49"/>
      <c r="BT22" s="51"/>
      <c r="BU22" s="52"/>
      <c r="BV22" s="53"/>
      <c r="BW22" s="54"/>
      <c r="BX22" s="54"/>
      <c r="BY22" s="55"/>
      <c r="BZ22" s="54"/>
      <c r="CA22" s="41"/>
      <c r="CB22" s="45"/>
      <c r="CC22" s="44"/>
      <c r="CD22" s="44"/>
      <c r="CE22" s="44"/>
      <c r="CF22" s="45"/>
      <c r="CG22" s="56"/>
      <c r="CH22" s="56"/>
      <c r="CI22" s="57"/>
      <c r="CJ22" s="57"/>
      <c r="CK22" s="57"/>
      <c r="CL22" s="58"/>
      <c r="CM22" s="59"/>
      <c r="CN22" s="60"/>
      <c r="CO22" s="132"/>
      <c r="CP22" s="58"/>
      <c r="CQ22" s="61"/>
      <c r="CR22" s="62"/>
      <c r="CS22" s="63"/>
      <c r="CT22" s="64"/>
      <c r="CU22" s="65"/>
      <c r="CV22" s="66"/>
      <c r="CW22" s="67"/>
      <c r="CX22" s="65"/>
      <c r="CY22" s="68"/>
      <c r="CZ22" s="68"/>
      <c r="DA22" s="69"/>
      <c r="DB22" s="259"/>
      <c r="DC22" s="68"/>
      <c r="DD22" s="70"/>
    </row>
    <row r="23" spans="1:108" s="126" customFormat="1" ht="99" customHeight="1" x14ac:dyDescent="0.25">
      <c r="B23" s="138" t="s">
        <v>1531</v>
      </c>
      <c r="C23" s="115" t="s">
        <v>1589</v>
      </c>
      <c r="D23" s="30" t="s">
        <v>1817</v>
      </c>
      <c r="E23" s="137">
        <v>42412</v>
      </c>
      <c r="F23" s="139" t="s">
        <v>1527</v>
      </c>
      <c r="G23" s="139" t="s">
        <v>1512</v>
      </c>
      <c r="H23" s="117" t="s">
        <v>1590</v>
      </c>
      <c r="I23" s="117" t="s">
        <v>1590</v>
      </c>
      <c r="J23" s="78" t="s">
        <v>1591</v>
      </c>
      <c r="K23" s="35">
        <v>181</v>
      </c>
      <c r="L23" s="128" t="s">
        <v>1592</v>
      </c>
      <c r="M23" s="133" t="s">
        <v>1593</v>
      </c>
      <c r="N23" s="129">
        <v>8000000</v>
      </c>
      <c r="O23" s="134" t="s">
        <v>1594</v>
      </c>
      <c r="P23" s="145" t="s">
        <v>1555</v>
      </c>
      <c r="Q23" s="130" t="s">
        <v>1483</v>
      </c>
      <c r="R23" s="131" t="s">
        <v>1729</v>
      </c>
      <c r="S23" s="31"/>
      <c r="T23" s="32"/>
      <c r="U23" s="31"/>
      <c r="V23" s="30" t="s">
        <v>1496</v>
      </c>
      <c r="W23" s="137">
        <v>42432</v>
      </c>
      <c r="X23" s="137">
        <v>42432</v>
      </c>
      <c r="Y23" s="132"/>
      <c r="Z23" s="127" t="s">
        <v>1588</v>
      </c>
      <c r="AA23" s="127" t="s">
        <v>1588</v>
      </c>
      <c r="AB23" s="127" t="s">
        <v>1590</v>
      </c>
      <c r="AC23" s="127" t="s">
        <v>1590</v>
      </c>
      <c r="AD23" s="127" t="s">
        <v>1878</v>
      </c>
      <c r="AE23" s="34" t="s">
        <v>1748</v>
      </c>
      <c r="AF23" s="29"/>
      <c r="AG23" s="35">
        <v>18816</v>
      </c>
      <c r="AH23" s="137">
        <v>42403</v>
      </c>
      <c r="AI23" s="118" t="s">
        <v>1490</v>
      </c>
      <c r="AJ23" s="144">
        <v>266000223930</v>
      </c>
      <c r="AK23" s="78" t="s">
        <v>1596</v>
      </c>
      <c r="AL23" s="129"/>
      <c r="AM23" s="129">
        <v>6850000</v>
      </c>
      <c r="AN23" s="132"/>
      <c r="AO23" s="132">
        <v>20000000</v>
      </c>
      <c r="AP23" s="36" t="s">
        <v>22</v>
      </c>
      <c r="AQ23" s="37" t="s">
        <v>69</v>
      </c>
      <c r="AR23" s="37" t="s">
        <v>69</v>
      </c>
      <c r="AS23" s="37" t="s">
        <v>69</v>
      </c>
      <c r="AT23" s="38" t="s">
        <v>69</v>
      </c>
      <c r="AU23" s="137">
        <v>42432</v>
      </c>
      <c r="AV23" s="137">
        <v>42735</v>
      </c>
      <c r="AW23" s="129">
        <f t="shared" ref="AW23:AW34" si="72">AV23-AU23</f>
        <v>303</v>
      </c>
      <c r="AX23" s="129"/>
      <c r="AY23" s="72" t="s">
        <v>1749</v>
      </c>
      <c r="AZ23" s="39"/>
      <c r="BA23" s="230" t="s">
        <v>1750</v>
      </c>
      <c r="BB23" s="73"/>
      <c r="BC23" s="40"/>
      <c r="BD23" s="41"/>
      <c r="BE23" s="41"/>
      <c r="BF23" s="40"/>
      <c r="BG23" s="41"/>
      <c r="BH23" s="43"/>
      <c r="BI23" s="44"/>
      <c r="BJ23" s="45"/>
      <c r="BK23" s="45"/>
      <c r="BL23" s="46"/>
      <c r="BM23" s="45"/>
      <c r="BN23" s="47"/>
      <c r="BO23" s="47"/>
      <c r="BP23" s="48"/>
      <c r="BQ23" s="49"/>
      <c r="BR23" s="50"/>
      <c r="BS23" s="49"/>
      <c r="BT23" s="51"/>
      <c r="BU23" s="52">
        <f t="shared" ref="BU23" si="73">+BD23+BJ23+BP23+BT23</f>
        <v>0</v>
      </c>
      <c r="BV23" s="53">
        <f t="shared" ref="BV23:BV33" si="74">+AO23+BU23</f>
        <v>20000000</v>
      </c>
      <c r="BW23" s="54"/>
      <c r="BX23" s="54"/>
      <c r="BY23" s="54"/>
      <c r="BZ23" s="54"/>
      <c r="CA23" s="41"/>
      <c r="CB23" s="44"/>
      <c r="CC23" s="44"/>
      <c r="CD23" s="44"/>
      <c r="CE23" s="44"/>
      <c r="CF23" s="45"/>
      <c r="CG23" s="56"/>
      <c r="CH23" s="56"/>
      <c r="CI23" s="57"/>
      <c r="CJ23" s="57"/>
      <c r="CK23" s="57"/>
      <c r="CL23" s="58"/>
      <c r="CM23" s="59"/>
      <c r="CN23" s="60"/>
      <c r="CO23" s="132"/>
      <c r="CP23" s="58"/>
      <c r="CQ23" s="61"/>
      <c r="CR23" s="62"/>
      <c r="CS23" s="63"/>
      <c r="CT23" s="64"/>
      <c r="CU23" s="65"/>
      <c r="CV23" s="66"/>
      <c r="CW23" s="67"/>
      <c r="CX23" s="65"/>
      <c r="CY23" s="68"/>
      <c r="CZ23" s="68"/>
      <c r="DA23" s="69"/>
      <c r="DB23" s="259"/>
      <c r="DC23" s="68"/>
      <c r="DD23" s="70"/>
    </row>
    <row r="24" spans="1:108" s="126" customFormat="1" ht="99" customHeight="1" x14ac:dyDescent="0.25">
      <c r="B24" s="138" t="s">
        <v>1529</v>
      </c>
      <c r="C24" s="28" t="s">
        <v>1716</v>
      </c>
      <c r="D24" s="30" t="s">
        <v>1714</v>
      </c>
      <c r="E24" s="137">
        <v>42447</v>
      </c>
      <c r="F24" s="139" t="s">
        <v>1527</v>
      </c>
      <c r="G24" s="139" t="s">
        <v>1512</v>
      </c>
      <c r="H24" s="117" t="s">
        <v>1717</v>
      </c>
      <c r="I24" s="117" t="s">
        <v>1505</v>
      </c>
      <c r="J24" s="78" t="s">
        <v>1718</v>
      </c>
      <c r="K24" s="35">
        <v>29</v>
      </c>
      <c r="L24" s="128" t="s">
        <v>1719</v>
      </c>
      <c r="M24" s="163" t="s">
        <v>1720</v>
      </c>
      <c r="N24" s="129">
        <v>26482500</v>
      </c>
      <c r="O24" s="134" t="s">
        <v>1721</v>
      </c>
      <c r="P24" s="163" t="s">
        <v>1722</v>
      </c>
      <c r="Q24" s="130" t="s">
        <v>1502</v>
      </c>
      <c r="R24" s="131" t="s">
        <v>1595</v>
      </c>
      <c r="S24" s="31"/>
      <c r="T24" s="32"/>
      <c r="U24" s="31"/>
      <c r="V24" s="33"/>
      <c r="W24" s="137"/>
      <c r="X24" s="137"/>
      <c r="Y24" s="132"/>
      <c r="Z24" s="127"/>
      <c r="AA24" s="127"/>
      <c r="AB24" s="127"/>
      <c r="AC24" s="127"/>
      <c r="AD24" s="133"/>
      <c r="AE24" s="34"/>
      <c r="AF24" s="29"/>
      <c r="AG24" s="35"/>
      <c r="AH24" s="137"/>
      <c r="AI24" s="135"/>
      <c r="AJ24" s="144"/>
      <c r="AK24" s="78"/>
      <c r="AL24" s="129"/>
      <c r="AM24" s="129"/>
      <c r="AN24" s="132"/>
      <c r="AO24" s="132">
        <f t="shared" ref="AO24:AO27" si="75">+AM24+AN24</f>
        <v>0</v>
      </c>
      <c r="AP24" s="36"/>
      <c r="AQ24" s="37" t="s">
        <v>69</v>
      </c>
      <c r="AR24" s="37" t="s">
        <v>69</v>
      </c>
      <c r="AS24" s="37" t="s">
        <v>69</v>
      </c>
      <c r="AT24" s="38" t="s">
        <v>69</v>
      </c>
      <c r="AU24" s="137"/>
      <c r="AV24" s="137"/>
      <c r="AW24" s="129">
        <f t="shared" ref="AW24:AW27" si="76">AV24-AU24</f>
        <v>0</v>
      </c>
      <c r="AX24" s="129"/>
      <c r="AY24" s="72"/>
      <c r="AZ24" s="39"/>
      <c r="BA24" s="125"/>
      <c r="BB24" s="73"/>
      <c r="BC24" s="40"/>
      <c r="BD24" s="41"/>
      <c r="BE24" s="41"/>
      <c r="BF24" s="40"/>
      <c r="BG24" s="41"/>
      <c r="BH24" s="43"/>
      <c r="BI24" s="44"/>
      <c r="BJ24" s="45"/>
      <c r="BK24" s="45"/>
      <c r="BL24" s="46"/>
      <c r="BM24" s="45"/>
      <c r="BN24" s="47"/>
      <c r="BO24" s="47"/>
      <c r="BP24" s="48"/>
      <c r="BQ24" s="49"/>
      <c r="BR24" s="50"/>
      <c r="BS24" s="49"/>
      <c r="BT24" s="51"/>
      <c r="BU24" s="52">
        <f t="shared" ref="BU24:BU27" si="77">+BD24+BJ24+BP24+BT24</f>
        <v>0</v>
      </c>
      <c r="BV24" s="53">
        <f t="shared" ref="BV24:BV27" si="78">+AO24+BU24</f>
        <v>0</v>
      </c>
      <c r="BW24" s="54"/>
      <c r="BX24" s="54"/>
      <c r="BY24" s="54"/>
      <c r="BZ24" s="54"/>
      <c r="CA24" s="41"/>
      <c r="CB24" s="44"/>
      <c r="CC24" s="44"/>
      <c r="CD24" s="44"/>
      <c r="CE24" s="44"/>
      <c r="CF24" s="45"/>
      <c r="CG24" s="56"/>
      <c r="CH24" s="56"/>
      <c r="CI24" s="57"/>
      <c r="CJ24" s="57"/>
      <c r="CK24" s="57"/>
      <c r="CL24" s="58"/>
      <c r="CM24" s="59"/>
      <c r="CN24" s="60"/>
      <c r="CO24" s="132"/>
      <c r="CP24" s="58"/>
      <c r="CQ24" s="61"/>
      <c r="CR24" s="62"/>
      <c r="CS24" s="63"/>
      <c r="CT24" s="64"/>
      <c r="CU24" s="65"/>
      <c r="CV24" s="66"/>
      <c r="CW24" s="67"/>
      <c r="CX24" s="65"/>
      <c r="CY24" s="68"/>
      <c r="CZ24" s="68"/>
      <c r="DA24" s="69"/>
      <c r="DB24" s="259"/>
      <c r="DC24" s="68"/>
      <c r="DD24" s="70"/>
    </row>
    <row r="25" spans="1:108" ht="94.5" customHeight="1" x14ac:dyDescent="0.25">
      <c r="B25" s="138" t="s">
        <v>1491</v>
      </c>
      <c r="C25" s="138" t="s">
        <v>1813</v>
      </c>
      <c r="D25" s="30">
        <v>16</v>
      </c>
      <c r="E25" s="137">
        <v>42458</v>
      </c>
      <c r="F25" s="139" t="s">
        <v>1512</v>
      </c>
      <c r="G25" s="139" t="s">
        <v>1512</v>
      </c>
      <c r="H25" s="117" t="s">
        <v>1619</v>
      </c>
      <c r="I25" s="117" t="s">
        <v>1620</v>
      </c>
      <c r="J25" s="78" t="s">
        <v>1621</v>
      </c>
      <c r="K25" s="136">
        <v>81</v>
      </c>
      <c r="L25" s="128" t="s">
        <v>1609</v>
      </c>
      <c r="M25" s="133" t="s">
        <v>1610</v>
      </c>
      <c r="N25" s="129">
        <v>2800000</v>
      </c>
      <c r="O25" s="134" t="s">
        <v>1612</v>
      </c>
      <c r="P25" s="131" t="s">
        <v>1582</v>
      </c>
      <c r="Q25" s="130" t="s">
        <v>1502</v>
      </c>
      <c r="R25" s="130" t="s">
        <v>1814</v>
      </c>
      <c r="S25" s="31"/>
      <c r="T25" s="32"/>
      <c r="U25" s="31"/>
      <c r="V25" s="142"/>
      <c r="W25" s="137"/>
      <c r="X25" s="137"/>
      <c r="Y25" s="132">
        <f t="shared" ref="Y25:Y26" si="79">W25-X25</f>
        <v>0</v>
      </c>
      <c r="Z25" s="127" t="s">
        <v>1613</v>
      </c>
      <c r="AA25" s="127" t="s">
        <v>1614</v>
      </c>
      <c r="AB25" s="127" t="s">
        <v>1616</v>
      </c>
      <c r="AC25" s="127" t="s">
        <v>1622</v>
      </c>
      <c r="AD25" s="133"/>
      <c r="AE25" s="34"/>
      <c r="AF25" s="29"/>
      <c r="AG25" s="35"/>
      <c r="AH25" s="137"/>
      <c r="AI25" s="135"/>
      <c r="AJ25" s="144"/>
      <c r="AK25" s="78"/>
      <c r="AL25" s="129"/>
      <c r="AM25" s="129"/>
      <c r="AN25" s="132"/>
      <c r="AO25" s="132">
        <f t="shared" si="75"/>
        <v>0</v>
      </c>
      <c r="AP25" s="176" t="s">
        <v>22</v>
      </c>
      <c r="AQ25" s="180" t="s">
        <v>69</v>
      </c>
      <c r="AR25" s="180" t="s">
        <v>69</v>
      </c>
      <c r="AS25" s="180" t="s">
        <v>69</v>
      </c>
      <c r="AT25" s="181" t="s">
        <v>69</v>
      </c>
      <c r="AU25" s="137"/>
      <c r="AV25" s="137"/>
      <c r="AW25" s="129">
        <f t="shared" si="76"/>
        <v>0</v>
      </c>
      <c r="AX25" s="129"/>
      <c r="AY25" s="72" t="s">
        <v>156</v>
      </c>
      <c r="AZ25" s="39">
        <f>LOOKUP(AY25,'SUPERVISIONES 2015'!$A$3:$B$1279,'SUPERVISIONES 2015'!$B$3:$B$1279)</f>
        <v>17586972</v>
      </c>
      <c r="BA25" s="182" t="s">
        <v>1815</v>
      </c>
      <c r="BB25" s="183"/>
      <c r="BC25" s="31"/>
      <c r="BD25" s="129"/>
      <c r="BE25" s="129"/>
      <c r="BF25" s="31"/>
      <c r="BG25" s="129"/>
      <c r="BH25" s="128"/>
      <c r="BI25" s="131"/>
      <c r="BJ25" s="129"/>
      <c r="BK25" s="129"/>
      <c r="BL25" s="31"/>
      <c r="BM25" s="129"/>
      <c r="BN25" s="184"/>
      <c r="BO25" s="184"/>
      <c r="BP25" s="132"/>
      <c r="BQ25" s="129"/>
      <c r="BR25" s="31"/>
      <c r="BS25" s="129"/>
      <c r="BT25" s="166">
        <f t="shared" ref="BT25:BT26" si="80">+AN25</f>
        <v>0</v>
      </c>
      <c r="BU25" s="166">
        <f t="shared" si="77"/>
        <v>0</v>
      </c>
      <c r="BV25" s="166">
        <f t="shared" si="78"/>
        <v>0</v>
      </c>
      <c r="BW25" s="131"/>
      <c r="BX25" s="131"/>
      <c r="BY25" s="131"/>
      <c r="BZ25" s="131"/>
      <c r="CA25" s="129"/>
      <c r="CB25" s="131"/>
      <c r="CC25" s="131"/>
      <c r="CD25" s="131"/>
      <c r="CE25" s="131"/>
      <c r="CF25" s="129"/>
      <c r="CG25" s="167"/>
      <c r="CH25" s="167"/>
      <c r="CI25" s="131"/>
      <c r="CJ25" s="131"/>
      <c r="CK25" s="131"/>
      <c r="CL25" s="58"/>
      <c r="CM25" s="155"/>
      <c r="CN25" s="60"/>
      <c r="CO25" s="132"/>
      <c r="CP25" s="58"/>
      <c r="CQ25" s="58"/>
      <c r="CR25" s="132"/>
      <c r="CS25" s="64"/>
      <c r="CT25" s="64"/>
      <c r="CU25" s="66"/>
      <c r="CV25" s="66"/>
      <c r="CW25" s="185"/>
      <c r="CX25" s="66"/>
      <c r="CY25" s="186"/>
      <c r="CZ25" s="186"/>
      <c r="DA25" s="187"/>
      <c r="DB25" s="259"/>
      <c r="DC25" s="135"/>
      <c r="DD25" s="145"/>
    </row>
    <row r="26" spans="1:108" ht="67.5" x14ac:dyDescent="0.25">
      <c r="B26" s="138" t="s">
        <v>1491</v>
      </c>
      <c r="C26" s="138" t="s">
        <v>1816</v>
      </c>
      <c r="D26" s="30">
        <v>17</v>
      </c>
      <c r="E26" s="137">
        <v>42458</v>
      </c>
      <c r="F26" s="139" t="s">
        <v>1512</v>
      </c>
      <c r="G26" s="139" t="s">
        <v>1512</v>
      </c>
      <c r="H26" s="117" t="s">
        <v>1533</v>
      </c>
      <c r="I26" s="117" t="s">
        <v>1607</v>
      </c>
      <c r="J26" s="78" t="s">
        <v>1608</v>
      </c>
      <c r="K26" s="136">
        <v>84</v>
      </c>
      <c r="L26" s="128" t="s">
        <v>1609</v>
      </c>
      <c r="M26" s="133" t="s">
        <v>1610</v>
      </c>
      <c r="N26" s="129">
        <v>2900000</v>
      </c>
      <c r="O26" s="134" t="s">
        <v>1611</v>
      </c>
      <c r="P26" s="131" t="s">
        <v>1582</v>
      </c>
      <c r="Q26" s="130" t="s">
        <v>1502</v>
      </c>
      <c r="R26" s="130" t="s">
        <v>1814</v>
      </c>
      <c r="S26" s="31"/>
      <c r="T26" s="32"/>
      <c r="U26" s="31"/>
      <c r="V26" s="142"/>
      <c r="W26" s="137"/>
      <c r="X26" s="137"/>
      <c r="Y26" s="132">
        <f t="shared" si="79"/>
        <v>0</v>
      </c>
      <c r="Z26" s="127" t="s">
        <v>1613</v>
      </c>
      <c r="AA26" s="127" t="s">
        <v>1614</v>
      </c>
      <c r="AB26" s="127" t="s">
        <v>1615</v>
      </c>
      <c r="AC26" s="127" t="s">
        <v>1617</v>
      </c>
      <c r="AD26" s="133"/>
      <c r="AE26" s="34"/>
      <c r="AF26" s="29"/>
      <c r="AG26" s="35"/>
      <c r="AH26" s="137"/>
      <c r="AI26" s="135"/>
      <c r="AJ26" s="144"/>
      <c r="AK26" s="78"/>
      <c r="AL26" s="129"/>
      <c r="AM26" s="129"/>
      <c r="AN26" s="132"/>
      <c r="AO26" s="132">
        <f t="shared" si="75"/>
        <v>0</v>
      </c>
      <c r="AP26" s="176" t="s">
        <v>22</v>
      </c>
      <c r="AQ26" s="180" t="s">
        <v>69</v>
      </c>
      <c r="AR26" s="180" t="s">
        <v>69</v>
      </c>
      <c r="AS26" s="180" t="s">
        <v>69</v>
      </c>
      <c r="AT26" s="181" t="s">
        <v>69</v>
      </c>
      <c r="AU26" s="137"/>
      <c r="AV26" s="137">
        <v>42735</v>
      </c>
      <c r="AW26" s="129">
        <f t="shared" si="76"/>
        <v>42735</v>
      </c>
      <c r="AX26" s="129"/>
      <c r="AY26" s="72"/>
      <c r="AZ26" s="39" t="e">
        <f>LOOKUP(AY26,'SUPERVISIONES 2015'!$A$3:$B$1279,'SUPERVISIONES 2015'!$B$3:$B$1279)</f>
        <v>#N/A</v>
      </c>
      <c r="BA26" s="182" t="s">
        <v>1618</v>
      </c>
      <c r="BB26" s="183"/>
      <c r="BC26" s="31"/>
      <c r="BD26" s="129"/>
      <c r="BE26" s="129"/>
      <c r="BF26" s="31"/>
      <c r="BG26" s="129"/>
      <c r="BH26" s="128"/>
      <c r="BI26" s="131"/>
      <c r="BJ26" s="129"/>
      <c r="BK26" s="129"/>
      <c r="BL26" s="31"/>
      <c r="BM26" s="129"/>
      <c r="BN26" s="184"/>
      <c r="BO26" s="184"/>
      <c r="BP26" s="132"/>
      <c r="BQ26" s="129"/>
      <c r="BR26" s="31"/>
      <c r="BS26" s="129"/>
      <c r="BT26" s="166">
        <f t="shared" si="80"/>
        <v>0</v>
      </c>
      <c r="BU26" s="166">
        <f t="shared" si="77"/>
        <v>0</v>
      </c>
      <c r="BV26" s="166">
        <f t="shared" si="78"/>
        <v>0</v>
      </c>
      <c r="BW26" s="131"/>
      <c r="BX26" s="131"/>
      <c r="BY26" s="131"/>
      <c r="BZ26" s="131"/>
      <c r="CA26" s="129"/>
      <c r="CB26" s="131"/>
      <c r="CC26" s="131"/>
      <c r="CD26" s="131"/>
      <c r="CE26" s="131"/>
      <c r="CF26" s="129"/>
      <c r="CG26" s="167"/>
      <c r="CH26" s="167"/>
      <c r="CI26" s="131"/>
      <c r="CJ26" s="131"/>
      <c r="CK26" s="131"/>
      <c r="CL26" s="58"/>
      <c r="CM26" s="155"/>
      <c r="CN26" s="60"/>
      <c r="CO26" s="132"/>
      <c r="CP26" s="58"/>
      <c r="CQ26" s="58"/>
      <c r="CR26" s="132"/>
      <c r="CS26" s="64"/>
      <c r="CT26" s="64"/>
      <c r="CU26" s="66"/>
      <c r="CV26" s="66"/>
      <c r="CW26" s="185"/>
      <c r="CX26" s="66"/>
      <c r="CY26" s="186"/>
      <c r="CZ26" s="186"/>
      <c r="DA26" s="187"/>
      <c r="DB26" s="259"/>
      <c r="DC26" s="135"/>
      <c r="DD26" s="145"/>
    </row>
    <row r="27" spans="1:108" s="126" customFormat="1" ht="94.5" x14ac:dyDescent="0.25">
      <c r="B27" s="138" t="s">
        <v>1491</v>
      </c>
      <c r="C27" s="122" t="s">
        <v>1581</v>
      </c>
      <c r="D27" s="30" t="s">
        <v>1511</v>
      </c>
      <c r="E27" s="137">
        <v>42396</v>
      </c>
      <c r="F27" s="139" t="s">
        <v>1514</v>
      </c>
      <c r="G27" s="139" t="s">
        <v>1514</v>
      </c>
      <c r="H27" s="127" t="s">
        <v>1515</v>
      </c>
      <c r="I27" s="127" t="s">
        <v>1505</v>
      </c>
      <c r="J27" s="78" t="s">
        <v>1516</v>
      </c>
      <c r="K27" s="35">
        <v>12</v>
      </c>
      <c r="L27" s="128" t="s">
        <v>1517</v>
      </c>
      <c r="M27" s="128" t="s">
        <v>1518</v>
      </c>
      <c r="N27" s="129">
        <v>709228500</v>
      </c>
      <c r="O27" s="134" t="s">
        <v>1521</v>
      </c>
      <c r="P27" s="131" t="s">
        <v>1501</v>
      </c>
      <c r="Q27" s="130" t="s">
        <v>1519</v>
      </c>
      <c r="R27" s="131" t="s">
        <v>1520</v>
      </c>
      <c r="S27" s="31"/>
      <c r="T27" s="32"/>
      <c r="U27" s="31"/>
      <c r="V27" s="33">
        <v>58</v>
      </c>
      <c r="W27" s="137">
        <v>42460</v>
      </c>
      <c r="X27" s="137">
        <v>42461</v>
      </c>
      <c r="Y27" s="132">
        <f t="shared" ref="Y27" si="81">W27-X27</f>
        <v>-1</v>
      </c>
      <c r="Z27" s="127" t="s">
        <v>1506</v>
      </c>
      <c r="AA27" s="127" t="s">
        <v>1818</v>
      </c>
      <c r="AB27" s="127" t="s">
        <v>1488</v>
      </c>
      <c r="AC27" s="127" t="s">
        <v>1488</v>
      </c>
      <c r="AD27" s="163" t="s">
        <v>1819</v>
      </c>
      <c r="AE27" s="34">
        <v>830137868</v>
      </c>
      <c r="AF27" s="29" t="s">
        <v>1645</v>
      </c>
      <c r="AG27" s="35">
        <v>75616</v>
      </c>
      <c r="AH27" s="137">
        <v>42460</v>
      </c>
      <c r="AI27" s="135" t="s">
        <v>1494</v>
      </c>
      <c r="AJ27" s="229">
        <v>5148946029</v>
      </c>
      <c r="AK27" s="133" t="s">
        <v>1820</v>
      </c>
      <c r="AL27" s="129"/>
      <c r="AM27" s="129">
        <v>709228500</v>
      </c>
      <c r="AN27" s="132"/>
      <c r="AO27" s="132">
        <f t="shared" si="75"/>
        <v>709228500</v>
      </c>
      <c r="AP27" s="36" t="s">
        <v>1821</v>
      </c>
      <c r="AQ27" s="37" t="s">
        <v>1822</v>
      </c>
      <c r="AR27" s="37" t="s">
        <v>1823</v>
      </c>
      <c r="AS27" s="37" t="s">
        <v>1824</v>
      </c>
      <c r="AT27" s="37" t="s">
        <v>1825</v>
      </c>
      <c r="AU27" s="189">
        <v>42461</v>
      </c>
      <c r="AV27" s="137">
        <v>42735</v>
      </c>
      <c r="AW27" s="129">
        <f t="shared" si="76"/>
        <v>274</v>
      </c>
      <c r="AX27" s="31">
        <v>43831</v>
      </c>
      <c r="AY27" s="72" t="s">
        <v>1826</v>
      </c>
      <c r="AZ27" s="39" t="e">
        <f>LOOKUP(AY27,#REF!,#REF!)</f>
        <v>#REF!</v>
      </c>
      <c r="BA27" s="125" t="s">
        <v>1827</v>
      </c>
      <c r="BB27" s="40"/>
      <c r="BC27" s="40"/>
      <c r="BD27" s="41"/>
      <c r="BE27" s="74"/>
      <c r="BF27" s="40"/>
      <c r="BG27" s="41"/>
      <c r="BH27" s="43"/>
      <c r="BI27" s="44"/>
      <c r="BJ27" s="45"/>
      <c r="BK27" s="45"/>
      <c r="BL27" s="46"/>
      <c r="BM27" s="45"/>
      <c r="BN27" s="47"/>
      <c r="BO27" s="47"/>
      <c r="BP27" s="48"/>
      <c r="BQ27" s="49"/>
      <c r="BR27" s="50"/>
      <c r="BS27" s="49"/>
      <c r="BT27" s="51">
        <f t="shared" ref="BT27" si="82">+AN27</f>
        <v>0</v>
      </c>
      <c r="BU27" s="52">
        <f t="shared" si="77"/>
        <v>0</v>
      </c>
      <c r="BV27" s="53">
        <f t="shared" si="78"/>
        <v>709228500</v>
      </c>
      <c r="BW27" s="54"/>
      <c r="BX27" s="54"/>
      <c r="BY27" s="55"/>
      <c r="BZ27" s="54"/>
      <c r="CA27" s="41"/>
      <c r="CB27" s="44"/>
      <c r="CC27" s="44"/>
      <c r="CD27" s="75"/>
      <c r="CE27" s="44"/>
      <c r="CF27" s="45"/>
      <c r="CG27" s="56"/>
      <c r="CH27" s="56"/>
      <c r="CI27" s="57"/>
      <c r="CJ27" s="57"/>
      <c r="CK27" s="57"/>
      <c r="CL27" s="58"/>
      <c r="CM27" s="59">
        <f t="shared" ref="CM27" si="83">+IF(BX27&gt;AV27,IF(CC27&gt;BX27,IF(CH27&gt;CC27,CH27,CC27),BX27),AV27)</f>
        <v>42735</v>
      </c>
      <c r="CN27" s="60"/>
      <c r="CO27" s="132"/>
      <c r="CP27" s="58"/>
      <c r="CQ27" s="61" t="e">
        <f>+SUMIFS(#REF!,#REF!,AG27)</f>
        <v>#REF!</v>
      </c>
      <c r="CR27" s="62" t="e">
        <f>+SUMIFS(#REF!,#REF!,BB27)+SUMIFS(#REF!,#REF!,BH27)+SUMIFS(#REF!,#REF!,BN27)</f>
        <v>#REF!</v>
      </c>
      <c r="CS27" s="63" t="e">
        <f t="shared" ref="CS27" si="84">+(CQ27+CR27)/BV27</f>
        <v>#REF!</v>
      </c>
      <c r="CT27" s="64"/>
      <c r="CU27" s="65" t="str">
        <f t="shared" ref="CU27" si="85">+R27</f>
        <v>PUBLICACIÓN PROYECTO PLIEGOS</v>
      </c>
      <c r="CV27" s="66"/>
      <c r="CW27" s="67">
        <f t="shared" ref="CW27" si="86">+AU27</f>
        <v>42461</v>
      </c>
      <c r="CX27" s="65">
        <f t="shared" ref="CX27" si="87">+CM27</f>
        <v>42735</v>
      </c>
      <c r="CY27" s="68">
        <f t="shared" ref="CY27" si="88">+CX27-CW27</f>
        <v>274</v>
      </c>
      <c r="CZ27" s="68">
        <f t="shared" ref="CZ27" si="89">+$DB$1-CW27</f>
        <v>-184</v>
      </c>
      <c r="DA27" s="69">
        <f t="shared" ref="DA27" si="90">+IF(CZ27&gt;=CY27,100,(CZ27/CY27)*100)</f>
        <v>-67.153284671532845</v>
      </c>
      <c r="DB27" s="259"/>
      <c r="DC27" s="68">
        <f t="shared" ref="DC27" si="91">+DA27</f>
        <v>-67.153284671532845</v>
      </c>
      <c r="DD27" s="70" t="e">
        <f t="shared" ref="DD27" si="92">+CS27</f>
        <v>#REF!</v>
      </c>
    </row>
    <row r="28" spans="1:108" s="126" customFormat="1" ht="54" x14ac:dyDescent="0.25">
      <c r="B28" s="138" t="s">
        <v>1529</v>
      </c>
      <c r="C28" s="122" t="s">
        <v>1726</v>
      </c>
      <c r="D28" s="30">
        <v>2</v>
      </c>
      <c r="E28" s="137">
        <v>42459</v>
      </c>
      <c r="F28" s="139" t="s">
        <v>1514</v>
      </c>
      <c r="G28" s="139" t="s">
        <v>1514</v>
      </c>
      <c r="H28" s="127" t="s">
        <v>1515</v>
      </c>
      <c r="I28" s="127" t="s">
        <v>1723</v>
      </c>
      <c r="J28" s="78" t="s">
        <v>1724</v>
      </c>
      <c r="K28" s="35">
        <v>158</v>
      </c>
      <c r="L28" s="128" t="s">
        <v>1727</v>
      </c>
      <c r="M28" s="133" t="s">
        <v>1728</v>
      </c>
      <c r="N28" s="129">
        <v>370350000</v>
      </c>
      <c r="O28" s="256">
        <v>21116</v>
      </c>
      <c r="P28" s="256" t="s">
        <v>1725</v>
      </c>
      <c r="Q28" s="130" t="s">
        <v>1561</v>
      </c>
      <c r="R28" s="131" t="s">
        <v>1520</v>
      </c>
      <c r="S28" s="31"/>
      <c r="T28" s="32"/>
      <c r="U28" s="31"/>
      <c r="V28" s="33"/>
      <c r="W28" s="137"/>
      <c r="X28" s="137"/>
      <c r="Y28" s="132">
        <f t="shared" ref="Y28:Y34" si="93">W28-X28</f>
        <v>0</v>
      </c>
      <c r="Z28" s="127"/>
      <c r="AA28" s="127"/>
      <c r="AB28" s="127"/>
      <c r="AC28" s="127"/>
      <c r="AD28" s="133"/>
      <c r="AE28" s="34"/>
      <c r="AF28" s="29"/>
      <c r="AG28" s="35"/>
      <c r="AH28" s="137"/>
      <c r="AI28" s="135"/>
      <c r="AJ28" s="229"/>
      <c r="AK28" s="133"/>
      <c r="AL28" s="129"/>
      <c r="AM28" s="129"/>
      <c r="AN28" s="132"/>
      <c r="AO28" s="132">
        <f t="shared" ref="AO28:AO34" si="94">+AM28+AN28</f>
        <v>0</v>
      </c>
      <c r="AP28" s="36" t="s">
        <v>22</v>
      </c>
      <c r="AQ28" s="37" t="s">
        <v>69</v>
      </c>
      <c r="AR28" s="37" t="s">
        <v>69</v>
      </c>
      <c r="AS28" s="37" t="s">
        <v>69</v>
      </c>
      <c r="AT28" s="38" t="s">
        <v>69</v>
      </c>
      <c r="AU28" s="137"/>
      <c r="AV28" s="137"/>
      <c r="AW28" s="129">
        <f t="shared" si="72"/>
        <v>0</v>
      </c>
      <c r="AX28" s="129"/>
      <c r="AY28" s="72"/>
      <c r="AZ28" s="39" t="e">
        <f>LOOKUP(AY28,'SUPERVISIONES 2015'!$A$3:$B$1279,'SUPERVISIONES 2015'!$B$3:$B$1279)</f>
        <v>#N/A</v>
      </c>
      <c r="BA28" s="32"/>
      <c r="BB28" s="40"/>
      <c r="BC28" s="40"/>
      <c r="BD28" s="41"/>
      <c r="BE28" s="74"/>
      <c r="BF28" s="40"/>
      <c r="BG28" s="41"/>
      <c r="BH28" s="43"/>
      <c r="BI28" s="44"/>
      <c r="BJ28" s="45"/>
      <c r="BK28" s="45"/>
      <c r="BL28" s="46"/>
      <c r="BM28" s="45"/>
      <c r="BN28" s="47"/>
      <c r="BO28" s="47"/>
      <c r="BP28" s="48"/>
      <c r="BQ28" s="49"/>
      <c r="BR28" s="50"/>
      <c r="BS28" s="49"/>
      <c r="BT28" s="51">
        <f t="shared" ref="BT28:BT33" si="95">+AN28</f>
        <v>0</v>
      </c>
      <c r="BU28" s="52">
        <f t="shared" si="1"/>
        <v>0</v>
      </c>
      <c r="BV28" s="53">
        <f t="shared" si="74"/>
        <v>0</v>
      </c>
      <c r="BW28" s="54"/>
      <c r="BX28" s="54"/>
      <c r="BY28" s="55"/>
      <c r="BZ28" s="54"/>
      <c r="CA28" s="41"/>
      <c r="CB28" s="44"/>
      <c r="CC28" s="44"/>
      <c r="CD28" s="75"/>
      <c r="CE28" s="44"/>
      <c r="CF28" s="45"/>
      <c r="CG28" s="56"/>
      <c r="CH28" s="56"/>
      <c r="CI28" s="57"/>
      <c r="CJ28" s="57"/>
      <c r="CK28" s="57"/>
      <c r="CL28" s="58"/>
      <c r="CM28" s="59">
        <f t="shared" ref="CM28:CM33" si="96">+IF(BX28&gt;AV28,IF(CC28&gt;BX28,IF(CH28&gt;CC28,CH28,CC28),BX28),AV28)</f>
        <v>0</v>
      </c>
      <c r="CN28" s="60"/>
      <c r="CO28" s="132"/>
      <c r="CP28" s="58"/>
      <c r="CQ28" s="61" t="e">
        <f>+SUMIFS(#REF!,#REF!,AG28)</f>
        <v>#REF!</v>
      </c>
      <c r="CR28" s="62" t="e">
        <f>+SUMIFS(#REF!,#REF!,BB28)+SUMIFS(#REF!,#REF!,BH28)+SUMIFS(#REF!,#REF!,BN28)</f>
        <v>#REF!</v>
      </c>
      <c r="CS28" s="63" t="e">
        <f t="shared" si="4"/>
        <v>#REF!</v>
      </c>
      <c r="CT28" s="64"/>
      <c r="CU28" s="65" t="str">
        <f t="shared" ref="CU28:CU33" si="97">+R28</f>
        <v>PUBLICACIÓN PROYECTO PLIEGOS</v>
      </c>
      <c r="CV28" s="66"/>
      <c r="CW28" s="67">
        <f t="shared" ref="CW28:CW33" si="98">+AU28</f>
        <v>0</v>
      </c>
      <c r="CX28" s="65">
        <f t="shared" ref="CX28:CX31" si="99">+CM28</f>
        <v>0</v>
      </c>
      <c r="CY28" s="68">
        <f t="shared" si="8"/>
        <v>0</v>
      </c>
      <c r="CZ28" s="68">
        <f t="shared" ref="CZ28:CZ31" si="100">+$DB$1-CW28</f>
        <v>42277</v>
      </c>
      <c r="DA28" s="69">
        <f t="shared" si="10"/>
        <v>100</v>
      </c>
      <c r="DB28" s="259"/>
      <c r="DC28" s="68">
        <f t="shared" si="11"/>
        <v>100</v>
      </c>
      <c r="DD28" s="70" t="e">
        <f t="shared" si="12"/>
        <v>#REF!</v>
      </c>
    </row>
    <row r="29" spans="1:108" s="126" customFormat="1" ht="83.25" customHeight="1" x14ac:dyDescent="0.25">
      <c r="B29" s="138" t="s">
        <v>1529</v>
      </c>
      <c r="C29" s="122" t="s">
        <v>1671</v>
      </c>
      <c r="D29" s="30" t="s">
        <v>1511</v>
      </c>
      <c r="E29" s="137">
        <v>42438</v>
      </c>
      <c r="F29" s="139" t="s">
        <v>1522</v>
      </c>
      <c r="G29" s="139" t="s">
        <v>1672</v>
      </c>
      <c r="H29" s="127" t="s">
        <v>1515</v>
      </c>
      <c r="I29" s="127" t="s">
        <v>1673</v>
      </c>
      <c r="J29" s="78" t="s">
        <v>1674</v>
      </c>
      <c r="K29" s="35">
        <v>164</v>
      </c>
      <c r="L29" s="133">
        <v>53102710</v>
      </c>
      <c r="M29" s="128" t="s">
        <v>1675</v>
      </c>
      <c r="N29" s="129">
        <v>600000000</v>
      </c>
      <c r="O29" s="134" t="s">
        <v>1676</v>
      </c>
      <c r="P29" s="131" t="s">
        <v>1677</v>
      </c>
      <c r="Q29" s="130" t="s">
        <v>1502</v>
      </c>
      <c r="R29" s="131" t="s">
        <v>1678</v>
      </c>
      <c r="S29" s="31"/>
      <c r="T29" s="32"/>
      <c r="U29" s="31"/>
      <c r="V29" s="142"/>
      <c r="W29" s="137"/>
      <c r="X29" s="137"/>
      <c r="Y29" s="132">
        <f t="shared" ref="Y29" si="101">W29-X29</f>
        <v>0</v>
      </c>
      <c r="Z29" s="117"/>
      <c r="AA29" s="117"/>
      <c r="AB29" s="117"/>
      <c r="AC29" s="117"/>
      <c r="AD29" s="78"/>
      <c r="AE29" s="34"/>
      <c r="AF29" s="29"/>
      <c r="AG29" s="35"/>
      <c r="AH29" s="137"/>
      <c r="AI29" s="118"/>
      <c r="AJ29" s="144"/>
      <c r="AK29" s="78"/>
      <c r="AL29" s="129"/>
      <c r="AM29" s="129"/>
      <c r="AN29" s="132"/>
      <c r="AO29" s="132">
        <f t="shared" ref="AO29" si="102">+AM29+AN29</f>
        <v>0</v>
      </c>
      <c r="AP29" s="36" t="s">
        <v>22</v>
      </c>
      <c r="AQ29" s="37" t="s">
        <v>69</v>
      </c>
      <c r="AR29" s="37" t="s">
        <v>69</v>
      </c>
      <c r="AS29" s="37" t="s">
        <v>69</v>
      </c>
      <c r="AT29" s="38" t="s">
        <v>69</v>
      </c>
      <c r="AU29" s="137"/>
      <c r="AV29" s="137"/>
      <c r="AW29" s="129">
        <f t="shared" ref="AW29" si="103">AV29-AU29</f>
        <v>0</v>
      </c>
      <c r="AX29" s="129"/>
      <c r="AY29" s="119"/>
      <c r="AZ29" s="39" t="e">
        <f>LOOKUP(AY29,'SUPERVISIONES 2015'!$A$3:$B$1279,'SUPERVISIONES 2015'!$B$3:$B$1279)</f>
        <v>#N/A</v>
      </c>
      <c r="BA29" s="124"/>
      <c r="BB29" s="40"/>
      <c r="BC29" s="40"/>
      <c r="BD29" s="41"/>
      <c r="BE29" s="42"/>
      <c r="BF29" s="40"/>
      <c r="BG29" s="41"/>
      <c r="BH29" s="43"/>
      <c r="BI29" s="44"/>
      <c r="BJ29" s="45"/>
      <c r="BK29" s="45"/>
      <c r="BL29" s="46"/>
      <c r="BM29" s="45"/>
      <c r="BN29" s="47"/>
      <c r="BO29" s="47"/>
      <c r="BP29" s="48"/>
      <c r="BQ29" s="49"/>
      <c r="BR29" s="50"/>
      <c r="BS29" s="49"/>
      <c r="BT29" s="51">
        <f t="shared" si="95"/>
        <v>0</v>
      </c>
      <c r="BU29" s="52">
        <f t="shared" ref="BU29" si="104">+BD29+BJ29+BP29+BT29</f>
        <v>0</v>
      </c>
      <c r="BV29" s="53">
        <f t="shared" si="74"/>
        <v>0</v>
      </c>
      <c r="BW29" s="54"/>
      <c r="BX29" s="54"/>
      <c r="BY29" s="55"/>
      <c r="BZ29" s="54"/>
      <c r="CA29" s="41"/>
      <c r="CB29" s="45"/>
      <c r="CC29" s="44"/>
      <c r="CD29" s="44"/>
      <c r="CE29" s="44"/>
      <c r="CF29" s="45"/>
      <c r="CG29" s="56"/>
      <c r="CH29" s="56"/>
      <c r="CI29" s="57"/>
      <c r="CJ29" s="57"/>
      <c r="CK29" s="57"/>
      <c r="CL29" s="58"/>
      <c r="CM29" s="59">
        <f t="shared" si="96"/>
        <v>0</v>
      </c>
      <c r="CN29" s="60"/>
      <c r="CO29" s="132"/>
      <c r="CP29" s="58"/>
      <c r="CQ29" s="61" t="e">
        <f>+SUMIFS(#REF!,#REF!,AG29)</f>
        <v>#REF!</v>
      </c>
      <c r="CR29" s="62" t="e">
        <f>+SUMIFS(#REF!,#REF!,BB29)+SUMIFS(#REF!,#REF!,BH29)+SUMIFS(#REF!,#REF!,BN29)</f>
        <v>#REF!</v>
      </c>
      <c r="CS29" s="63" t="e">
        <f t="shared" ref="CS29" si="105">+(CQ29+CR29)/BV29</f>
        <v>#REF!</v>
      </c>
      <c r="CT29" s="64"/>
      <c r="CU29" s="65" t="str">
        <f t="shared" si="97"/>
        <v>PUBLIACION ACTO DE APERTURA</v>
      </c>
      <c r="CV29" s="66"/>
      <c r="CW29" s="67">
        <f t="shared" si="98"/>
        <v>0</v>
      </c>
      <c r="CX29" s="65">
        <f t="shared" ref="CX29" si="106">+CM29</f>
        <v>0</v>
      </c>
      <c r="CY29" s="68">
        <f t="shared" ref="CY29" si="107">+CX29-CW29</f>
        <v>0</v>
      </c>
      <c r="CZ29" s="68">
        <f t="shared" ref="CZ29" si="108">+$DB$1-CW29</f>
        <v>42277</v>
      </c>
      <c r="DA29" s="69">
        <f t="shared" ref="DA29" si="109">+IF(CZ29&gt;=CY29,100,(CZ29/CY29)*100)</f>
        <v>100</v>
      </c>
      <c r="DB29" s="236"/>
      <c r="DC29" s="68">
        <f t="shared" ref="DC29" si="110">+DA29</f>
        <v>100</v>
      </c>
      <c r="DD29" s="70" t="e">
        <f t="shared" ref="DD29" si="111">+CS29</f>
        <v>#REF!</v>
      </c>
    </row>
    <row r="30" spans="1:108" s="126" customFormat="1" ht="60.75" customHeight="1" x14ac:dyDescent="0.25">
      <c r="B30" s="138" t="s">
        <v>1491</v>
      </c>
      <c r="C30" s="122" t="s">
        <v>1513</v>
      </c>
      <c r="D30" s="30" t="s">
        <v>1511</v>
      </c>
      <c r="E30" s="137">
        <v>42397</v>
      </c>
      <c r="F30" s="139" t="s">
        <v>1522</v>
      </c>
      <c r="G30" s="139" t="s">
        <v>1523</v>
      </c>
      <c r="H30" s="127" t="s">
        <v>1515</v>
      </c>
      <c r="I30" s="127" t="s">
        <v>1505</v>
      </c>
      <c r="J30" s="78" t="s">
        <v>1524</v>
      </c>
      <c r="K30" s="35">
        <v>9</v>
      </c>
      <c r="L30" s="128" t="s">
        <v>1500</v>
      </c>
      <c r="M30" s="128" t="s">
        <v>1525</v>
      </c>
      <c r="N30" s="129">
        <v>138700190</v>
      </c>
      <c r="O30" s="134" t="s">
        <v>1526</v>
      </c>
      <c r="P30" s="131" t="s">
        <v>1501</v>
      </c>
      <c r="Q30" s="130" t="s">
        <v>1483</v>
      </c>
      <c r="R30" s="131" t="s">
        <v>1604</v>
      </c>
      <c r="S30" s="31"/>
      <c r="T30" s="32"/>
      <c r="U30" s="31"/>
      <c r="V30" s="142">
        <v>51</v>
      </c>
      <c r="W30" s="137">
        <v>42445</v>
      </c>
      <c r="X30" s="137">
        <v>42445</v>
      </c>
      <c r="Y30" s="132">
        <f t="shared" si="93"/>
        <v>0</v>
      </c>
      <c r="Z30" s="117" t="s">
        <v>1585</v>
      </c>
      <c r="AA30" s="117" t="s">
        <v>1691</v>
      </c>
      <c r="AB30" s="117" t="s">
        <v>1488</v>
      </c>
      <c r="AC30" s="117" t="s">
        <v>1488</v>
      </c>
      <c r="AD30" s="78" t="s">
        <v>1692</v>
      </c>
      <c r="AE30" s="34">
        <v>800015583</v>
      </c>
      <c r="AF30" s="29" t="s">
        <v>1511</v>
      </c>
      <c r="AG30" s="35">
        <v>61916</v>
      </c>
      <c r="AH30" s="137">
        <v>42445</v>
      </c>
      <c r="AI30" s="118" t="s">
        <v>1508</v>
      </c>
      <c r="AJ30" s="144">
        <v>19100871481</v>
      </c>
      <c r="AK30" s="78" t="s">
        <v>1639</v>
      </c>
      <c r="AL30" s="129"/>
      <c r="AM30" s="129">
        <v>138700190</v>
      </c>
      <c r="AN30" s="132"/>
      <c r="AO30" s="132">
        <f t="shared" si="94"/>
        <v>138700190</v>
      </c>
      <c r="AP30" s="36" t="s">
        <v>1693</v>
      </c>
      <c r="AQ30" s="37">
        <v>0.2</v>
      </c>
      <c r="AR30" s="38">
        <v>42783</v>
      </c>
      <c r="AS30" s="37" t="s">
        <v>1463</v>
      </c>
      <c r="AT30" s="38" t="s">
        <v>1694</v>
      </c>
      <c r="AU30" s="137">
        <v>42446</v>
      </c>
      <c r="AV30" s="137">
        <v>42476</v>
      </c>
      <c r="AW30" s="129">
        <f t="shared" si="72"/>
        <v>30</v>
      </c>
      <c r="AX30" s="31">
        <v>42783</v>
      </c>
      <c r="AY30" s="119" t="s">
        <v>1411</v>
      </c>
      <c r="AZ30" s="39">
        <f>LOOKUP(AY30,'SUPERVISIONES 2015'!$A$3:$B$1279,'SUPERVISIONES 2015'!$B$3:$B$1279)</f>
        <v>1087989085</v>
      </c>
      <c r="BA30" s="124"/>
      <c r="BB30" s="40"/>
      <c r="BC30" s="40"/>
      <c r="BD30" s="41"/>
      <c r="BE30" s="42"/>
      <c r="BF30" s="40"/>
      <c r="BG30" s="41"/>
      <c r="BH30" s="43"/>
      <c r="BI30" s="44"/>
      <c r="BJ30" s="45"/>
      <c r="BK30" s="45"/>
      <c r="BL30" s="46"/>
      <c r="BM30" s="45"/>
      <c r="BN30" s="47"/>
      <c r="BO30" s="47"/>
      <c r="BP30" s="48"/>
      <c r="BQ30" s="49"/>
      <c r="BR30" s="50"/>
      <c r="BS30" s="49"/>
      <c r="BT30" s="51">
        <f t="shared" si="95"/>
        <v>0</v>
      </c>
      <c r="BU30" s="52">
        <f t="shared" si="1"/>
        <v>0</v>
      </c>
      <c r="BV30" s="53">
        <f t="shared" si="74"/>
        <v>138700190</v>
      </c>
      <c r="BW30" s="54"/>
      <c r="BX30" s="54"/>
      <c r="BY30" s="55"/>
      <c r="BZ30" s="54"/>
      <c r="CA30" s="41"/>
      <c r="CB30" s="45"/>
      <c r="CC30" s="44"/>
      <c r="CD30" s="44"/>
      <c r="CE30" s="44"/>
      <c r="CF30" s="45"/>
      <c r="CG30" s="56"/>
      <c r="CH30" s="56"/>
      <c r="CI30" s="57"/>
      <c r="CJ30" s="57"/>
      <c r="CK30" s="57"/>
      <c r="CL30" s="58"/>
      <c r="CM30" s="59">
        <f t="shared" si="96"/>
        <v>42476</v>
      </c>
      <c r="CN30" s="60"/>
      <c r="CO30" s="132"/>
      <c r="CP30" s="58"/>
      <c r="CQ30" s="61" t="e">
        <f>+SUMIFS(#REF!,#REF!,AG30)</f>
        <v>#REF!</v>
      </c>
      <c r="CR30" s="62" t="e">
        <f>+SUMIFS(#REF!,#REF!,BB30)+SUMIFS(#REF!,#REF!,BH30)+SUMIFS(#REF!,#REF!,BN30)</f>
        <v>#REF!</v>
      </c>
      <c r="CS30" s="63" t="e">
        <f t="shared" si="4"/>
        <v>#REF!</v>
      </c>
      <c r="CT30" s="64"/>
      <c r="CU30" s="65" t="str">
        <f t="shared" si="97"/>
        <v>EN EJECUCIÓN</v>
      </c>
      <c r="CV30" s="66"/>
      <c r="CW30" s="67">
        <f t="shared" si="98"/>
        <v>42446</v>
      </c>
      <c r="CX30" s="65">
        <f t="shared" si="99"/>
        <v>42476</v>
      </c>
      <c r="CY30" s="68">
        <f t="shared" si="8"/>
        <v>30</v>
      </c>
      <c r="CZ30" s="68">
        <f t="shared" si="100"/>
        <v>-169</v>
      </c>
      <c r="DA30" s="69">
        <f t="shared" si="10"/>
        <v>-563.33333333333337</v>
      </c>
      <c r="DB30" s="236"/>
      <c r="DC30" s="68">
        <f t="shared" si="11"/>
        <v>-563.33333333333337</v>
      </c>
      <c r="DD30" s="70" t="e">
        <f t="shared" si="12"/>
        <v>#REF!</v>
      </c>
    </row>
    <row r="31" spans="1:108" s="126" customFormat="1" ht="54" x14ac:dyDescent="0.25">
      <c r="A31" s="132"/>
      <c r="B31" s="138" t="s">
        <v>1530</v>
      </c>
      <c r="C31" s="28" t="s">
        <v>1571</v>
      </c>
      <c r="D31" s="30" t="s">
        <v>1586</v>
      </c>
      <c r="E31" s="137" t="s">
        <v>1572</v>
      </c>
      <c r="F31" s="139" t="s">
        <v>1522</v>
      </c>
      <c r="G31" s="139" t="s">
        <v>1523</v>
      </c>
      <c r="H31" s="127" t="s">
        <v>1550</v>
      </c>
      <c r="I31" s="127" t="s">
        <v>1505</v>
      </c>
      <c r="J31" s="78" t="s">
        <v>1573</v>
      </c>
      <c r="K31" s="35">
        <v>14</v>
      </c>
      <c r="L31" s="128" t="s">
        <v>1574</v>
      </c>
      <c r="M31" s="128" t="s">
        <v>1575</v>
      </c>
      <c r="N31" s="246" t="s">
        <v>1576</v>
      </c>
      <c r="O31" s="134" t="s">
        <v>1577</v>
      </c>
      <c r="P31" s="131" t="s">
        <v>1501</v>
      </c>
      <c r="Q31" s="130" t="s">
        <v>1483</v>
      </c>
      <c r="R31" s="131" t="s">
        <v>1604</v>
      </c>
      <c r="S31" s="31"/>
      <c r="T31" s="32"/>
      <c r="U31" s="31"/>
      <c r="V31" s="143">
        <v>54</v>
      </c>
      <c r="W31" s="137">
        <v>42447</v>
      </c>
      <c r="X31" s="137">
        <v>42457</v>
      </c>
      <c r="Y31" s="132">
        <f t="shared" ref="Y31" si="112">W31-X31</f>
        <v>-10</v>
      </c>
      <c r="Z31" s="127" t="s">
        <v>1740</v>
      </c>
      <c r="AA31" s="127"/>
      <c r="AB31" s="127" t="s">
        <v>1488</v>
      </c>
      <c r="AC31" s="127" t="s">
        <v>1488</v>
      </c>
      <c r="AD31" s="133" t="s">
        <v>1741</v>
      </c>
      <c r="AE31" s="34">
        <v>900477235</v>
      </c>
      <c r="AF31" s="29" t="s">
        <v>1645</v>
      </c>
      <c r="AG31" s="35">
        <v>64516</v>
      </c>
      <c r="AH31" s="137">
        <v>42447</v>
      </c>
      <c r="AI31" s="135" t="s">
        <v>1508</v>
      </c>
      <c r="AJ31" s="229">
        <v>9001059791</v>
      </c>
      <c r="AK31" s="133" t="s">
        <v>1557</v>
      </c>
      <c r="AL31" s="129"/>
      <c r="AM31" s="129">
        <v>199761400</v>
      </c>
      <c r="AN31" s="132"/>
      <c r="AO31" s="132">
        <f t="shared" ref="AO31" si="113">+AM31+AN31</f>
        <v>199761400</v>
      </c>
      <c r="AP31" s="36" t="s">
        <v>1743</v>
      </c>
      <c r="AQ31" s="37" t="s">
        <v>1649</v>
      </c>
      <c r="AR31" s="37" t="s">
        <v>69</v>
      </c>
      <c r="AS31" s="133" t="s">
        <v>1744</v>
      </c>
      <c r="AT31" s="38">
        <v>42457</v>
      </c>
      <c r="AU31" s="137">
        <v>42457</v>
      </c>
      <c r="AV31" s="137">
        <v>42735</v>
      </c>
      <c r="AW31" s="129">
        <f t="shared" ref="AW31" si="114">AV31-AU31</f>
        <v>278</v>
      </c>
      <c r="AX31" s="129"/>
      <c r="AY31" s="72" t="s">
        <v>1084</v>
      </c>
      <c r="AZ31" s="39">
        <f>LOOKUP(AY31,'SUPERVISIONES 2015'!$A$3:$B$1279,'SUPERVISIONES 2015'!$B$3:$B$1279)</f>
        <v>80148863</v>
      </c>
      <c r="BA31" s="125" t="s">
        <v>1742</v>
      </c>
      <c r="BB31" s="73"/>
      <c r="BC31" s="40"/>
      <c r="BD31" s="41"/>
      <c r="BE31" s="41"/>
      <c r="BF31" s="40"/>
      <c r="BG31" s="41"/>
      <c r="BH31" s="43"/>
      <c r="BI31" s="44"/>
      <c r="BJ31" s="45"/>
      <c r="BK31" s="45"/>
      <c r="BL31" s="46"/>
      <c r="BM31" s="45"/>
      <c r="BN31" s="47"/>
      <c r="BO31" s="47"/>
      <c r="BP31" s="48"/>
      <c r="BQ31" s="49"/>
      <c r="BR31" s="50"/>
      <c r="BS31" s="49"/>
      <c r="BT31" s="51">
        <f t="shared" si="95"/>
        <v>0</v>
      </c>
      <c r="BU31" s="52">
        <f t="shared" ref="BU31" si="115">+BD31+BJ31+BP31+BT31</f>
        <v>0</v>
      </c>
      <c r="BV31" s="53">
        <f t="shared" si="74"/>
        <v>199761400</v>
      </c>
      <c r="BW31" s="54"/>
      <c r="BX31" s="54"/>
      <c r="BY31" s="54"/>
      <c r="BZ31" s="54"/>
      <c r="CA31" s="41"/>
      <c r="CB31" s="44"/>
      <c r="CC31" s="44"/>
      <c r="CD31" s="44"/>
      <c r="CE31" s="44"/>
      <c r="CF31" s="45"/>
      <c r="CG31" s="56"/>
      <c r="CH31" s="56"/>
      <c r="CI31" s="57"/>
      <c r="CJ31" s="57"/>
      <c r="CK31" s="57"/>
      <c r="CL31" s="58"/>
      <c r="CM31" s="59">
        <f t="shared" si="96"/>
        <v>42735</v>
      </c>
      <c r="CN31" s="60"/>
      <c r="CO31" s="132"/>
      <c r="CP31" s="58"/>
      <c r="CQ31" s="61" t="e">
        <f>+SUMIFS(#REF!,#REF!,AG31)</f>
        <v>#REF!</v>
      </c>
      <c r="CR31" s="62" t="e">
        <f>+SUMIFS(#REF!,#REF!,BB31)+SUMIFS(#REF!,#REF!,BH31)+SUMIFS(#REF!,#REF!,BN31)</f>
        <v>#REF!</v>
      </c>
      <c r="CS31" s="63" t="e">
        <f t="shared" ref="CS31" si="116">+(CQ31+CR31)/BV31</f>
        <v>#REF!</v>
      </c>
      <c r="CT31" s="64"/>
      <c r="CU31" s="65" t="str">
        <f t="shared" si="97"/>
        <v>EN EJECUCIÓN</v>
      </c>
      <c r="CV31" s="66"/>
      <c r="CW31" s="67">
        <f t="shared" si="98"/>
        <v>42457</v>
      </c>
      <c r="CX31" s="65">
        <f t="shared" si="99"/>
        <v>42735</v>
      </c>
      <c r="CY31" s="68">
        <f t="shared" ref="CY31" si="117">+CX31-CW31</f>
        <v>278</v>
      </c>
      <c r="CZ31" s="68">
        <f t="shared" si="100"/>
        <v>-180</v>
      </c>
      <c r="DA31" s="69">
        <f t="shared" ref="DA31" si="118">+IF(CZ31&gt;=CY31,100,(CZ31/CY31)*100)</f>
        <v>-64.748201438848923</v>
      </c>
      <c r="DB31" s="236"/>
      <c r="DC31" s="68">
        <f t="shared" ref="DC31" si="119">+DA31</f>
        <v>-64.748201438848923</v>
      </c>
      <c r="DD31" s="70" t="e">
        <f t="shared" ref="DD31" si="120">+CS31</f>
        <v>#REF!</v>
      </c>
    </row>
    <row r="32" spans="1:108" s="126" customFormat="1" ht="82.5" customHeight="1" x14ac:dyDescent="0.25">
      <c r="B32" s="138" t="s">
        <v>1638</v>
      </c>
      <c r="C32" s="115" t="s">
        <v>1549</v>
      </c>
      <c r="D32" s="240">
        <v>4</v>
      </c>
      <c r="E32" s="137">
        <v>42398</v>
      </c>
      <c r="F32" s="139" t="s">
        <v>1522</v>
      </c>
      <c r="G32" s="139" t="s">
        <v>1523</v>
      </c>
      <c r="H32" s="127" t="s">
        <v>1482</v>
      </c>
      <c r="I32" s="127" t="s">
        <v>1505</v>
      </c>
      <c r="J32" s="78" t="s">
        <v>1544</v>
      </c>
      <c r="K32" s="35" t="s">
        <v>1545</v>
      </c>
      <c r="L32" s="128" t="s">
        <v>1546</v>
      </c>
      <c r="M32" s="128" t="s">
        <v>1547</v>
      </c>
      <c r="N32" s="129">
        <v>369932000</v>
      </c>
      <c r="O32" s="134" t="s">
        <v>1548</v>
      </c>
      <c r="P32" s="131" t="s">
        <v>1501</v>
      </c>
      <c r="Q32" s="130" t="s">
        <v>1483</v>
      </c>
      <c r="R32" s="131" t="s">
        <v>1604</v>
      </c>
      <c r="S32" s="31"/>
      <c r="T32" s="32"/>
      <c r="U32" s="31"/>
      <c r="V32" s="142">
        <v>53</v>
      </c>
      <c r="W32" s="137">
        <v>42447</v>
      </c>
      <c r="X32" s="137">
        <v>42451</v>
      </c>
      <c r="Y32" s="132">
        <f t="shared" si="93"/>
        <v>-4</v>
      </c>
      <c r="Z32" s="117" t="s">
        <v>1585</v>
      </c>
      <c r="AA32" s="72" t="s">
        <v>1839</v>
      </c>
      <c r="AB32" s="117" t="s">
        <v>1488</v>
      </c>
      <c r="AC32" s="117" t="s">
        <v>1488</v>
      </c>
      <c r="AD32" s="78" t="s">
        <v>1840</v>
      </c>
      <c r="AE32" s="34">
        <v>900951914</v>
      </c>
      <c r="AF32" s="29" t="s">
        <v>1511</v>
      </c>
      <c r="AG32" s="35" t="s">
        <v>1841</v>
      </c>
      <c r="AH32" s="137">
        <v>42447</v>
      </c>
      <c r="AI32" s="135" t="s">
        <v>1494</v>
      </c>
      <c r="AJ32" s="229">
        <v>187103429</v>
      </c>
      <c r="AK32" s="78" t="s">
        <v>1842</v>
      </c>
      <c r="AL32" s="140"/>
      <c r="AM32" s="140">
        <v>333484640</v>
      </c>
      <c r="AN32" s="132"/>
      <c r="AO32" s="132">
        <f t="shared" si="94"/>
        <v>333484640</v>
      </c>
      <c r="AP32" s="36" t="s">
        <v>1843</v>
      </c>
      <c r="AQ32" s="37" t="s">
        <v>1844</v>
      </c>
      <c r="AR32" s="37" t="s">
        <v>1845</v>
      </c>
      <c r="AS32" s="37" t="s">
        <v>1824</v>
      </c>
      <c r="AT32" s="38">
        <v>42452</v>
      </c>
      <c r="AU32" s="137">
        <v>42452</v>
      </c>
      <c r="AV32" s="137">
        <v>42512</v>
      </c>
      <c r="AW32" s="129">
        <f t="shared" si="72"/>
        <v>60</v>
      </c>
      <c r="AX32" s="31">
        <v>44342</v>
      </c>
      <c r="AY32" s="72" t="s">
        <v>1846</v>
      </c>
      <c r="AZ32" s="39" t="e">
        <f>LOOKUP(AY32,#REF!,#REF!)</f>
        <v>#REF!</v>
      </c>
      <c r="BA32" s="257" t="s">
        <v>1847</v>
      </c>
      <c r="BB32" s="73"/>
      <c r="BC32" s="40"/>
      <c r="BD32" s="41"/>
      <c r="BE32" s="41"/>
      <c r="BF32" s="40"/>
      <c r="BG32" s="41"/>
      <c r="BH32" s="43"/>
      <c r="BI32" s="44"/>
      <c r="BJ32" s="45"/>
      <c r="BK32" s="45"/>
      <c r="BL32" s="46"/>
      <c r="BM32" s="45"/>
      <c r="BN32" s="47"/>
      <c r="BO32" s="47"/>
      <c r="BP32" s="48"/>
      <c r="BQ32" s="49"/>
      <c r="BR32" s="50"/>
      <c r="BS32" s="49"/>
      <c r="BT32" s="51">
        <f t="shared" si="95"/>
        <v>0</v>
      </c>
      <c r="BU32" s="52">
        <f t="shared" ref="BU32" si="121">+BD32+BJ32+BP32+BT32</f>
        <v>0</v>
      </c>
      <c r="BV32" s="53">
        <f t="shared" si="74"/>
        <v>333484640</v>
      </c>
      <c r="BW32" s="54"/>
      <c r="BX32" s="54"/>
      <c r="BY32" s="54"/>
      <c r="BZ32" s="54"/>
      <c r="CA32" s="41"/>
      <c r="CB32" s="44"/>
      <c r="CC32" s="44"/>
      <c r="CD32" s="44"/>
      <c r="CE32" s="44"/>
      <c r="CF32" s="45"/>
      <c r="CG32" s="56"/>
      <c r="CH32" s="56"/>
      <c r="CI32" s="57"/>
      <c r="CJ32" s="57"/>
      <c r="CK32" s="57"/>
      <c r="CL32" s="58"/>
      <c r="CM32" s="59">
        <f t="shared" si="96"/>
        <v>42512</v>
      </c>
      <c r="CN32" s="60"/>
      <c r="CO32" s="132"/>
      <c r="CP32" s="58"/>
      <c r="CQ32" s="61" t="e">
        <f>+SUMIFS(#REF!,#REF!,AG32)</f>
        <v>#REF!</v>
      </c>
      <c r="CR32" s="62" t="e">
        <f>+SUMIFS(#REF!,#REF!,BB32)+SUMIFS(#REF!,#REF!,BH32)+SUMIFS(#REF!,#REF!,BN32)</f>
        <v>#REF!</v>
      </c>
      <c r="CS32" s="63" t="e">
        <f t="shared" ref="CS32" si="122">+(CQ32+CR32)/BV32</f>
        <v>#REF!</v>
      </c>
      <c r="CT32" s="64"/>
      <c r="CU32" s="65" t="str">
        <f t="shared" si="97"/>
        <v>EN EJECUCIÓN</v>
      </c>
      <c r="CV32" s="66"/>
      <c r="CW32" s="67">
        <f t="shared" si="98"/>
        <v>42452</v>
      </c>
      <c r="CX32" s="65">
        <f t="shared" ref="CX32" si="123">+CM32</f>
        <v>42512</v>
      </c>
      <c r="CY32" s="68">
        <f t="shared" ref="CY32" si="124">+CX32-CW32</f>
        <v>60</v>
      </c>
      <c r="CZ32" s="68">
        <f t="shared" ref="CZ32" si="125">+$DB$1-CW32</f>
        <v>-175</v>
      </c>
      <c r="DA32" s="69">
        <f t="shared" ref="DA32" si="126">+IF(CZ32&gt;=CY32,100,(CZ32/CY32)*100)</f>
        <v>-291.66666666666663</v>
      </c>
      <c r="DB32" s="236"/>
      <c r="DC32" s="68">
        <f t="shared" ref="DC32" si="127">+DA32</f>
        <v>-291.66666666666663</v>
      </c>
      <c r="DD32" s="70" t="e">
        <f t="shared" ref="DD32" si="128">+CS32</f>
        <v>#REF!</v>
      </c>
    </row>
    <row r="33" spans="1:108" s="126" customFormat="1" ht="81" x14ac:dyDescent="0.25">
      <c r="A33" s="132"/>
      <c r="B33" s="138" t="s">
        <v>1530</v>
      </c>
      <c r="C33" s="28" t="s">
        <v>1578</v>
      </c>
      <c r="D33" s="30" t="s">
        <v>7</v>
      </c>
      <c r="E33" s="137">
        <v>42398</v>
      </c>
      <c r="F33" s="139" t="s">
        <v>1522</v>
      </c>
      <c r="G33" s="139" t="s">
        <v>1828</v>
      </c>
      <c r="H33" s="127" t="s">
        <v>1554</v>
      </c>
      <c r="I33" s="127" t="s">
        <v>162</v>
      </c>
      <c r="J33" s="78" t="s">
        <v>1879</v>
      </c>
      <c r="K33" s="35">
        <v>120</v>
      </c>
      <c r="L33" s="128">
        <v>781815</v>
      </c>
      <c r="M33" s="128" t="s">
        <v>1579</v>
      </c>
      <c r="N33" s="129">
        <v>161000000</v>
      </c>
      <c r="O33" s="134" t="s">
        <v>1580</v>
      </c>
      <c r="P33" s="131" t="s">
        <v>1528</v>
      </c>
      <c r="Q33" s="130" t="s">
        <v>1483</v>
      </c>
      <c r="R33" s="131" t="s">
        <v>1729</v>
      </c>
      <c r="S33" s="31"/>
      <c r="T33" s="32"/>
      <c r="U33" s="31"/>
      <c r="V33" s="142">
        <v>49</v>
      </c>
      <c r="W33" s="137">
        <v>42440</v>
      </c>
      <c r="X33" s="137">
        <v>42440</v>
      </c>
      <c r="Y33" s="132">
        <f t="shared" ref="Y33" si="129">W33-X33</f>
        <v>0</v>
      </c>
      <c r="Z33" s="117" t="s">
        <v>1506</v>
      </c>
      <c r="AA33" s="117"/>
      <c r="AB33" s="117" t="s">
        <v>1736</v>
      </c>
      <c r="AC33" s="117" t="s">
        <v>1736</v>
      </c>
      <c r="AD33" s="78" t="s">
        <v>1737</v>
      </c>
      <c r="AE33" s="34">
        <v>830031296</v>
      </c>
      <c r="AF33" s="29" t="s">
        <v>1507</v>
      </c>
      <c r="AG33" s="35">
        <v>57416</v>
      </c>
      <c r="AH33" s="137">
        <v>42440</v>
      </c>
      <c r="AI33" s="118" t="s">
        <v>1552</v>
      </c>
      <c r="AJ33" s="229">
        <v>1003010003025</v>
      </c>
      <c r="AK33" s="78" t="s">
        <v>1738</v>
      </c>
      <c r="AL33" s="129"/>
      <c r="AM33" s="129">
        <v>161000000</v>
      </c>
      <c r="AN33" s="132"/>
      <c r="AO33" s="132">
        <f t="shared" ref="AO33" si="130">+AM33+AN33</f>
        <v>161000000</v>
      </c>
      <c r="AP33" s="36" t="s">
        <v>1745</v>
      </c>
      <c r="AQ33" s="37" t="s">
        <v>1746</v>
      </c>
      <c r="AR33" s="37" t="s">
        <v>69</v>
      </c>
      <c r="AS33" s="37" t="s">
        <v>1747</v>
      </c>
      <c r="AT33" s="38">
        <v>42440</v>
      </c>
      <c r="AU33" s="137">
        <v>42440</v>
      </c>
      <c r="AV33" s="137">
        <v>42735</v>
      </c>
      <c r="AW33" s="129">
        <f t="shared" ref="AW33" si="131">AV33-AU33</f>
        <v>295</v>
      </c>
      <c r="AX33" s="129"/>
      <c r="AY33" s="119" t="s">
        <v>72</v>
      </c>
      <c r="AZ33" s="39">
        <f>LOOKUP(AY33,'SUPERVISIONES 2015'!$A$3:$B$1279,'SUPERVISIONES 2015'!$B$3:$B$1279)</f>
        <v>79247452</v>
      </c>
      <c r="BA33" s="124" t="s">
        <v>1739</v>
      </c>
      <c r="BB33" s="40"/>
      <c r="BC33" s="40"/>
      <c r="BD33" s="41"/>
      <c r="BE33" s="74"/>
      <c r="BF33" s="40"/>
      <c r="BG33" s="41"/>
      <c r="BH33" s="43"/>
      <c r="BI33" s="44"/>
      <c r="BJ33" s="45"/>
      <c r="BK33" s="45"/>
      <c r="BL33" s="46"/>
      <c r="BM33" s="45"/>
      <c r="BN33" s="47"/>
      <c r="BO33" s="47"/>
      <c r="BP33" s="48"/>
      <c r="BQ33" s="49"/>
      <c r="BR33" s="50"/>
      <c r="BS33" s="49"/>
      <c r="BT33" s="51">
        <f t="shared" si="95"/>
        <v>0</v>
      </c>
      <c r="BU33" s="52">
        <f t="shared" si="1"/>
        <v>0</v>
      </c>
      <c r="BV33" s="53">
        <f t="shared" si="74"/>
        <v>161000000</v>
      </c>
      <c r="BW33" s="54"/>
      <c r="BX33" s="54"/>
      <c r="BY33" s="55"/>
      <c r="BZ33" s="54"/>
      <c r="CA33" s="41"/>
      <c r="CB33" s="44"/>
      <c r="CC33" s="44"/>
      <c r="CD33" s="75"/>
      <c r="CE33" s="44"/>
      <c r="CF33" s="45"/>
      <c r="CG33" s="56"/>
      <c r="CH33" s="56"/>
      <c r="CI33" s="57"/>
      <c r="CJ33" s="57"/>
      <c r="CK33" s="57"/>
      <c r="CL33" s="58"/>
      <c r="CM33" s="59">
        <f t="shared" si="96"/>
        <v>42735</v>
      </c>
      <c r="CN33" s="60"/>
      <c r="CO33" s="132"/>
      <c r="CP33" s="58"/>
      <c r="CQ33" s="61" t="e">
        <f>+SUMIFS(#REF!,#REF!,AG33)</f>
        <v>#REF!</v>
      </c>
      <c r="CR33" s="62" t="e">
        <f>+SUMIFS(#REF!,#REF!,BB33)+SUMIFS(#REF!,#REF!,BH33)+SUMIFS(#REF!,#REF!,BN33)</f>
        <v>#REF!</v>
      </c>
      <c r="CS33" s="63" t="e">
        <f t="shared" si="4"/>
        <v>#REF!</v>
      </c>
      <c r="CT33" s="64"/>
      <c r="CU33" s="65" t="str">
        <f t="shared" si="97"/>
        <v>EJECUCION</v>
      </c>
      <c r="CV33" s="66"/>
      <c r="CW33" s="67">
        <f t="shared" si="98"/>
        <v>42440</v>
      </c>
      <c r="CX33" s="65">
        <f t="shared" ref="CX33" si="132">+CM33</f>
        <v>42735</v>
      </c>
      <c r="CY33" s="68">
        <f t="shared" si="8"/>
        <v>295</v>
      </c>
      <c r="CZ33" s="68">
        <f t="shared" ref="CZ33" si="133">+$DB$1-CW33</f>
        <v>-163</v>
      </c>
      <c r="DA33" s="69">
        <f t="shared" si="10"/>
        <v>-55.254237288135585</v>
      </c>
      <c r="DB33" s="236"/>
      <c r="DC33" s="68">
        <f t="shared" si="11"/>
        <v>-55.254237288135585</v>
      </c>
      <c r="DD33" s="70" t="e">
        <f t="shared" si="12"/>
        <v>#REF!</v>
      </c>
    </row>
    <row r="34" spans="1:108" s="126" customFormat="1" ht="81" x14ac:dyDescent="0.25">
      <c r="B34" s="138" t="s">
        <v>1491</v>
      </c>
      <c r="C34" s="115" t="s">
        <v>1679</v>
      </c>
      <c r="D34" s="30" t="s">
        <v>1636</v>
      </c>
      <c r="E34" s="137">
        <v>42445</v>
      </c>
      <c r="F34" s="139" t="s">
        <v>1522</v>
      </c>
      <c r="G34" s="139" t="s">
        <v>1523</v>
      </c>
      <c r="H34" s="127" t="s">
        <v>1635</v>
      </c>
      <c r="I34" s="127" t="s">
        <v>1635</v>
      </c>
      <c r="J34" s="78" t="s">
        <v>1681</v>
      </c>
      <c r="K34" s="136">
        <v>16</v>
      </c>
      <c r="L34" s="128" t="s">
        <v>1682</v>
      </c>
      <c r="M34" s="133" t="s">
        <v>1683</v>
      </c>
      <c r="N34" s="129">
        <v>216675000</v>
      </c>
      <c r="O34" s="134" t="s">
        <v>1684</v>
      </c>
      <c r="P34" s="131" t="s">
        <v>1501</v>
      </c>
      <c r="Q34" s="130" t="s">
        <v>1502</v>
      </c>
      <c r="R34" s="131" t="s">
        <v>1660</v>
      </c>
      <c r="S34" s="31"/>
      <c r="T34" s="32"/>
      <c r="U34" s="31"/>
      <c r="V34" s="142"/>
      <c r="W34" s="137"/>
      <c r="X34" s="137"/>
      <c r="Y34" s="132">
        <f t="shared" si="93"/>
        <v>0</v>
      </c>
      <c r="Z34" s="117" t="s">
        <v>1486</v>
      </c>
      <c r="AA34" s="117" t="s">
        <v>1685</v>
      </c>
      <c r="AB34" s="117" t="s">
        <v>1633</v>
      </c>
      <c r="AC34" s="117" t="s">
        <v>1633</v>
      </c>
      <c r="AD34" s="78"/>
      <c r="AE34" s="34"/>
      <c r="AF34" s="29"/>
      <c r="AG34" s="35"/>
      <c r="AH34" s="137"/>
      <c r="AI34" s="118"/>
      <c r="AJ34" s="144"/>
      <c r="AK34" s="78"/>
      <c r="AL34" s="129"/>
      <c r="AM34" s="129"/>
      <c r="AN34" s="132"/>
      <c r="AO34" s="132">
        <f t="shared" si="94"/>
        <v>0</v>
      </c>
      <c r="AP34" s="36" t="s">
        <v>22</v>
      </c>
      <c r="AQ34" s="37" t="s">
        <v>69</v>
      </c>
      <c r="AR34" s="37" t="s">
        <v>69</v>
      </c>
      <c r="AS34" s="37" t="s">
        <v>69</v>
      </c>
      <c r="AT34" s="38" t="s">
        <v>69</v>
      </c>
      <c r="AU34" s="137"/>
      <c r="AV34" s="137"/>
      <c r="AW34" s="129">
        <f t="shared" si="72"/>
        <v>0</v>
      </c>
      <c r="AX34" s="129"/>
      <c r="AY34" s="119"/>
      <c r="AZ34" s="39" t="e">
        <f>LOOKUP(AY34,'SUPERVISIONES 2015'!$A$3:$B$1279,'SUPERVISIONES 2015'!$B$3:$B$1279)</f>
        <v>#N/A</v>
      </c>
      <c r="BA34" s="124"/>
      <c r="BB34" s="40"/>
      <c r="BC34" s="40"/>
      <c r="BD34" s="41"/>
      <c r="BE34" s="42"/>
      <c r="BF34" s="40"/>
      <c r="BG34" s="41"/>
      <c r="BH34" s="43"/>
      <c r="BI34" s="44"/>
      <c r="BJ34" s="45"/>
      <c r="BK34" s="45"/>
      <c r="BL34" s="46"/>
      <c r="BM34" s="45"/>
      <c r="BN34" s="47"/>
      <c r="BO34" s="47"/>
      <c r="BP34" s="48"/>
      <c r="BQ34" s="49"/>
      <c r="BR34" s="50"/>
      <c r="BS34" s="49"/>
      <c r="BT34" s="51">
        <f t="shared" ref="BT34" si="134">+AN34</f>
        <v>0</v>
      </c>
      <c r="BU34" s="52">
        <f t="shared" si="1"/>
        <v>0</v>
      </c>
      <c r="BV34" s="53">
        <f t="shared" ref="BV34" si="135">+AO34+BU34</f>
        <v>0</v>
      </c>
      <c r="BW34" s="54"/>
      <c r="BX34" s="54"/>
      <c r="BY34" s="55"/>
      <c r="BZ34" s="54"/>
      <c r="CA34" s="41"/>
      <c r="CB34" s="45"/>
      <c r="CC34" s="44"/>
      <c r="CD34" s="44"/>
      <c r="CE34" s="44"/>
      <c r="CF34" s="45"/>
      <c r="CG34" s="56"/>
      <c r="CH34" s="56"/>
      <c r="CI34" s="57"/>
      <c r="CJ34" s="57"/>
      <c r="CK34" s="57"/>
      <c r="CL34" s="58"/>
      <c r="CM34" s="59">
        <f t="shared" ref="CM34" si="136">+IF(BX34&gt;AV34,IF(CC34&gt;BX34,IF(CH34&gt;CC34,CH34,CC34),BX34),AV34)</f>
        <v>0</v>
      </c>
      <c r="CN34" s="60"/>
      <c r="CO34" s="132"/>
      <c r="CP34" s="58"/>
      <c r="CQ34" s="61" t="e">
        <f>+SUMIFS(#REF!,#REF!,AG34)</f>
        <v>#REF!</v>
      </c>
      <c r="CR34" s="62" t="e">
        <f>+SUMIFS(#REF!,#REF!,BB34)+SUMIFS(#REF!,#REF!,BH34)+SUMIFS(#REF!,#REF!,BN34)</f>
        <v>#REF!</v>
      </c>
      <c r="CS34" s="63" t="e">
        <f t="shared" si="4"/>
        <v>#REF!</v>
      </c>
      <c r="CT34" s="64"/>
      <c r="CU34" s="65" t="str">
        <f t="shared" ref="CU34" si="137">+R34</f>
        <v>PUBLICACIÓN  PLIEGOS PROYECTO</v>
      </c>
      <c r="CV34" s="66"/>
      <c r="CW34" s="67">
        <f t="shared" ref="CW34" si="138">+AU34</f>
        <v>0</v>
      </c>
      <c r="CX34" s="65">
        <f t="shared" ref="CX34" si="139">+CM34</f>
        <v>0</v>
      </c>
      <c r="CY34" s="68">
        <f t="shared" si="8"/>
        <v>0</v>
      </c>
      <c r="CZ34" s="68">
        <f t="shared" ref="CZ34" si="140">+$DB$1-CW34</f>
        <v>42277</v>
      </c>
      <c r="DA34" s="69">
        <f t="shared" si="10"/>
        <v>100</v>
      </c>
      <c r="DB34" s="236"/>
      <c r="DC34" s="68">
        <f t="shared" si="11"/>
        <v>100</v>
      </c>
      <c r="DD34" s="70" t="e">
        <f t="shared" si="12"/>
        <v>#REF!</v>
      </c>
    </row>
    <row r="35" spans="1:108" s="126" customFormat="1" ht="60.75" customHeight="1" x14ac:dyDescent="0.25">
      <c r="B35" s="138" t="s">
        <v>1531</v>
      </c>
      <c r="C35" s="122"/>
      <c r="D35" s="240">
        <v>9</v>
      </c>
      <c r="E35" s="137">
        <v>42459</v>
      </c>
      <c r="F35" s="139" t="s">
        <v>1522</v>
      </c>
      <c r="G35" s="139" t="s">
        <v>1523</v>
      </c>
      <c r="H35" s="127" t="s">
        <v>1515</v>
      </c>
      <c r="I35" s="127" t="s">
        <v>1505</v>
      </c>
      <c r="J35" s="78" t="s">
        <v>1869</v>
      </c>
      <c r="K35" s="35">
        <v>23</v>
      </c>
      <c r="L35" s="128" t="s">
        <v>1870</v>
      </c>
      <c r="M35" s="128" t="s">
        <v>1871</v>
      </c>
      <c r="N35" s="129">
        <v>98056000</v>
      </c>
      <c r="O35" s="134" t="s">
        <v>1872</v>
      </c>
      <c r="P35" s="131">
        <v>42443</v>
      </c>
      <c r="Q35" s="130" t="s">
        <v>1502</v>
      </c>
      <c r="R35" s="131" t="s">
        <v>1520</v>
      </c>
      <c r="S35" s="31"/>
      <c r="T35" s="32"/>
      <c r="U35" s="31"/>
      <c r="V35" s="142"/>
      <c r="W35" s="137"/>
      <c r="X35" s="137"/>
      <c r="Y35" s="132">
        <f t="shared" ref="Y35" si="141">W35-X35</f>
        <v>0</v>
      </c>
      <c r="Z35" s="117" t="s">
        <v>1585</v>
      </c>
      <c r="AA35" s="117" t="s">
        <v>1691</v>
      </c>
      <c r="AB35" s="117" t="s">
        <v>1488</v>
      </c>
      <c r="AC35" s="117" t="s">
        <v>1488</v>
      </c>
      <c r="AD35" s="78"/>
      <c r="AE35" s="34"/>
      <c r="AF35" s="29"/>
      <c r="AG35" s="35"/>
      <c r="AH35" s="137"/>
      <c r="AI35" s="118"/>
      <c r="AJ35" s="229"/>
      <c r="AK35" s="78"/>
      <c r="AL35" s="129"/>
      <c r="AM35" s="129"/>
      <c r="AN35" s="132"/>
      <c r="AO35" s="132">
        <f t="shared" ref="AO35" si="142">+AM35+AN35</f>
        <v>0</v>
      </c>
      <c r="AP35" s="176" t="s">
        <v>1873</v>
      </c>
      <c r="AQ35" s="180" t="s">
        <v>1874</v>
      </c>
      <c r="AR35" s="137" t="s">
        <v>1875</v>
      </c>
      <c r="AS35" s="137"/>
      <c r="AT35" s="137"/>
      <c r="AU35" s="137"/>
      <c r="AV35" s="137">
        <v>42735</v>
      </c>
      <c r="AW35" s="129">
        <f t="shared" ref="AW35" si="143">AV35-AU35</f>
        <v>42735</v>
      </c>
      <c r="AX35" s="129"/>
      <c r="AY35" s="28"/>
      <c r="AZ35" s="39"/>
      <c r="BA35" s="237"/>
      <c r="BB35" s="31"/>
      <c r="BC35" s="31"/>
      <c r="BD35" s="129"/>
      <c r="BE35" s="238"/>
      <c r="BF35" s="31"/>
      <c r="BG35" s="129"/>
      <c r="BH35" s="128"/>
      <c r="BI35" s="131"/>
      <c r="BJ35" s="129"/>
      <c r="BK35" s="129"/>
      <c r="BL35" s="31"/>
      <c r="BM35" s="129"/>
      <c r="BN35" s="184"/>
      <c r="BO35" s="184"/>
      <c r="BP35" s="132"/>
      <c r="BQ35" s="129"/>
      <c r="BR35" s="31"/>
      <c r="BS35" s="129"/>
      <c r="BT35" s="166">
        <f t="shared" ref="BT35" si="144">+AN35</f>
        <v>0</v>
      </c>
      <c r="BU35" s="166">
        <f t="shared" ref="BU35" si="145">+BD35+BJ35+BP35+BT35</f>
        <v>0</v>
      </c>
      <c r="BV35" s="166">
        <f t="shared" ref="BV35" si="146">+AO35+BU35</f>
        <v>0</v>
      </c>
      <c r="BW35" s="131"/>
      <c r="BX35" s="131"/>
      <c r="BY35" s="134"/>
      <c r="BZ35" s="131"/>
      <c r="CA35" s="129"/>
      <c r="CB35" s="129"/>
      <c r="CC35" s="131"/>
      <c r="CD35" s="131"/>
      <c r="CE35" s="131"/>
      <c r="CF35" s="129"/>
      <c r="CG35" s="167"/>
      <c r="CH35" s="167"/>
      <c r="CI35" s="131"/>
      <c r="CJ35" s="131"/>
      <c r="CK35" s="131"/>
      <c r="CL35" s="58"/>
      <c r="CM35" s="155">
        <f t="shared" ref="CM35" si="147">+IF(BX35&gt;AV35,IF(CC35&gt;BX35,IF(CH35&gt;CC35,CH35,CC35),BX35),AV35)</f>
        <v>42735</v>
      </c>
      <c r="CN35" s="60"/>
      <c r="CO35" s="132"/>
      <c r="CP35" s="58"/>
      <c r="CQ35" s="58" t="e">
        <f>+SUMIFS(#REF!,#REF!,AG35)</f>
        <v>#REF!</v>
      </c>
      <c r="CR35" s="132" t="e">
        <f>+SUMIFS(#REF!,#REF!,BB35)+SUMIFS(#REF!,#REF!,BH35)+SUMIFS(#REF!,#REF!,BN35)</f>
        <v>#REF!</v>
      </c>
      <c r="CS35" s="64" t="e">
        <f t="shared" ref="CS35" si="148">+(CQ35+CR35)/BV35</f>
        <v>#REF!</v>
      </c>
      <c r="CT35" s="64"/>
      <c r="CU35" s="66" t="str">
        <f t="shared" ref="CU35" si="149">+R35</f>
        <v>PUBLICACIÓN PROYECTO PLIEGOS</v>
      </c>
      <c r="CV35" s="66"/>
      <c r="CW35" s="185">
        <f t="shared" ref="CW35" si="150">+AU35</f>
        <v>0</v>
      </c>
      <c r="CX35" s="66">
        <f t="shared" ref="CX35" si="151">+CM35</f>
        <v>42735</v>
      </c>
      <c r="CY35" s="186">
        <f t="shared" ref="CY35" si="152">+CX35-CW35</f>
        <v>42735</v>
      </c>
      <c r="CZ35" s="186">
        <f t="shared" ref="CZ35" si="153">+$DB$1-CW35</f>
        <v>42277</v>
      </c>
      <c r="DA35" s="187">
        <f t="shared" ref="DA35" si="154">+IF(CZ35&gt;=CY35,100,(CZ35/CY35)*100)</f>
        <v>98.928278928278928</v>
      </c>
      <c r="DB35" s="236"/>
      <c r="DC35" s="186">
        <f t="shared" ref="DC35" si="155">+DA35</f>
        <v>98.928278928278928</v>
      </c>
      <c r="DD35" s="239" t="e">
        <f t="shared" ref="DD35" si="156">+CS35</f>
        <v>#REF!</v>
      </c>
    </row>
    <row r="36" spans="1:108" s="126" customFormat="1" ht="75.75" customHeight="1" x14ac:dyDescent="0.25">
      <c r="B36" s="138" t="s">
        <v>1491</v>
      </c>
      <c r="C36" s="232" t="s">
        <v>1829</v>
      </c>
      <c r="D36" s="240">
        <v>10</v>
      </c>
      <c r="E36" s="137">
        <v>42460</v>
      </c>
      <c r="F36" s="139" t="s">
        <v>1522</v>
      </c>
      <c r="G36" s="139" t="s">
        <v>1523</v>
      </c>
      <c r="H36" s="127" t="s">
        <v>1515</v>
      </c>
      <c r="I36" s="127" t="s">
        <v>1505</v>
      </c>
      <c r="J36" s="78" t="s">
        <v>1830</v>
      </c>
      <c r="K36" s="35">
        <v>26</v>
      </c>
      <c r="L36" s="128" t="s">
        <v>1831</v>
      </c>
      <c r="M36" s="128" t="s">
        <v>1832</v>
      </c>
      <c r="N36" s="129">
        <v>117000000</v>
      </c>
      <c r="O36" s="134" t="s">
        <v>1833</v>
      </c>
      <c r="P36" s="131">
        <v>42458</v>
      </c>
      <c r="Q36" s="130" t="s">
        <v>1502</v>
      </c>
      <c r="R36" s="131" t="s">
        <v>1520</v>
      </c>
      <c r="S36" s="31"/>
      <c r="T36" s="32"/>
      <c r="U36" s="31"/>
      <c r="V36" s="142"/>
      <c r="W36" s="137"/>
      <c r="X36" s="137"/>
      <c r="Y36" s="132">
        <f t="shared" ref="Y36" si="157">W36-X36</f>
        <v>0</v>
      </c>
      <c r="Z36" s="117" t="s">
        <v>1834</v>
      </c>
      <c r="AA36" s="117" t="s">
        <v>1835</v>
      </c>
      <c r="AB36" s="117" t="s">
        <v>1633</v>
      </c>
      <c r="AC36" s="117" t="s">
        <v>1633</v>
      </c>
      <c r="AD36" s="78"/>
      <c r="AE36" s="34"/>
      <c r="AF36" s="29"/>
      <c r="AG36" s="35"/>
      <c r="AH36" s="137"/>
      <c r="AI36" s="118"/>
      <c r="AJ36" s="229"/>
      <c r="AK36" s="78"/>
      <c r="AL36" s="129"/>
      <c r="AM36" s="129"/>
      <c r="AN36" s="132"/>
      <c r="AO36" s="132">
        <f t="shared" ref="AO36" si="158">+AM36+AN36</f>
        <v>0</v>
      </c>
      <c r="AP36" s="36" t="s">
        <v>1836</v>
      </c>
      <c r="AQ36" s="178" t="s">
        <v>1837</v>
      </c>
      <c r="AR36" s="179" t="s">
        <v>1838</v>
      </c>
      <c r="AS36" s="179"/>
      <c r="AT36" s="179"/>
      <c r="AU36" s="137"/>
      <c r="AV36" s="137">
        <v>42735</v>
      </c>
      <c r="AW36" s="129">
        <f t="shared" ref="AW36" si="159">AV36-AU36</f>
        <v>42735</v>
      </c>
      <c r="AX36" s="129"/>
      <c r="AY36" s="120"/>
      <c r="AZ36" s="39"/>
      <c r="BA36" s="124"/>
      <c r="BB36" s="40"/>
      <c r="BC36" s="40"/>
      <c r="BD36" s="41"/>
      <c r="BE36" s="42"/>
      <c r="BF36" s="40"/>
      <c r="BG36" s="41"/>
      <c r="BH36" s="43"/>
      <c r="BI36" s="44"/>
      <c r="BJ36" s="45"/>
      <c r="BK36" s="45"/>
      <c r="BL36" s="46"/>
      <c r="BM36" s="45"/>
      <c r="BN36" s="47"/>
      <c r="BO36" s="47"/>
      <c r="BP36" s="48"/>
      <c r="BQ36" s="49"/>
      <c r="BR36" s="50"/>
      <c r="BS36" s="49"/>
      <c r="BT36" s="51">
        <f t="shared" ref="BT36" si="160">+AN36</f>
        <v>0</v>
      </c>
      <c r="BU36" s="52">
        <f t="shared" ref="BU36" si="161">+BD36+BJ36+BP36+BT36</f>
        <v>0</v>
      </c>
      <c r="BV36" s="53">
        <f t="shared" ref="BV36" si="162">+AO36+BU36</f>
        <v>0</v>
      </c>
      <c r="BW36" s="54"/>
      <c r="BX36" s="54"/>
      <c r="BY36" s="55"/>
      <c r="BZ36" s="54"/>
      <c r="CA36" s="41"/>
      <c r="CB36" s="45"/>
      <c r="CC36" s="44"/>
      <c r="CD36" s="44"/>
      <c r="CE36" s="44"/>
      <c r="CF36" s="45"/>
      <c r="CG36" s="56"/>
      <c r="CH36" s="56"/>
      <c r="CI36" s="57"/>
      <c r="CJ36" s="57"/>
      <c r="CK36" s="57"/>
      <c r="CL36" s="58"/>
      <c r="CM36" s="59">
        <f t="shared" ref="CM36" si="163">+IF(BX36&gt;AV36,IF(CC36&gt;BX36,IF(CH36&gt;CC36,CH36,CC36),BX36),AV36)</f>
        <v>42735</v>
      </c>
      <c r="CN36" s="60"/>
      <c r="CO36" s="132"/>
      <c r="CP36" s="58"/>
      <c r="CQ36" s="61" t="e">
        <f>+SUMIFS(#REF!,#REF!,AG36)</f>
        <v>#REF!</v>
      </c>
      <c r="CR36" s="62" t="e">
        <f>+SUMIFS(#REF!,#REF!,BB36)+SUMIFS(#REF!,#REF!,BH36)+SUMIFS(#REF!,#REF!,BN36)</f>
        <v>#REF!</v>
      </c>
      <c r="CS36" s="63" t="e">
        <f t="shared" ref="CS36" si="164">+(CQ36+CR36)/BV36</f>
        <v>#REF!</v>
      </c>
      <c r="CT36" s="64"/>
      <c r="CU36" s="65" t="str">
        <f t="shared" ref="CU36" si="165">+R36</f>
        <v>PUBLICACIÓN PROYECTO PLIEGOS</v>
      </c>
      <c r="CV36" s="66"/>
      <c r="CW36" s="67">
        <f t="shared" ref="CW36" si="166">+AU36</f>
        <v>0</v>
      </c>
      <c r="CX36" s="65">
        <f t="shared" ref="CX36" si="167">+CM36</f>
        <v>42735</v>
      </c>
      <c r="CY36" s="68">
        <f t="shared" ref="CY36" si="168">+CX36-CW36</f>
        <v>42735</v>
      </c>
      <c r="CZ36" s="68">
        <f t="shared" ref="CZ36" si="169">+$DB$1-CW36</f>
        <v>42277</v>
      </c>
      <c r="DA36" s="69">
        <f t="shared" ref="DA36" si="170">+IF(CZ36&gt;=CY36,100,(CZ36/CY36)*100)</f>
        <v>98.928278928278928</v>
      </c>
      <c r="DB36" s="236"/>
      <c r="DC36" s="68">
        <f t="shared" ref="DC36" si="171">+DA36</f>
        <v>98.928278928278928</v>
      </c>
      <c r="DD36" s="70" t="e">
        <f t="shared" ref="DD36" si="172">+CS36</f>
        <v>#REF!</v>
      </c>
    </row>
    <row r="37" spans="1:108" ht="27" x14ac:dyDescent="0.25">
      <c r="A37" s="145"/>
      <c r="B37" s="173" t="s">
        <v>1530</v>
      </c>
      <c r="C37" s="145" t="s">
        <v>1792</v>
      </c>
      <c r="D37" s="188">
        <v>11</v>
      </c>
      <c r="E37" s="137">
        <v>42459</v>
      </c>
      <c r="F37" s="78" t="s">
        <v>1522</v>
      </c>
      <c r="G37" s="78" t="s">
        <v>1523</v>
      </c>
      <c r="H37" s="133" t="s">
        <v>1633</v>
      </c>
      <c r="I37" s="133" t="s">
        <v>1773</v>
      </c>
      <c r="J37" s="146" t="s">
        <v>1793</v>
      </c>
      <c r="K37" s="147">
        <v>27</v>
      </c>
      <c r="L37" s="148">
        <v>321016</v>
      </c>
      <c r="M37" s="148" t="s">
        <v>1794</v>
      </c>
      <c r="N37" s="135">
        <v>56452825</v>
      </c>
      <c r="O37" s="149" t="s">
        <v>1795</v>
      </c>
      <c r="P37" s="150" t="s">
        <v>1501</v>
      </c>
      <c r="Q37" s="145" t="s">
        <v>1502</v>
      </c>
      <c r="R37" s="145"/>
      <c r="S37" s="151"/>
      <c r="T37" s="152"/>
      <c r="U37" s="151"/>
      <c r="V37" s="153"/>
      <c r="W37" s="154"/>
      <c r="X37" s="155"/>
      <c r="Y37" s="132"/>
      <c r="Z37" s="133"/>
      <c r="AA37" s="133"/>
      <c r="AB37" s="133"/>
      <c r="AC37" s="133"/>
      <c r="AD37" s="133"/>
      <c r="AE37" s="156"/>
      <c r="AF37" s="29"/>
      <c r="AG37" s="157"/>
      <c r="AH37" s="150"/>
      <c r="AI37" s="150"/>
      <c r="AJ37" s="157"/>
      <c r="AK37" s="158"/>
      <c r="AL37" s="159"/>
      <c r="AM37" s="135"/>
      <c r="AN37" s="135"/>
      <c r="AO37" s="135"/>
      <c r="AP37" s="127"/>
      <c r="AQ37" s="160"/>
      <c r="AR37" s="161"/>
      <c r="AS37" s="161"/>
      <c r="AT37" s="131"/>
      <c r="AU37" s="137"/>
      <c r="AV37" s="137"/>
      <c r="AW37" s="162"/>
      <c r="AX37" s="162"/>
      <c r="AY37" s="163"/>
      <c r="AZ37" s="164"/>
      <c r="BA37" s="152"/>
      <c r="BB37" s="155"/>
      <c r="BC37" s="155"/>
      <c r="BD37" s="132"/>
      <c r="BE37" s="60"/>
      <c r="BF37" s="155"/>
      <c r="BG37" s="132"/>
      <c r="BH37" s="165"/>
      <c r="BI37" s="155"/>
      <c r="BJ37" s="132"/>
      <c r="BK37" s="132"/>
      <c r="BL37" s="155"/>
      <c r="BM37" s="132"/>
      <c r="BN37" s="165"/>
      <c r="BO37" s="165"/>
      <c r="BP37" s="132"/>
      <c r="BQ37" s="132"/>
      <c r="BR37" s="155"/>
      <c r="BS37" s="132"/>
      <c r="BT37" s="166"/>
      <c r="BU37" s="166"/>
      <c r="BV37" s="166"/>
      <c r="BW37" s="167"/>
      <c r="BX37" s="167"/>
      <c r="BY37" s="29"/>
      <c r="BZ37" s="167"/>
      <c r="CA37" s="132"/>
      <c r="CB37" s="167"/>
      <c r="CC37" s="167"/>
      <c r="CD37" s="29"/>
      <c r="CE37" s="167"/>
      <c r="CF37" s="132"/>
      <c r="CG37" s="167"/>
      <c r="CH37" s="167"/>
      <c r="CI37" s="29"/>
      <c r="CJ37" s="167"/>
      <c r="CK37" s="132"/>
      <c r="CL37" s="168"/>
      <c r="CM37" s="155"/>
      <c r="CN37" s="60"/>
      <c r="CO37" s="132"/>
      <c r="CP37" s="168"/>
      <c r="CQ37" s="169"/>
      <c r="CR37" s="170"/>
      <c r="CS37" s="170"/>
      <c r="CT37" s="170"/>
      <c r="CU37" s="145"/>
      <c r="CV37" s="145"/>
      <c r="CW37" s="145"/>
      <c r="CX37" s="145"/>
      <c r="CY37" s="145"/>
      <c r="CZ37" s="135"/>
      <c r="DA37" s="171"/>
      <c r="DB37" s="145"/>
      <c r="DC37" s="135"/>
      <c r="DD37" s="172"/>
    </row>
    <row r="38" spans="1:108" s="126" customFormat="1" ht="60" customHeight="1" x14ac:dyDescent="0.25">
      <c r="B38" s="138" t="s">
        <v>1853</v>
      </c>
      <c r="C38" s="115" t="s">
        <v>1854</v>
      </c>
      <c r="D38" s="30" t="s">
        <v>1855</v>
      </c>
      <c r="E38" s="137">
        <v>42440</v>
      </c>
      <c r="F38" s="78" t="s">
        <v>1522</v>
      </c>
      <c r="G38" s="139" t="s">
        <v>1634</v>
      </c>
      <c r="H38" s="127" t="s">
        <v>1625</v>
      </c>
      <c r="I38" s="127" t="s">
        <v>1625</v>
      </c>
      <c r="J38" s="78" t="s">
        <v>1856</v>
      </c>
      <c r="K38" s="136" t="s">
        <v>1857</v>
      </c>
      <c r="L38" s="128">
        <v>91111703</v>
      </c>
      <c r="M38" s="133" t="s">
        <v>1858</v>
      </c>
      <c r="N38" s="129">
        <v>4485922</v>
      </c>
      <c r="O38" s="129" t="s">
        <v>1859</v>
      </c>
      <c r="P38" s="129" t="s">
        <v>1677</v>
      </c>
      <c r="Q38" s="130" t="s">
        <v>1483</v>
      </c>
      <c r="R38" s="131" t="s">
        <v>1484</v>
      </c>
      <c r="S38" s="31"/>
      <c r="T38" s="32"/>
      <c r="U38" s="31"/>
      <c r="V38" s="142">
        <v>7263</v>
      </c>
      <c r="W38" s="137">
        <v>42440</v>
      </c>
      <c r="X38" s="137">
        <v>42440</v>
      </c>
      <c r="Y38" s="132">
        <f t="shared" ref="Y38:Y44" si="173">W38-X38</f>
        <v>0</v>
      </c>
      <c r="Z38" s="127" t="s">
        <v>1585</v>
      </c>
      <c r="AA38" s="117" t="s">
        <v>1860</v>
      </c>
      <c r="AB38" s="127" t="s">
        <v>1633</v>
      </c>
      <c r="AC38" s="127" t="s">
        <v>1633</v>
      </c>
      <c r="AD38" s="78" t="s">
        <v>1861</v>
      </c>
      <c r="AE38" s="34">
        <v>4137729</v>
      </c>
      <c r="AF38" s="29" t="s">
        <v>1556</v>
      </c>
      <c r="AG38" s="35">
        <v>57716</v>
      </c>
      <c r="AH38" s="137">
        <v>42440</v>
      </c>
      <c r="AI38" s="118" t="s">
        <v>1508</v>
      </c>
      <c r="AJ38" s="144">
        <v>460000441</v>
      </c>
      <c r="AK38" s="78" t="s">
        <v>1583</v>
      </c>
      <c r="AL38" s="129"/>
      <c r="AM38" s="129">
        <v>4485922</v>
      </c>
      <c r="AN38" s="132"/>
      <c r="AO38" s="132">
        <f t="shared" ref="AO38:AO44" si="174">+AM38+AN38</f>
        <v>4485922</v>
      </c>
      <c r="AP38" s="36" t="s">
        <v>22</v>
      </c>
      <c r="AQ38" s="37" t="s">
        <v>69</v>
      </c>
      <c r="AR38" s="37" t="s">
        <v>69</v>
      </c>
      <c r="AS38" s="37" t="s">
        <v>69</v>
      </c>
      <c r="AT38" s="38" t="s">
        <v>69</v>
      </c>
      <c r="AU38" s="137">
        <v>42440</v>
      </c>
      <c r="AV38" s="137">
        <v>42489</v>
      </c>
      <c r="AW38" s="129">
        <f t="shared" ref="AW38:AW44" si="175">AV38-AU38</f>
        <v>49</v>
      </c>
      <c r="AX38" s="129"/>
      <c r="AY38" s="119" t="s">
        <v>1853</v>
      </c>
      <c r="AZ38" s="39">
        <f>LOOKUP(AY38,'SUPERVISIONES 2015'!$A$3:$B$1279,'SUPERVISIONES 2015'!$B$3:$B$1279)</f>
        <v>3085927</v>
      </c>
      <c r="BA38" s="124"/>
      <c r="BB38" s="40"/>
      <c r="BC38" s="40"/>
      <c r="BD38" s="41"/>
      <c r="BE38" s="42"/>
      <c r="BF38" s="40"/>
      <c r="BG38" s="41"/>
      <c r="BH38" s="43"/>
      <c r="BI38" s="44"/>
      <c r="BJ38" s="45"/>
      <c r="BK38" s="45"/>
      <c r="BL38" s="46"/>
      <c r="BM38" s="45"/>
      <c r="BN38" s="47"/>
      <c r="BO38" s="47"/>
      <c r="BP38" s="48"/>
      <c r="BQ38" s="49"/>
      <c r="BR38" s="50"/>
      <c r="BS38" s="49"/>
      <c r="BT38" s="51">
        <f t="shared" ref="BT38:BT44" si="176">+AN38</f>
        <v>0</v>
      </c>
      <c r="BU38" s="52">
        <f t="shared" ref="BU38:BU44" si="177">+BD38+BJ38+BP38+BT38</f>
        <v>0</v>
      </c>
      <c r="BV38" s="53">
        <f t="shared" ref="BV38:BV44" si="178">+AO38+BU38</f>
        <v>4485922</v>
      </c>
      <c r="BW38" s="54"/>
      <c r="BX38" s="54"/>
      <c r="BY38" s="55"/>
      <c r="BZ38" s="54"/>
      <c r="CA38" s="41"/>
      <c r="CB38" s="45"/>
      <c r="CC38" s="44"/>
      <c r="CD38" s="44"/>
      <c r="CE38" s="44"/>
      <c r="CF38" s="45"/>
      <c r="CG38" s="56"/>
      <c r="CH38" s="56"/>
      <c r="CI38" s="57"/>
      <c r="CJ38" s="57"/>
      <c r="CK38" s="57"/>
      <c r="CL38" s="58"/>
      <c r="CM38" s="59">
        <f t="shared" ref="CM38:CM44" si="179">+IF(BX38&gt;AV38,IF(CC38&gt;BX38,IF(CH38&gt;CC38,CH38,CC38),BX38),AV38)</f>
        <v>42489</v>
      </c>
      <c r="CN38" s="60"/>
      <c r="CO38" s="132"/>
      <c r="CP38" s="58"/>
      <c r="CQ38" s="61" t="e">
        <f>+SUMIFS(#REF!,#REF!,AG38)</f>
        <v>#REF!</v>
      </c>
      <c r="CR38" s="62" t="e">
        <f>+SUMIFS(#REF!,#REF!,BB38)+SUMIFS(#REF!,#REF!,BH38)+SUMIFS(#REF!,#REF!,BN38)</f>
        <v>#REF!</v>
      </c>
      <c r="CS38" s="63" t="e">
        <f t="shared" ref="CS38:CS44" si="180">+(CQ38+CR38)/BV38</f>
        <v>#REF!</v>
      </c>
      <c r="CT38" s="64"/>
      <c r="CU38" s="65" t="str">
        <f t="shared" ref="CU38:CU44" si="181">+R38</f>
        <v>EJECUCIÓN</v>
      </c>
      <c r="CV38" s="66"/>
      <c r="CW38" s="67">
        <f t="shared" ref="CW38:CW44" si="182">+AU38</f>
        <v>42440</v>
      </c>
      <c r="CX38" s="65">
        <f t="shared" ref="CX38:CX44" si="183">+CM38</f>
        <v>42489</v>
      </c>
      <c r="CY38" s="68">
        <f t="shared" ref="CY38:CY44" si="184">+CX38-CW38</f>
        <v>49</v>
      </c>
      <c r="CZ38" s="68">
        <f t="shared" ref="CZ38:CZ44" si="185">+$DB$1-CW38</f>
        <v>-163</v>
      </c>
      <c r="DA38" s="69">
        <f t="shared" ref="DA38:DA44" si="186">+IF(CZ38&gt;=CY38,100,(CZ38/CY38)*100)</f>
        <v>-332.65306122448976</v>
      </c>
      <c r="DB38" s="145"/>
      <c r="DC38" s="68">
        <f t="shared" ref="DC38:DC44" si="187">+DA38</f>
        <v>-332.65306122448976</v>
      </c>
      <c r="DD38" s="70" t="e">
        <f t="shared" ref="DD38:DD44" si="188">+CS38</f>
        <v>#REF!</v>
      </c>
    </row>
    <row r="39" spans="1:108" s="126" customFormat="1" ht="60" customHeight="1" x14ac:dyDescent="0.25">
      <c r="B39" s="138" t="s">
        <v>1853</v>
      </c>
      <c r="C39" s="115" t="s">
        <v>1862</v>
      </c>
      <c r="D39" s="240" t="s">
        <v>1863</v>
      </c>
      <c r="E39" s="137">
        <v>42440</v>
      </c>
      <c r="F39" s="78" t="s">
        <v>1522</v>
      </c>
      <c r="G39" s="139" t="s">
        <v>1634</v>
      </c>
      <c r="H39" s="127" t="s">
        <v>1625</v>
      </c>
      <c r="I39" s="127" t="s">
        <v>1625</v>
      </c>
      <c r="J39" s="78" t="s">
        <v>1856</v>
      </c>
      <c r="K39" s="136" t="s">
        <v>1857</v>
      </c>
      <c r="L39" s="128">
        <v>91111703</v>
      </c>
      <c r="M39" s="133" t="s">
        <v>1858</v>
      </c>
      <c r="N39" s="129">
        <v>730800</v>
      </c>
      <c r="O39" s="129" t="s">
        <v>1859</v>
      </c>
      <c r="P39" s="129" t="s">
        <v>1677</v>
      </c>
      <c r="Q39" s="130" t="s">
        <v>1483</v>
      </c>
      <c r="R39" s="131" t="s">
        <v>1484</v>
      </c>
      <c r="S39" s="31"/>
      <c r="T39" s="32"/>
      <c r="U39" s="31"/>
      <c r="V39" s="142">
        <v>7264</v>
      </c>
      <c r="W39" s="137">
        <v>42440</v>
      </c>
      <c r="X39" s="137">
        <v>42440</v>
      </c>
      <c r="Y39" s="132">
        <f t="shared" si="173"/>
        <v>0</v>
      </c>
      <c r="Z39" s="127" t="s">
        <v>1585</v>
      </c>
      <c r="AA39" s="117" t="s">
        <v>1860</v>
      </c>
      <c r="AB39" s="127" t="s">
        <v>1633</v>
      </c>
      <c r="AC39" s="127" t="s">
        <v>1633</v>
      </c>
      <c r="AD39" s="78" t="s">
        <v>1864</v>
      </c>
      <c r="AE39" s="34">
        <v>805022296</v>
      </c>
      <c r="AF39" s="29"/>
      <c r="AG39" s="35">
        <v>57816</v>
      </c>
      <c r="AH39" s="137">
        <v>42440</v>
      </c>
      <c r="AI39" s="118" t="s">
        <v>1508</v>
      </c>
      <c r="AJ39" s="144">
        <v>37837867622</v>
      </c>
      <c r="AK39" s="78" t="s">
        <v>1495</v>
      </c>
      <c r="AL39" s="129"/>
      <c r="AM39" s="129">
        <v>730800</v>
      </c>
      <c r="AN39" s="132"/>
      <c r="AO39" s="132">
        <f t="shared" si="174"/>
        <v>730800</v>
      </c>
      <c r="AP39" s="36" t="s">
        <v>22</v>
      </c>
      <c r="AQ39" s="37" t="s">
        <v>69</v>
      </c>
      <c r="AR39" s="37" t="s">
        <v>69</v>
      </c>
      <c r="AS39" s="37" t="s">
        <v>69</v>
      </c>
      <c r="AT39" s="38" t="s">
        <v>69</v>
      </c>
      <c r="AU39" s="137">
        <v>42440</v>
      </c>
      <c r="AV39" s="137">
        <v>42489</v>
      </c>
      <c r="AW39" s="129">
        <f t="shared" si="175"/>
        <v>49</v>
      </c>
      <c r="AX39" s="129"/>
      <c r="AY39" s="119" t="s">
        <v>1853</v>
      </c>
      <c r="AZ39" s="39">
        <f>LOOKUP(AY39,'SUPERVISIONES 2015'!$A$3:$B$1279,'SUPERVISIONES 2015'!$B$3:$B$1279)</f>
        <v>3085927</v>
      </c>
      <c r="BA39" s="124"/>
      <c r="BB39" s="40"/>
      <c r="BC39" s="40"/>
      <c r="BD39" s="41"/>
      <c r="BE39" s="42"/>
      <c r="BF39" s="40"/>
      <c r="BG39" s="41"/>
      <c r="BH39" s="43"/>
      <c r="BI39" s="44"/>
      <c r="BJ39" s="45"/>
      <c r="BK39" s="45"/>
      <c r="BL39" s="46"/>
      <c r="BM39" s="45"/>
      <c r="BN39" s="47"/>
      <c r="BO39" s="47"/>
      <c r="BP39" s="48"/>
      <c r="BQ39" s="49"/>
      <c r="BR39" s="50"/>
      <c r="BS39" s="49"/>
      <c r="BT39" s="51">
        <f t="shared" si="176"/>
        <v>0</v>
      </c>
      <c r="BU39" s="52">
        <f t="shared" si="177"/>
        <v>0</v>
      </c>
      <c r="BV39" s="53">
        <f t="shared" si="178"/>
        <v>730800</v>
      </c>
      <c r="BW39" s="54"/>
      <c r="BX39" s="54"/>
      <c r="BY39" s="55"/>
      <c r="BZ39" s="54"/>
      <c r="CA39" s="41"/>
      <c r="CB39" s="45"/>
      <c r="CC39" s="44"/>
      <c r="CD39" s="44"/>
      <c r="CE39" s="44"/>
      <c r="CF39" s="45"/>
      <c r="CG39" s="56"/>
      <c r="CH39" s="56"/>
      <c r="CI39" s="57"/>
      <c r="CJ39" s="57"/>
      <c r="CK39" s="57"/>
      <c r="CL39" s="58"/>
      <c r="CM39" s="59">
        <f t="shared" si="179"/>
        <v>42489</v>
      </c>
      <c r="CN39" s="60"/>
      <c r="CO39" s="132"/>
      <c r="CP39" s="58"/>
      <c r="CQ39" s="61" t="e">
        <f>+SUMIFS(#REF!,#REF!,AG39)</f>
        <v>#REF!</v>
      </c>
      <c r="CR39" s="62" t="e">
        <f>+SUMIFS(#REF!,#REF!,BB39)+SUMIFS(#REF!,#REF!,BH39)+SUMIFS(#REF!,#REF!,BN39)</f>
        <v>#REF!</v>
      </c>
      <c r="CS39" s="63" t="e">
        <f t="shared" si="180"/>
        <v>#REF!</v>
      </c>
      <c r="CT39" s="64"/>
      <c r="CU39" s="65" t="str">
        <f t="shared" si="181"/>
        <v>EJECUCIÓN</v>
      </c>
      <c r="CV39" s="66"/>
      <c r="CW39" s="67">
        <f t="shared" si="182"/>
        <v>42440</v>
      </c>
      <c r="CX39" s="65">
        <f t="shared" si="183"/>
        <v>42489</v>
      </c>
      <c r="CY39" s="68">
        <f t="shared" si="184"/>
        <v>49</v>
      </c>
      <c r="CZ39" s="68">
        <f t="shared" si="185"/>
        <v>-163</v>
      </c>
      <c r="DA39" s="69">
        <f t="shared" si="186"/>
        <v>-332.65306122448976</v>
      </c>
      <c r="DB39" s="145"/>
      <c r="DC39" s="68">
        <f t="shared" si="187"/>
        <v>-332.65306122448976</v>
      </c>
      <c r="DD39" s="70" t="e">
        <f t="shared" si="188"/>
        <v>#REF!</v>
      </c>
    </row>
    <row r="40" spans="1:108" s="126" customFormat="1" ht="60" customHeight="1" x14ac:dyDescent="0.25">
      <c r="B40" s="138" t="s">
        <v>1853</v>
      </c>
      <c r="C40" s="115" t="s">
        <v>1865</v>
      </c>
      <c r="D40" s="240">
        <v>14864</v>
      </c>
      <c r="E40" s="137">
        <v>42440</v>
      </c>
      <c r="F40" s="78" t="s">
        <v>1522</v>
      </c>
      <c r="G40" s="139" t="s">
        <v>1634</v>
      </c>
      <c r="H40" s="127" t="s">
        <v>1625</v>
      </c>
      <c r="I40" s="127" t="s">
        <v>1625</v>
      </c>
      <c r="J40" s="78" t="s">
        <v>1856</v>
      </c>
      <c r="K40" s="136" t="s">
        <v>1857</v>
      </c>
      <c r="L40" s="128">
        <v>91111703</v>
      </c>
      <c r="M40" s="133" t="s">
        <v>1858</v>
      </c>
      <c r="N40" s="129">
        <v>556800</v>
      </c>
      <c r="O40" s="129" t="s">
        <v>1859</v>
      </c>
      <c r="P40" s="129" t="s">
        <v>1677</v>
      </c>
      <c r="Q40" s="130" t="s">
        <v>1483</v>
      </c>
      <c r="R40" s="131" t="s">
        <v>1484</v>
      </c>
      <c r="S40" s="31"/>
      <c r="T40" s="32"/>
      <c r="U40" s="31"/>
      <c r="V40" s="142">
        <v>7265</v>
      </c>
      <c r="W40" s="137">
        <v>42440</v>
      </c>
      <c r="X40" s="137">
        <v>42440</v>
      </c>
      <c r="Y40" s="132">
        <f t="shared" si="173"/>
        <v>0</v>
      </c>
      <c r="Z40" s="127" t="s">
        <v>1585</v>
      </c>
      <c r="AA40" s="117" t="s">
        <v>1860</v>
      </c>
      <c r="AB40" s="127" t="s">
        <v>1633</v>
      </c>
      <c r="AC40" s="127" t="s">
        <v>1633</v>
      </c>
      <c r="AD40" s="78" t="s">
        <v>1864</v>
      </c>
      <c r="AE40" s="34">
        <v>805022296</v>
      </c>
      <c r="AF40" s="29"/>
      <c r="AG40" s="35">
        <v>57816</v>
      </c>
      <c r="AH40" s="137">
        <v>42440</v>
      </c>
      <c r="AI40" s="118" t="s">
        <v>1508</v>
      </c>
      <c r="AJ40" s="144">
        <v>37837867622</v>
      </c>
      <c r="AK40" s="78" t="s">
        <v>1495</v>
      </c>
      <c r="AL40" s="129"/>
      <c r="AM40" s="129">
        <v>556800</v>
      </c>
      <c r="AN40" s="132"/>
      <c r="AO40" s="132">
        <f t="shared" si="174"/>
        <v>556800</v>
      </c>
      <c r="AP40" s="36" t="s">
        <v>22</v>
      </c>
      <c r="AQ40" s="37" t="s">
        <v>69</v>
      </c>
      <c r="AR40" s="37" t="s">
        <v>69</v>
      </c>
      <c r="AS40" s="37" t="s">
        <v>69</v>
      </c>
      <c r="AT40" s="38" t="s">
        <v>69</v>
      </c>
      <c r="AU40" s="137">
        <v>42440</v>
      </c>
      <c r="AV40" s="137">
        <v>42489</v>
      </c>
      <c r="AW40" s="129">
        <f t="shared" si="175"/>
        <v>49</v>
      </c>
      <c r="AX40" s="129"/>
      <c r="AY40" s="119" t="s">
        <v>1853</v>
      </c>
      <c r="AZ40" s="39">
        <f>LOOKUP(AY40,'SUPERVISIONES 2015'!$A$3:$B$1279,'SUPERVISIONES 2015'!$B$3:$B$1279)</f>
        <v>3085927</v>
      </c>
      <c r="BA40" s="124"/>
      <c r="BB40" s="40"/>
      <c r="BC40" s="40"/>
      <c r="BD40" s="41"/>
      <c r="BE40" s="42"/>
      <c r="BF40" s="40"/>
      <c r="BG40" s="41"/>
      <c r="BH40" s="43"/>
      <c r="BI40" s="44"/>
      <c r="BJ40" s="45"/>
      <c r="BK40" s="45"/>
      <c r="BL40" s="46"/>
      <c r="BM40" s="45"/>
      <c r="BN40" s="47"/>
      <c r="BO40" s="47"/>
      <c r="BP40" s="48"/>
      <c r="BQ40" s="49"/>
      <c r="BR40" s="50"/>
      <c r="BS40" s="49"/>
      <c r="BT40" s="51">
        <f t="shared" si="176"/>
        <v>0</v>
      </c>
      <c r="BU40" s="52">
        <f t="shared" si="177"/>
        <v>0</v>
      </c>
      <c r="BV40" s="53">
        <f t="shared" si="178"/>
        <v>556800</v>
      </c>
      <c r="BW40" s="54"/>
      <c r="BX40" s="54"/>
      <c r="BY40" s="55"/>
      <c r="BZ40" s="54"/>
      <c r="CA40" s="41"/>
      <c r="CB40" s="45"/>
      <c r="CC40" s="44"/>
      <c r="CD40" s="44"/>
      <c r="CE40" s="44"/>
      <c r="CF40" s="45"/>
      <c r="CG40" s="56"/>
      <c r="CH40" s="56"/>
      <c r="CI40" s="57"/>
      <c r="CJ40" s="57"/>
      <c r="CK40" s="57"/>
      <c r="CL40" s="58"/>
      <c r="CM40" s="59">
        <f t="shared" si="179"/>
        <v>42489</v>
      </c>
      <c r="CN40" s="60"/>
      <c r="CO40" s="132"/>
      <c r="CP40" s="58"/>
      <c r="CQ40" s="61" t="e">
        <f>+SUMIFS(#REF!,#REF!,AG40)</f>
        <v>#REF!</v>
      </c>
      <c r="CR40" s="62" t="e">
        <f>+SUMIFS(#REF!,#REF!,BB40)+SUMIFS(#REF!,#REF!,BH40)+SUMIFS(#REF!,#REF!,BN40)</f>
        <v>#REF!</v>
      </c>
      <c r="CS40" s="63" t="e">
        <f t="shared" si="180"/>
        <v>#REF!</v>
      </c>
      <c r="CT40" s="64"/>
      <c r="CU40" s="65" t="str">
        <f t="shared" si="181"/>
        <v>EJECUCIÓN</v>
      </c>
      <c r="CV40" s="66"/>
      <c r="CW40" s="67">
        <f t="shared" si="182"/>
        <v>42440</v>
      </c>
      <c r="CX40" s="65">
        <f t="shared" si="183"/>
        <v>42489</v>
      </c>
      <c r="CY40" s="68">
        <f t="shared" si="184"/>
        <v>49</v>
      </c>
      <c r="CZ40" s="68">
        <f t="shared" si="185"/>
        <v>-163</v>
      </c>
      <c r="DA40" s="69">
        <f t="shared" si="186"/>
        <v>-332.65306122448976</v>
      </c>
      <c r="DB40" s="145"/>
      <c r="DC40" s="68">
        <f t="shared" si="187"/>
        <v>-332.65306122448976</v>
      </c>
      <c r="DD40" s="70" t="e">
        <f t="shared" si="188"/>
        <v>#REF!</v>
      </c>
    </row>
    <row r="41" spans="1:108" s="126" customFormat="1" ht="60" customHeight="1" x14ac:dyDescent="0.25">
      <c r="B41" s="138" t="s">
        <v>1853</v>
      </c>
      <c r="C41" s="115" t="s">
        <v>1866</v>
      </c>
      <c r="D41" s="240">
        <v>14863</v>
      </c>
      <c r="E41" s="137">
        <v>42440</v>
      </c>
      <c r="F41" s="78" t="s">
        <v>1522</v>
      </c>
      <c r="G41" s="139" t="s">
        <v>1634</v>
      </c>
      <c r="H41" s="127" t="s">
        <v>1625</v>
      </c>
      <c r="I41" s="127" t="s">
        <v>1625</v>
      </c>
      <c r="J41" s="78" t="s">
        <v>1856</v>
      </c>
      <c r="K41" s="136" t="s">
        <v>1857</v>
      </c>
      <c r="L41" s="128">
        <v>91111703</v>
      </c>
      <c r="M41" s="133" t="s">
        <v>1858</v>
      </c>
      <c r="N41" s="129">
        <v>1448701</v>
      </c>
      <c r="O41" s="129" t="s">
        <v>1859</v>
      </c>
      <c r="P41" s="129" t="s">
        <v>1677</v>
      </c>
      <c r="Q41" s="130" t="s">
        <v>1483</v>
      </c>
      <c r="R41" s="131" t="s">
        <v>1484</v>
      </c>
      <c r="S41" s="31"/>
      <c r="T41" s="32"/>
      <c r="U41" s="31"/>
      <c r="V41" s="142">
        <v>7266</v>
      </c>
      <c r="W41" s="137">
        <v>42440</v>
      </c>
      <c r="X41" s="137">
        <v>42440</v>
      </c>
      <c r="Y41" s="132">
        <f t="shared" si="173"/>
        <v>0</v>
      </c>
      <c r="Z41" s="127" t="s">
        <v>1585</v>
      </c>
      <c r="AA41" s="117" t="s">
        <v>1860</v>
      </c>
      <c r="AB41" s="127" t="s">
        <v>1633</v>
      </c>
      <c r="AC41" s="127" t="s">
        <v>1633</v>
      </c>
      <c r="AD41" s="78" t="s">
        <v>1861</v>
      </c>
      <c r="AE41" s="34">
        <v>4137729</v>
      </c>
      <c r="AF41" s="29" t="s">
        <v>1556</v>
      </c>
      <c r="AG41" s="35">
        <v>58116</v>
      </c>
      <c r="AH41" s="137">
        <v>42440</v>
      </c>
      <c r="AI41" s="118" t="s">
        <v>1508</v>
      </c>
      <c r="AJ41" s="144">
        <v>460000441</v>
      </c>
      <c r="AK41" s="78" t="s">
        <v>1583</v>
      </c>
      <c r="AL41" s="129"/>
      <c r="AM41" s="129">
        <v>1448701</v>
      </c>
      <c r="AN41" s="132"/>
      <c r="AO41" s="132">
        <f t="shared" si="174"/>
        <v>1448701</v>
      </c>
      <c r="AP41" s="36" t="s">
        <v>22</v>
      </c>
      <c r="AQ41" s="37" t="s">
        <v>69</v>
      </c>
      <c r="AR41" s="37" t="s">
        <v>69</v>
      </c>
      <c r="AS41" s="37" t="s">
        <v>69</v>
      </c>
      <c r="AT41" s="38" t="s">
        <v>69</v>
      </c>
      <c r="AU41" s="137">
        <v>42440</v>
      </c>
      <c r="AV41" s="137">
        <v>42489</v>
      </c>
      <c r="AW41" s="129">
        <f t="shared" si="175"/>
        <v>49</v>
      </c>
      <c r="AX41" s="129"/>
      <c r="AY41" s="119" t="s">
        <v>1853</v>
      </c>
      <c r="AZ41" s="39">
        <f>LOOKUP(AY41,'SUPERVISIONES 2015'!$A$3:$B$1279,'SUPERVISIONES 2015'!$B$3:$B$1279)</f>
        <v>3085927</v>
      </c>
      <c r="BA41" s="124"/>
      <c r="BB41" s="40"/>
      <c r="BC41" s="40"/>
      <c r="BD41" s="41"/>
      <c r="BE41" s="42"/>
      <c r="BF41" s="40"/>
      <c r="BG41" s="41"/>
      <c r="BH41" s="43"/>
      <c r="BI41" s="44"/>
      <c r="BJ41" s="45"/>
      <c r="BK41" s="45"/>
      <c r="BL41" s="46"/>
      <c r="BM41" s="45"/>
      <c r="BN41" s="47"/>
      <c r="BO41" s="47"/>
      <c r="BP41" s="48"/>
      <c r="BQ41" s="49"/>
      <c r="BR41" s="50"/>
      <c r="BS41" s="49"/>
      <c r="BT41" s="51">
        <f t="shared" si="176"/>
        <v>0</v>
      </c>
      <c r="BU41" s="52">
        <f t="shared" si="177"/>
        <v>0</v>
      </c>
      <c r="BV41" s="53">
        <f t="shared" si="178"/>
        <v>1448701</v>
      </c>
      <c r="BW41" s="54"/>
      <c r="BX41" s="54"/>
      <c r="BY41" s="55"/>
      <c r="BZ41" s="54"/>
      <c r="CA41" s="41"/>
      <c r="CB41" s="45"/>
      <c r="CC41" s="44"/>
      <c r="CD41" s="44"/>
      <c r="CE41" s="44"/>
      <c r="CF41" s="45"/>
      <c r="CG41" s="56"/>
      <c r="CH41" s="56"/>
      <c r="CI41" s="57"/>
      <c r="CJ41" s="57"/>
      <c r="CK41" s="57"/>
      <c r="CL41" s="58"/>
      <c r="CM41" s="59">
        <f t="shared" si="179"/>
        <v>42489</v>
      </c>
      <c r="CN41" s="60"/>
      <c r="CO41" s="132"/>
      <c r="CP41" s="58"/>
      <c r="CQ41" s="61" t="e">
        <f>+SUMIFS(#REF!,#REF!,AG41)</f>
        <v>#REF!</v>
      </c>
      <c r="CR41" s="62" t="e">
        <f>+SUMIFS(#REF!,#REF!,BB41)+SUMIFS(#REF!,#REF!,BH41)+SUMIFS(#REF!,#REF!,BN41)</f>
        <v>#REF!</v>
      </c>
      <c r="CS41" s="63" t="e">
        <f t="shared" si="180"/>
        <v>#REF!</v>
      </c>
      <c r="CT41" s="64"/>
      <c r="CU41" s="65" t="str">
        <f t="shared" si="181"/>
        <v>EJECUCIÓN</v>
      </c>
      <c r="CV41" s="66"/>
      <c r="CW41" s="67">
        <f t="shared" si="182"/>
        <v>42440</v>
      </c>
      <c r="CX41" s="65">
        <f t="shared" si="183"/>
        <v>42489</v>
      </c>
      <c r="CY41" s="68">
        <f t="shared" si="184"/>
        <v>49</v>
      </c>
      <c r="CZ41" s="68">
        <f t="shared" si="185"/>
        <v>-163</v>
      </c>
      <c r="DA41" s="69">
        <f t="shared" si="186"/>
        <v>-332.65306122448976</v>
      </c>
      <c r="DB41" s="145"/>
      <c r="DC41" s="68">
        <f t="shared" si="187"/>
        <v>-332.65306122448976</v>
      </c>
      <c r="DD41" s="70" t="e">
        <f t="shared" si="188"/>
        <v>#REF!</v>
      </c>
    </row>
    <row r="42" spans="1:108" s="126" customFormat="1" ht="60" customHeight="1" x14ac:dyDescent="0.25">
      <c r="B42" s="138" t="s">
        <v>1853</v>
      </c>
      <c r="C42" s="115" t="s">
        <v>1867</v>
      </c>
      <c r="D42" s="240">
        <v>14862</v>
      </c>
      <c r="E42" s="137">
        <v>42440</v>
      </c>
      <c r="F42" s="78" t="s">
        <v>1522</v>
      </c>
      <c r="G42" s="139" t="s">
        <v>1634</v>
      </c>
      <c r="H42" s="127" t="s">
        <v>1625</v>
      </c>
      <c r="I42" s="127" t="s">
        <v>1625</v>
      </c>
      <c r="J42" s="78" t="s">
        <v>1856</v>
      </c>
      <c r="K42" s="136" t="s">
        <v>1857</v>
      </c>
      <c r="L42" s="128">
        <v>91111703</v>
      </c>
      <c r="M42" s="133" t="s">
        <v>1858</v>
      </c>
      <c r="N42" s="129">
        <v>2232903</v>
      </c>
      <c r="O42" s="129" t="s">
        <v>1859</v>
      </c>
      <c r="P42" s="129" t="s">
        <v>1677</v>
      </c>
      <c r="Q42" s="130" t="s">
        <v>1483</v>
      </c>
      <c r="R42" s="131" t="s">
        <v>1484</v>
      </c>
      <c r="S42" s="31"/>
      <c r="T42" s="32"/>
      <c r="U42" s="31"/>
      <c r="V42" s="142">
        <v>7267</v>
      </c>
      <c r="W42" s="137">
        <v>42440</v>
      </c>
      <c r="X42" s="137">
        <v>42440</v>
      </c>
      <c r="Y42" s="132">
        <f t="shared" si="173"/>
        <v>0</v>
      </c>
      <c r="Z42" s="127" t="s">
        <v>1585</v>
      </c>
      <c r="AA42" s="117" t="s">
        <v>1860</v>
      </c>
      <c r="AB42" s="127" t="s">
        <v>1633</v>
      </c>
      <c r="AC42" s="127" t="s">
        <v>1633</v>
      </c>
      <c r="AD42" s="78" t="s">
        <v>1861</v>
      </c>
      <c r="AE42" s="34">
        <v>4137729</v>
      </c>
      <c r="AF42" s="29" t="s">
        <v>1556</v>
      </c>
      <c r="AG42" s="35">
        <v>58216</v>
      </c>
      <c r="AH42" s="137">
        <v>42440</v>
      </c>
      <c r="AI42" s="118" t="s">
        <v>1508</v>
      </c>
      <c r="AJ42" s="144">
        <v>460000441</v>
      </c>
      <c r="AK42" s="78" t="s">
        <v>1583</v>
      </c>
      <c r="AL42" s="129"/>
      <c r="AM42" s="129">
        <v>2232903</v>
      </c>
      <c r="AN42" s="132"/>
      <c r="AO42" s="132">
        <f t="shared" si="174"/>
        <v>2232903</v>
      </c>
      <c r="AP42" s="36" t="s">
        <v>22</v>
      </c>
      <c r="AQ42" s="37" t="s">
        <v>69</v>
      </c>
      <c r="AR42" s="37" t="s">
        <v>69</v>
      </c>
      <c r="AS42" s="37" t="s">
        <v>69</v>
      </c>
      <c r="AT42" s="38" t="s">
        <v>69</v>
      </c>
      <c r="AU42" s="137">
        <v>42440</v>
      </c>
      <c r="AV42" s="137">
        <v>42489</v>
      </c>
      <c r="AW42" s="129">
        <f t="shared" si="175"/>
        <v>49</v>
      </c>
      <c r="AX42" s="129"/>
      <c r="AY42" s="119" t="s">
        <v>1853</v>
      </c>
      <c r="AZ42" s="39">
        <f>LOOKUP(AY42,'SUPERVISIONES 2015'!$A$3:$B$1279,'SUPERVISIONES 2015'!$B$3:$B$1279)</f>
        <v>3085927</v>
      </c>
      <c r="BA42" s="124"/>
      <c r="BB42" s="40"/>
      <c r="BC42" s="40"/>
      <c r="BD42" s="41"/>
      <c r="BE42" s="42"/>
      <c r="BF42" s="40"/>
      <c r="BG42" s="41"/>
      <c r="BH42" s="43"/>
      <c r="BI42" s="44"/>
      <c r="BJ42" s="45"/>
      <c r="BK42" s="45"/>
      <c r="BL42" s="46"/>
      <c r="BM42" s="45"/>
      <c r="BN42" s="47"/>
      <c r="BO42" s="47"/>
      <c r="BP42" s="48"/>
      <c r="BQ42" s="49"/>
      <c r="BR42" s="50"/>
      <c r="BS42" s="49"/>
      <c r="BT42" s="51">
        <f t="shared" si="176"/>
        <v>0</v>
      </c>
      <c r="BU42" s="52">
        <f t="shared" si="177"/>
        <v>0</v>
      </c>
      <c r="BV42" s="53">
        <f t="shared" si="178"/>
        <v>2232903</v>
      </c>
      <c r="BW42" s="54"/>
      <c r="BX42" s="54"/>
      <c r="BY42" s="55"/>
      <c r="BZ42" s="54"/>
      <c r="CA42" s="41"/>
      <c r="CB42" s="45"/>
      <c r="CC42" s="44"/>
      <c r="CD42" s="44"/>
      <c r="CE42" s="44"/>
      <c r="CF42" s="45"/>
      <c r="CG42" s="56"/>
      <c r="CH42" s="56"/>
      <c r="CI42" s="57"/>
      <c r="CJ42" s="57"/>
      <c r="CK42" s="57"/>
      <c r="CL42" s="58"/>
      <c r="CM42" s="59">
        <f t="shared" si="179"/>
        <v>42489</v>
      </c>
      <c r="CN42" s="60"/>
      <c r="CO42" s="132"/>
      <c r="CP42" s="58"/>
      <c r="CQ42" s="61" t="e">
        <f>+SUMIFS(#REF!,#REF!,AG42)</f>
        <v>#REF!</v>
      </c>
      <c r="CR42" s="62" t="e">
        <f>+SUMIFS(#REF!,#REF!,BB42)+SUMIFS(#REF!,#REF!,BH42)+SUMIFS(#REF!,#REF!,BN42)</f>
        <v>#REF!</v>
      </c>
      <c r="CS42" s="63" t="e">
        <f t="shared" si="180"/>
        <v>#REF!</v>
      </c>
      <c r="CT42" s="64"/>
      <c r="CU42" s="65" t="str">
        <f t="shared" si="181"/>
        <v>EJECUCIÓN</v>
      </c>
      <c r="CV42" s="66"/>
      <c r="CW42" s="67">
        <f t="shared" si="182"/>
        <v>42440</v>
      </c>
      <c r="CX42" s="65">
        <f t="shared" si="183"/>
        <v>42489</v>
      </c>
      <c r="CY42" s="68">
        <f t="shared" si="184"/>
        <v>49</v>
      </c>
      <c r="CZ42" s="68">
        <f t="shared" si="185"/>
        <v>-163</v>
      </c>
      <c r="DA42" s="69">
        <f t="shared" si="186"/>
        <v>-332.65306122448976</v>
      </c>
      <c r="DB42" s="145"/>
      <c r="DC42" s="68">
        <f t="shared" si="187"/>
        <v>-332.65306122448976</v>
      </c>
      <c r="DD42" s="70" t="e">
        <f t="shared" si="188"/>
        <v>#REF!</v>
      </c>
    </row>
    <row r="43" spans="1:108" s="126" customFormat="1" ht="60" customHeight="1" x14ac:dyDescent="0.25">
      <c r="B43" s="138" t="s">
        <v>1853</v>
      </c>
      <c r="C43" s="115" t="s">
        <v>1867</v>
      </c>
      <c r="D43" s="240">
        <v>14861</v>
      </c>
      <c r="E43" s="137">
        <v>42440</v>
      </c>
      <c r="F43" s="78" t="s">
        <v>1522</v>
      </c>
      <c r="G43" s="139" t="s">
        <v>1634</v>
      </c>
      <c r="H43" s="127" t="s">
        <v>1625</v>
      </c>
      <c r="I43" s="127" t="s">
        <v>1625</v>
      </c>
      <c r="J43" s="78" t="s">
        <v>1856</v>
      </c>
      <c r="K43" s="136" t="s">
        <v>1857</v>
      </c>
      <c r="L43" s="128">
        <v>91111703</v>
      </c>
      <c r="M43" s="133" t="s">
        <v>1858</v>
      </c>
      <c r="N43" s="129">
        <v>2565920</v>
      </c>
      <c r="O43" s="129" t="s">
        <v>1859</v>
      </c>
      <c r="P43" s="129" t="s">
        <v>1677</v>
      </c>
      <c r="Q43" s="130" t="s">
        <v>1483</v>
      </c>
      <c r="R43" s="131" t="s">
        <v>1484</v>
      </c>
      <c r="S43" s="31"/>
      <c r="T43" s="32"/>
      <c r="U43" s="31"/>
      <c r="V43" s="142">
        <v>7268</v>
      </c>
      <c r="W43" s="137">
        <v>42440</v>
      </c>
      <c r="X43" s="137">
        <v>42440</v>
      </c>
      <c r="Y43" s="132">
        <f t="shared" si="173"/>
        <v>0</v>
      </c>
      <c r="Z43" s="127" t="s">
        <v>1585</v>
      </c>
      <c r="AA43" s="117" t="s">
        <v>1860</v>
      </c>
      <c r="AB43" s="127" t="s">
        <v>1633</v>
      </c>
      <c r="AC43" s="127" t="s">
        <v>1633</v>
      </c>
      <c r="AD43" s="78" t="s">
        <v>1864</v>
      </c>
      <c r="AE43" s="34">
        <v>805022296</v>
      </c>
      <c r="AF43" s="29"/>
      <c r="AG43" s="35">
        <v>57816</v>
      </c>
      <c r="AH43" s="137">
        <v>42440</v>
      </c>
      <c r="AI43" s="118" t="s">
        <v>1508</v>
      </c>
      <c r="AJ43" s="144">
        <v>37837867622</v>
      </c>
      <c r="AK43" s="78" t="s">
        <v>1495</v>
      </c>
      <c r="AL43" s="129"/>
      <c r="AM43" s="129">
        <v>2565920</v>
      </c>
      <c r="AN43" s="132"/>
      <c r="AO43" s="132">
        <f t="shared" si="174"/>
        <v>2565920</v>
      </c>
      <c r="AP43" s="36" t="s">
        <v>22</v>
      </c>
      <c r="AQ43" s="37" t="s">
        <v>69</v>
      </c>
      <c r="AR43" s="37" t="s">
        <v>69</v>
      </c>
      <c r="AS43" s="37" t="s">
        <v>69</v>
      </c>
      <c r="AT43" s="38" t="s">
        <v>69</v>
      </c>
      <c r="AU43" s="137">
        <v>42440</v>
      </c>
      <c r="AV43" s="137">
        <v>42489</v>
      </c>
      <c r="AW43" s="129">
        <f t="shared" si="175"/>
        <v>49</v>
      </c>
      <c r="AX43" s="129"/>
      <c r="AY43" s="119" t="s">
        <v>1853</v>
      </c>
      <c r="AZ43" s="39">
        <f>LOOKUP(AY43,'SUPERVISIONES 2015'!$A$3:$B$1279,'SUPERVISIONES 2015'!$B$3:$B$1279)</f>
        <v>3085927</v>
      </c>
      <c r="BA43" s="124"/>
      <c r="BB43" s="40"/>
      <c r="BC43" s="40"/>
      <c r="BD43" s="41"/>
      <c r="BE43" s="42"/>
      <c r="BF43" s="40"/>
      <c r="BG43" s="41"/>
      <c r="BH43" s="43"/>
      <c r="BI43" s="44"/>
      <c r="BJ43" s="45"/>
      <c r="BK43" s="45"/>
      <c r="BL43" s="46"/>
      <c r="BM43" s="45"/>
      <c r="BN43" s="47"/>
      <c r="BO43" s="47"/>
      <c r="BP43" s="48"/>
      <c r="BQ43" s="49"/>
      <c r="BR43" s="50"/>
      <c r="BS43" s="49"/>
      <c r="BT43" s="51">
        <f t="shared" si="176"/>
        <v>0</v>
      </c>
      <c r="BU43" s="52">
        <f t="shared" si="177"/>
        <v>0</v>
      </c>
      <c r="BV43" s="53">
        <f t="shared" si="178"/>
        <v>2565920</v>
      </c>
      <c r="BW43" s="54"/>
      <c r="BX43" s="54"/>
      <c r="BY43" s="55"/>
      <c r="BZ43" s="54"/>
      <c r="CA43" s="41"/>
      <c r="CB43" s="45"/>
      <c r="CC43" s="44"/>
      <c r="CD43" s="44"/>
      <c r="CE43" s="44"/>
      <c r="CF43" s="45"/>
      <c r="CG43" s="56"/>
      <c r="CH43" s="56"/>
      <c r="CI43" s="57"/>
      <c r="CJ43" s="57"/>
      <c r="CK43" s="57"/>
      <c r="CL43" s="58"/>
      <c r="CM43" s="59">
        <f t="shared" si="179"/>
        <v>42489</v>
      </c>
      <c r="CN43" s="60"/>
      <c r="CO43" s="132"/>
      <c r="CP43" s="58"/>
      <c r="CQ43" s="61" t="e">
        <f>+SUMIFS(#REF!,#REF!,AG43)</f>
        <v>#REF!</v>
      </c>
      <c r="CR43" s="62" t="e">
        <f>+SUMIFS(#REF!,#REF!,BB43)+SUMIFS(#REF!,#REF!,BH43)+SUMIFS(#REF!,#REF!,BN43)</f>
        <v>#REF!</v>
      </c>
      <c r="CS43" s="63" t="e">
        <f t="shared" si="180"/>
        <v>#REF!</v>
      </c>
      <c r="CT43" s="64"/>
      <c r="CU43" s="65" t="str">
        <f t="shared" si="181"/>
        <v>EJECUCIÓN</v>
      </c>
      <c r="CV43" s="66"/>
      <c r="CW43" s="67">
        <f t="shared" si="182"/>
        <v>42440</v>
      </c>
      <c r="CX43" s="65">
        <f t="shared" si="183"/>
        <v>42489</v>
      </c>
      <c r="CY43" s="68">
        <f t="shared" si="184"/>
        <v>49</v>
      </c>
      <c r="CZ43" s="68">
        <f t="shared" si="185"/>
        <v>-163</v>
      </c>
      <c r="DA43" s="69">
        <f t="shared" si="186"/>
        <v>-332.65306122448976</v>
      </c>
      <c r="DB43" s="145"/>
      <c r="DC43" s="68">
        <f t="shared" si="187"/>
        <v>-332.65306122448976</v>
      </c>
      <c r="DD43" s="70" t="e">
        <f t="shared" si="188"/>
        <v>#REF!</v>
      </c>
    </row>
    <row r="44" spans="1:108" s="126" customFormat="1" ht="60" customHeight="1" x14ac:dyDescent="0.25">
      <c r="B44" s="138" t="s">
        <v>1853</v>
      </c>
      <c r="C44" s="115" t="s">
        <v>1868</v>
      </c>
      <c r="D44" s="240">
        <v>14860</v>
      </c>
      <c r="E44" s="137">
        <v>42440</v>
      </c>
      <c r="F44" s="78" t="s">
        <v>1522</v>
      </c>
      <c r="G44" s="139" t="s">
        <v>1634</v>
      </c>
      <c r="H44" s="127" t="s">
        <v>1625</v>
      </c>
      <c r="I44" s="127" t="s">
        <v>1625</v>
      </c>
      <c r="J44" s="78" t="s">
        <v>1856</v>
      </c>
      <c r="K44" s="136" t="s">
        <v>1857</v>
      </c>
      <c r="L44" s="128">
        <v>91111703</v>
      </c>
      <c r="M44" s="133" t="s">
        <v>1858</v>
      </c>
      <c r="N44" s="129">
        <v>3572800</v>
      </c>
      <c r="O44" s="129" t="s">
        <v>1859</v>
      </c>
      <c r="P44" s="129" t="s">
        <v>1677</v>
      </c>
      <c r="Q44" s="130" t="s">
        <v>1483</v>
      </c>
      <c r="R44" s="131" t="s">
        <v>1484</v>
      </c>
      <c r="S44" s="31"/>
      <c r="T44" s="32"/>
      <c r="U44" s="31"/>
      <c r="V44" s="142">
        <v>7278</v>
      </c>
      <c r="W44" s="137">
        <v>42440</v>
      </c>
      <c r="X44" s="137">
        <v>42440</v>
      </c>
      <c r="Y44" s="132">
        <f t="shared" si="173"/>
        <v>0</v>
      </c>
      <c r="Z44" s="127" t="s">
        <v>1585</v>
      </c>
      <c r="AA44" s="117" t="s">
        <v>1860</v>
      </c>
      <c r="AB44" s="127" t="s">
        <v>1633</v>
      </c>
      <c r="AC44" s="127" t="s">
        <v>1633</v>
      </c>
      <c r="AD44" s="78" t="s">
        <v>1864</v>
      </c>
      <c r="AE44" s="34">
        <v>805022296</v>
      </c>
      <c r="AF44" s="29"/>
      <c r="AG44" s="35">
        <v>57816</v>
      </c>
      <c r="AH44" s="137">
        <v>42440</v>
      </c>
      <c r="AI44" s="118" t="s">
        <v>1508</v>
      </c>
      <c r="AJ44" s="144">
        <v>37837867622</v>
      </c>
      <c r="AK44" s="78" t="s">
        <v>1495</v>
      </c>
      <c r="AL44" s="129"/>
      <c r="AM44" s="129">
        <v>3572800</v>
      </c>
      <c r="AN44" s="132"/>
      <c r="AO44" s="132">
        <f t="shared" si="174"/>
        <v>3572800</v>
      </c>
      <c r="AP44" s="36" t="s">
        <v>22</v>
      </c>
      <c r="AQ44" s="37" t="s">
        <v>69</v>
      </c>
      <c r="AR44" s="37" t="s">
        <v>69</v>
      </c>
      <c r="AS44" s="37" t="s">
        <v>69</v>
      </c>
      <c r="AT44" s="38" t="s">
        <v>69</v>
      </c>
      <c r="AU44" s="137">
        <v>42440</v>
      </c>
      <c r="AV44" s="137">
        <v>42489</v>
      </c>
      <c r="AW44" s="129">
        <f t="shared" si="175"/>
        <v>49</v>
      </c>
      <c r="AX44" s="129"/>
      <c r="AY44" s="119" t="s">
        <v>1853</v>
      </c>
      <c r="AZ44" s="39">
        <f>LOOKUP(AY44,'SUPERVISIONES 2015'!$A$3:$B$1279,'SUPERVISIONES 2015'!$B$3:$B$1279)</f>
        <v>3085927</v>
      </c>
      <c r="BA44" s="124"/>
      <c r="BB44" s="40"/>
      <c r="BC44" s="40"/>
      <c r="BD44" s="41"/>
      <c r="BE44" s="42"/>
      <c r="BF44" s="40"/>
      <c r="BG44" s="41"/>
      <c r="BH44" s="43"/>
      <c r="BI44" s="44"/>
      <c r="BJ44" s="45"/>
      <c r="BK44" s="45"/>
      <c r="BL44" s="46"/>
      <c r="BM44" s="45"/>
      <c r="BN44" s="47"/>
      <c r="BO44" s="47"/>
      <c r="BP44" s="48"/>
      <c r="BQ44" s="49"/>
      <c r="BR44" s="50"/>
      <c r="BS44" s="49"/>
      <c r="BT44" s="51">
        <f t="shared" si="176"/>
        <v>0</v>
      </c>
      <c r="BU44" s="52">
        <f t="shared" si="177"/>
        <v>0</v>
      </c>
      <c r="BV44" s="53">
        <f t="shared" si="178"/>
        <v>3572800</v>
      </c>
      <c r="BW44" s="54"/>
      <c r="BX44" s="54"/>
      <c r="BY44" s="55"/>
      <c r="BZ44" s="54"/>
      <c r="CA44" s="41"/>
      <c r="CB44" s="45"/>
      <c r="CC44" s="44"/>
      <c r="CD44" s="44"/>
      <c r="CE44" s="44"/>
      <c r="CF44" s="45"/>
      <c r="CG44" s="56"/>
      <c r="CH44" s="56"/>
      <c r="CI44" s="57"/>
      <c r="CJ44" s="57"/>
      <c r="CK44" s="57"/>
      <c r="CL44" s="58"/>
      <c r="CM44" s="59">
        <f t="shared" si="179"/>
        <v>42489</v>
      </c>
      <c r="CN44" s="60"/>
      <c r="CO44" s="132"/>
      <c r="CP44" s="58"/>
      <c r="CQ44" s="61" t="e">
        <f>+SUMIFS(#REF!,#REF!,AG44)</f>
        <v>#REF!</v>
      </c>
      <c r="CR44" s="62" t="e">
        <f>+SUMIFS(#REF!,#REF!,BB44)+SUMIFS(#REF!,#REF!,BH44)+SUMIFS(#REF!,#REF!,BN44)</f>
        <v>#REF!</v>
      </c>
      <c r="CS44" s="63" t="e">
        <f t="shared" si="180"/>
        <v>#REF!</v>
      </c>
      <c r="CT44" s="64"/>
      <c r="CU44" s="65" t="str">
        <f t="shared" si="181"/>
        <v>EJECUCIÓN</v>
      </c>
      <c r="CV44" s="66"/>
      <c r="CW44" s="67">
        <f t="shared" si="182"/>
        <v>42440</v>
      </c>
      <c r="CX44" s="65">
        <f t="shared" si="183"/>
        <v>42489</v>
      </c>
      <c r="CY44" s="68">
        <f t="shared" si="184"/>
        <v>49</v>
      </c>
      <c r="CZ44" s="68">
        <f t="shared" si="185"/>
        <v>-163</v>
      </c>
      <c r="DA44" s="69">
        <f t="shared" si="186"/>
        <v>-332.65306122448976</v>
      </c>
      <c r="DB44" s="145"/>
      <c r="DC44" s="68">
        <f t="shared" si="187"/>
        <v>-332.65306122448976</v>
      </c>
      <c r="DD44" s="70" t="e">
        <f t="shared" si="188"/>
        <v>#REF!</v>
      </c>
    </row>
    <row r="45" spans="1:108" x14ac:dyDescent="0.25">
      <c r="K45" s="116"/>
    </row>
    <row r="46" spans="1:108" x14ac:dyDescent="0.25">
      <c r="K46" s="116"/>
    </row>
    <row r="47" spans="1:108" x14ac:dyDescent="0.25">
      <c r="K47" s="116"/>
    </row>
    <row r="48" spans="1:108" x14ac:dyDescent="0.25">
      <c r="K48" s="116"/>
    </row>
    <row r="49" spans="11:11" x14ac:dyDescent="0.25">
      <c r="K49" s="116"/>
    </row>
    <row r="50" spans="11:11" x14ac:dyDescent="0.25">
      <c r="K50" s="116"/>
    </row>
    <row r="51" spans="11:11" x14ac:dyDescent="0.25">
      <c r="K51" s="116"/>
    </row>
    <row r="52" spans="11:11" x14ac:dyDescent="0.25">
      <c r="K52" s="116"/>
    </row>
    <row r="53" spans="11:11" x14ac:dyDescent="0.25">
      <c r="K53" s="116"/>
    </row>
    <row r="54" spans="11:11" x14ac:dyDescent="0.25">
      <c r="K54" s="116"/>
    </row>
    <row r="55" spans="11:11" x14ac:dyDescent="0.25">
      <c r="K55" s="116"/>
    </row>
    <row r="56" spans="11:11" x14ac:dyDescent="0.25">
      <c r="K56" s="116"/>
    </row>
    <row r="57" spans="11:11" x14ac:dyDescent="0.25">
      <c r="K57" s="116"/>
    </row>
    <row r="58" spans="11:11" x14ac:dyDescent="0.25">
      <c r="K58" s="116"/>
    </row>
    <row r="59" spans="11:11" x14ac:dyDescent="0.25">
      <c r="K59" s="116"/>
    </row>
    <row r="60" spans="11:11" x14ac:dyDescent="0.25">
      <c r="K60" s="116"/>
    </row>
    <row r="61" spans="11:11" x14ac:dyDescent="0.25">
      <c r="K61" s="116"/>
    </row>
    <row r="62" spans="11:11" x14ac:dyDescent="0.25">
      <c r="K62" s="116"/>
    </row>
    <row r="63" spans="11:11" x14ac:dyDescent="0.25">
      <c r="K63" s="116"/>
    </row>
    <row r="64" spans="11:11" x14ac:dyDescent="0.25">
      <c r="K64" s="116"/>
    </row>
    <row r="65" spans="11:11" x14ac:dyDescent="0.25">
      <c r="K65" s="116"/>
    </row>
    <row r="66" spans="11:11" x14ac:dyDescent="0.25">
      <c r="K66" s="116"/>
    </row>
    <row r="67" spans="11:11" x14ac:dyDescent="0.25">
      <c r="K67" s="116"/>
    </row>
    <row r="68" spans="11:11" x14ac:dyDescent="0.25">
      <c r="K68" s="116"/>
    </row>
    <row r="69" spans="11:11" x14ac:dyDescent="0.25">
      <c r="K69" s="116"/>
    </row>
    <row r="70" spans="11:11" x14ac:dyDescent="0.25">
      <c r="K70" s="116"/>
    </row>
    <row r="71" spans="11:11" x14ac:dyDescent="0.25">
      <c r="K71" s="116"/>
    </row>
    <row r="72" spans="11:11" x14ac:dyDescent="0.25">
      <c r="K72" s="116"/>
    </row>
    <row r="73" spans="11:11" x14ac:dyDescent="0.25">
      <c r="K73" s="116"/>
    </row>
    <row r="74" spans="11:11" x14ac:dyDescent="0.25">
      <c r="K74" s="116"/>
    </row>
    <row r="75" spans="11:11" x14ac:dyDescent="0.25">
      <c r="K75" s="116"/>
    </row>
    <row r="76" spans="11:11" x14ac:dyDescent="0.25">
      <c r="K76" s="116"/>
    </row>
    <row r="77" spans="11:11" x14ac:dyDescent="0.25">
      <c r="K77" s="116"/>
    </row>
    <row r="78" spans="11:11" x14ac:dyDescent="0.25">
      <c r="K78" s="116"/>
    </row>
    <row r="79" spans="11:11" x14ac:dyDescent="0.25">
      <c r="K79" s="116"/>
    </row>
    <row r="80" spans="11:11" x14ac:dyDescent="0.25">
      <c r="K80" s="116"/>
    </row>
    <row r="81" spans="11:11" x14ac:dyDescent="0.25">
      <c r="K81" s="116"/>
    </row>
    <row r="82" spans="11:11" x14ac:dyDescent="0.25">
      <c r="K82" s="116"/>
    </row>
    <row r="83" spans="11:11" x14ac:dyDescent="0.25">
      <c r="K83" s="116"/>
    </row>
    <row r="84" spans="11:11" x14ac:dyDescent="0.25">
      <c r="K84" s="116"/>
    </row>
    <row r="85" spans="11:11" x14ac:dyDescent="0.25">
      <c r="K85" s="116"/>
    </row>
    <row r="86" spans="11:11" x14ac:dyDescent="0.25">
      <c r="K86" s="116"/>
    </row>
    <row r="87" spans="11:11" x14ac:dyDescent="0.25">
      <c r="K87" s="116"/>
    </row>
    <row r="88" spans="11:11" x14ac:dyDescent="0.25">
      <c r="K88" s="116"/>
    </row>
    <row r="89" spans="11:11" x14ac:dyDescent="0.25">
      <c r="K89" s="116"/>
    </row>
    <row r="90" spans="11:11" x14ac:dyDescent="0.25">
      <c r="K90" s="116"/>
    </row>
    <row r="91" spans="11:11" x14ac:dyDescent="0.25">
      <c r="K91" s="116"/>
    </row>
    <row r="92" spans="11:11" x14ac:dyDescent="0.25">
      <c r="K92" s="116"/>
    </row>
    <row r="93" spans="11:11" x14ac:dyDescent="0.25">
      <c r="K93" s="116"/>
    </row>
    <row r="94" spans="11:11" x14ac:dyDescent="0.25">
      <c r="K94" s="116"/>
    </row>
    <row r="95" spans="11:11" x14ac:dyDescent="0.25">
      <c r="K95" s="116"/>
    </row>
    <row r="96" spans="11:11" x14ac:dyDescent="0.25">
      <c r="K96" s="116"/>
    </row>
    <row r="97" spans="11:11" x14ac:dyDescent="0.25">
      <c r="K97" s="116"/>
    </row>
    <row r="98" spans="11:11" x14ac:dyDescent="0.25">
      <c r="K98" s="116"/>
    </row>
    <row r="99" spans="11:11" x14ac:dyDescent="0.25">
      <c r="K99" s="116"/>
    </row>
    <row r="100" spans="11:11" x14ac:dyDescent="0.25">
      <c r="K100" s="116"/>
    </row>
    <row r="101" spans="11:11" x14ac:dyDescent="0.25">
      <c r="K101" s="116"/>
    </row>
    <row r="102" spans="11:11" x14ac:dyDescent="0.25">
      <c r="K102" s="116"/>
    </row>
    <row r="103" spans="11:11" x14ac:dyDescent="0.25">
      <c r="K103" s="116"/>
    </row>
    <row r="104" spans="11:11" x14ac:dyDescent="0.25">
      <c r="K104" s="116"/>
    </row>
    <row r="105" spans="11:11" x14ac:dyDescent="0.25">
      <c r="K105" s="116"/>
    </row>
    <row r="106" spans="11:11" x14ac:dyDescent="0.25">
      <c r="K106" s="116"/>
    </row>
    <row r="107" spans="11:11" x14ac:dyDescent="0.25">
      <c r="K107" s="116"/>
    </row>
    <row r="108" spans="11:11" x14ac:dyDescent="0.25">
      <c r="K108" s="116"/>
    </row>
    <row r="109" spans="11:11" x14ac:dyDescent="0.25">
      <c r="K109" s="116"/>
    </row>
    <row r="110" spans="11:11" x14ac:dyDescent="0.25">
      <c r="K110" s="116"/>
    </row>
    <row r="111" spans="11:11" x14ac:dyDescent="0.25">
      <c r="K111" s="116"/>
    </row>
    <row r="112" spans="11:11" x14ac:dyDescent="0.25">
      <c r="K112" s="116"/>
    </row>
    <row r="113" spans="11:11" x14ac:dyDescent="0.25">
      <c r="K113" s="116"/>
    </row>
    <row r="114" spans="11:11" x14ac:dyDescent="0.25">
      <c r="K114" s="116"/>
    </row>
    <row r="115" spans="11:11" x14ac:dyDescent="0.25">
      <c r="K115" s="116"/>
    </row>
    <row r="116" spans="11:11" x14ac:dyDescent="0.25">
      <c r="K116" s="116"/>
    </row>
    <row r="117" spans="11:11" x14ac:dyDescent="0.25">
      <c r="K117" s="116"/>
    </row>
    <row r="118" spans="11:11" x14ac:dyDescent="0.25">
      <c r="K118" s="116"/>
    </row>
    <row r="119" spans="11:11" x14ac:dyDescent="0.25">
      <c r="K119" s="116"/>
    </row>
    <row r="120" spans="11:11" x14ac:dyDescent="0.25">
      <c r="K120" s="116"/>
    </row>
    <row r="121" spans="11:11" x14ac:dyDescent="0.25">
      <c r="K121" s="116"/>
    </row>
    <row r="122" spans="11:11" x14ac:dyDescent="0.25">
      <c r="K122" s="116"/>
    </row>
    <row r="123" spans="11:11" x14ac:dyDescent="0.25">
      <c r="K123" s="116"/>
    </row>
    <row r="124" spans="11:11" x14ac:dyDescent="0.25">
      <c r="K124" s="116"/>
    </row>
    <row r="125" spans="11:11" x14ac:dyDescent="0.25">
      <c r="K125" s="116"/>
    </row>
    <row r="126" spans="11:11" x14ac:dyDescent="0.25">
      <c r="K126" s="116"/>
    </row>
    <row r="127" spans="11:11" x14ac:dyDescent="0.25">
      <c r="K127" s="116"/>
    </row>
    <row r="128" spans="11:11" x14ac:dyDescent="0.25">
      <c r="K128" s="116"/>
    </row>
    <row r="129" spans="11:11" x14ac:dyDescent="0.25">
      <c r="K129" s="116"/>
    </row>
    <row r="130" spans="11:11" x14ac:dyDescent="0.25">
      <c r="K130" s="116"/>
    </row>
    <row r="131" spans="11:11" x14ac:dyDescent="0.25">
      <c r="K131" s="116"/>
    </row>
    <row r="132" spans="11:11" x14ac:dyDescent="0.25">
      <c r="K132" s="116"/>
    </row>
    <row r="133" spans="11:11" x14ac:dyDescent="0.25">
      <c r="K133" s="116"/>
    </row>
    <row r="134" spans="11:11" x14ac:dyDescent="0.25">
      <c r="K134" s="116"/>
    </row>
    <row r="135" spans="11:11" x14ac:dyDescent="0.25">
      <c r="K135" s="116"/>
    </row>
    <row r="136" spans="11:11" x14ac:dyDescent="0.25">
      <c r="K136" s="116"/>
    </row>
    <row r="137" spans="11:11" x14ac:dyDescent="0.25">
      <c r="K137" s="116"/>
    </row>
    <row r="138" spans="11:11" x14ac:dyDescent="0.25">
      <c r="K138" s="116"/>
    </row>
    <row r="139" spans="11:11" x14ac:dyDescent="0.25">
      <c r="K139" s="116"/>
    </row>
    <row r="140" spans="11:11" x14ac:dyDescent="0.25">
      <c r="K140" s="116"/>
    </row>
    <row r="141" spans="11:11" x14ac:dyDescent="0.25">
      <c r="K141" s="116"/>
    </row>
    <row r="142" spans="11:11" x14ac:dyDescent="0.25">
      <c r="K142" s="116"/>
    </row>
    <row r="143" spans="11:11" x14ac:dyDescent="0.25">
      <c r="K143" s="116"/>
    </row>
    <row r="144" spans="11:11" x14ac:dyDescent="0.25">
      <c r="K144" s="116"/>
    </row>
    <row r="145" spans="11:11" x14ac:dyDescent="0.25">
      <c r="K145" s="116"/>
    </row>
    <row r="146" spans="11:11" x14ac:dyDescent="0.25">
      <c r="K146" s="116"/>
    </row>
    <row r="147" spans="11:11" x14ac:dyDescent="0.25">
      <c r="K147" s="116"/>
    </row>
    <row r="148" spans="11:11" x14ac:dyDescent="0.25">
      <c r="K148" s="116"/>
    </row>
    <row r="149" spans="11:11" x14ac:dyDescent="0.25">
      <c r="K149" s="116"/>
    </row>
    <row r="150" spans="11:11" x14ac:dyDescent="0.25">
      <c r="K150" s="116"/>
    </row>
    <row r="151" spans="11:11" x14ac:dyDescent="0.25">
      <c r="K151" s="116"/>
    </row>
    <row r="152" spans="11:11" x14ac:dyDescent="0.25">
      <c r="K152" s="116"/>
    </row>
    <row r="153" spans="11:11" x14ac:dyDescent="0.25">
      <c r="K153" s="116"/>
    </row>
    <row r="154" spans="11:11" x14ac:dyDescent="0.25">
      <c r="K154" s="116"/>
    </row>
    <row r="155" spans="11:11" x14ac:dyDescent="0.25">
      <c r="K155" s="116"/>
    </row>
    <row r="156" spans="11:11" x14ac:dyDescent="0.25">
      <c r="K156" s="116"/>
    </row>
    <row r="157" spans="11:11" x14ac:dyDescent="0.25">
      <c r="K157" s="116"/>
    </row>
    <row r="158" spans="11:11" x14ac:dyDescent="0.25">
      <c r="K158" s="116"/>
    </row>
    <row r="159" spans="11:11" x14ac:dyDescent="0.25">
      <c r="K159" s="116"/>
    </row>
    <row r="160" spans="11:11" x14ac:dyDescent="0.25">
      <c r="K160" s="116"/>
    </row>
    <row r="161" spans="11:11" x14ac:dyDescent="0.25">
      <c r="K161" s="116"/>
    </row>
    <row r="162" spans="11:11" x14ac:dyDescent="0.25">
      <c r="K162" s="116"/>
    </row>
    <row r="163" spans="11:11" x14ac:dyDescent="0.25">
      <c r="K163" s="116"/>
    </row>
    <row r="164" spans="11:11" x14ac:dyDescent="0.25">
      <c r="K164" s="116"/>
    </row>
    <row r="165" spans="11:11" x14ac:dyDescent="0.25">
      <c r="K165" s="116"/>
    </row>
    <row r="166" spans="11:11" x14ac:dyDescent="0.25">
      <c r="K166" s="116"/>
    </row>
    <row r="167" spans="11:11" x14ac:dyDescent="0.25">
      <c r="K167" s="116"/>
    </row>
    <row r="168" spans="11:11" x14ac:dyDescent="0.25">
      <c r="K168" s="116"/>
    </row>
    <row r="169" spans="11:11" x14ac:dyDescent="0.25">
      <c r="K169" s="116"/>
    </row>
    <row r="170" spans="11:11" x14ac:dyDescent="0.25">
      <c r="K170" s="116"/>
    </row>
    <row r="171" spans="11:11" x14ac:dyDescent="0.25">
      <c r="K171" s="116"/>
    </row>
    <row r="172" spans="11:11" x14ac:dyDescent="0.25">
      <c r="K172" s="116"/>
    </row>
    <row r="173" spans="11:11" x14ac:dyDescent="0.25">
      <c r="K173" s="116"/>
    </row>
    <row r="174" spans="11:11" x14ac:dyDescent="0.25">
      <c r="K174" s="116"/>
    </row>
    <row r="175" spans="11:11" x14ac:dyDescent="0.25">
      <c r="K175" s="116"/>
    </row>
    <row r="176" spans="11:11" x14ac:dyDescent="0.25">
      <c r="K176" s="116"/>
    </row>
    <row r="177" spans="11:11" x14ac:dyDescent="0.25">
      <c r="K177" s="116"/>
    </row>
    <row r="178" spans="11:11" x14ac:dyDescent="0.25">
      <c r="K178" s="116"/>
    </row>
    <row r="179" spans="11:11" x14ac:dyDescent="0.25">
      <c r="K179" s="116"/>
    </row>
    <row r="180" spans="11:11" x14ac:dyDescent="0.25">
      <c r="K180" s="116"/>
    </row>
    <row r="181" spans="11:11" x14ac:dyDescent="0.25">
      <c r="K181" s="116"/>
    </row>
    <row r="182" spans="11:11" x14ac:dyDescent="0.25">
      <c r="K182" s="116"/>
    </row>
    <row r="183" spans="11:11" x14ac:dyDescent="0.25">
      <c r="K183" s="116"/>
    </row>
    <row r="184" spans="11:11" x14ac:dyDescent="0.25">
      <c r="K184" s="116"/>
    </row>
    <row r="185" spans="11:11" x14ac:dyDescent="0.25">
      <c r="K185" s="116"/>
    </row>
    <row r="186" spans="11:11" x14ac:dyDescent="0.25">
      <c r="K186" s="116"/>
    </row>
    <row r="187" spans="11:11" x14ac:dyDescent="0.25">
      <c r="K187" s="116"/>
    </row>
    <row r="188" spans="11:11" x14ac:dyDescent="0.25">
      <c r="K188" s="116"/>
    </row>
    <row r="189" spans="11:11" x14ac:dyDescent="0.25">
      <c r="K189" s="116"/>
    </row>
    <row r="190" spans="11:11" x14ac:dyDescent="0.25">
      <c r="K190" s="116"/>
    </row>
    <row r="191" spans="11:11" x14ac:dyDescent="0.25">
      <c r="K191" s="116"/>
    </row>
    <row r="192" spans="11:11" x14ac:dyDescent="0.25">
      <c r="K192" s="116"/>
    </row>
    <row r="193" spans="11:11" x14ac:dyDescent="0.25">
      <c r="K193" s="116"/>
    </row>
    <row r="194" spans="11:11" x14ac:dyDescent="0.25">
      <c r="K194" s="116"/>
    </row>
    <row r="195" spans="11:11" x14ac:dyDescent="0.25">
      <c r="K195" s="116"/>
    </row>
    <row r="196" spans="11:11" x14ac:dyDescent="0.25">
      <c r="K196" s="116"/>
    </row>
    <row r="197" spans="11:11" x14ac:dyDescent="0.25">
      <c r="K197" s="116"/>
    </row>
    <row r="198" spans="11:11" x14ac:dyDescent="0.25">
      <c r="K198" s="116"/>
    </row>
    <row r="199" spans="11:11" x14ac:dyDescent="0.25">
      <c r="K199" s="116"/>
    </row>
    <row r="200" spans="11:11" x14ac:dyDescent="0.25">
      <c r="K200" s="116"/>
    </row>
    <row r="201" spans="11:11" x14ac:dyDescent="0.25">
      <c r="K201" s="116"/>
    </row>
    <row r="202" spans="11:11" x14ac:dyDescent="0.25">
      <c r="K202" s="116"/>
    </row>
    <row r="203" spans="11:11" x14ac:dyDescent="0.25">
      <c r="K203" s="116"/>
    </row>
    <row r="204" spans="11:11" x14ac:dyDescent="0.25">
      <c r="K204" s="116"/>
    </row>
    <row r="205" spans="11:11" x14ac:dyDescent="0.25">
      <c r="K205" s="116"/>
    </row>
    <row r="206" spans="11:11" x14ac:dyDescent="0.25">
      <c r="K206" s="116"/>
    </row>
    <row r="207" spans="11:11" x14ac:dyDescent="0.25">
      <c r="K207" s="116"/>
    </row>
    <row r="208" spans="11:11" x14ac:dyDescent="0.25">
      <c r="K208" s="116"/>
    </row>
    <row r="209" spans="11:11" x14ac:dyDescent="0.25">
      <c r="K209" s="116"/>
    </row>
    <row r="210" spans="11:11" x14ac:dyDescent="0.25">
      <c r="K210" s="116"/>
    </row>
    <row r="211" spans="11:11" x14ac:dyDescent="0.25">
      <c r="K211" s="116"/>
    </row>
    <row r="212" spans="11:11" x14ac:dyDescent="0.25">
      <c r="K212" s="116"/>
    </row>
    <row r="213" spans="11:11" x14ac:dyDescent="0.25">
      <c r="K213" s="116"/>
    </row>
    <row r="214" spans="11:11" x14ac:dyDescent="0.25">
      <c r="K214" s="116"/>
    </row>
    <row r="215" spans="11:11" x14ac:dyDescent="0.25">
      <c r="K215" s="116"/>
    </row>
    <row r="216" spans="11:11" x14ac:dyDescent="0.25">
      <c r="K216" s="116"/>
    </row>
    <row r="217" spans="11:11" x14ac:dyDescent="0.25">
      <c r="K217" s="116"/>
    </row>
    <row r="218" spans="11:11" x14ac:dyDescent="0.25">
      <c r="K218" s="116"/>
    </row>
    <row r="219" spans="11:11" x14ac:dyDescent="0.25">
      <c r="K219" s="116"/>
    </row>
    <row r="220" spans="11:11" x14ac:dyDescent="0.25">
      <c r="K220" s="116"/>
    </row>
    <row r="221" spans="11:11" x14ac:dyDescent="0.25">
      <c r="K221" s="116"/>
    </row>
    <row r="222" spans="11:11" x14ac:dyDescent="0.25">
      <c r="K222" s="116"/>
    </row>
    <row r="223" spans="11:11" x14ac:dyDescent="0.25">
      <c r="K223" s="116"/>
    </row>
    <row r="224" spans="11:11" x14ac:dyDescent="0.25">
      <c r="K224" s="116"/>
    </row>
    <row r="225" spans="11:11" x14ac:dyDescent="0.25">
      <c r="K225" s="116"/>
    </row>
    <row r="226" spans="11:11" x14ac:dyDescent="0.25">
      <c r="K226" s="116"/>
    </row>
    <row r="227" spans="11:11" x14ac:dyDescent="0.25">
      <c r="K227" s="116"/>
    </row>
    <row r="228" spans="11:11" x14ac:dyDescent="0.25">
      <c r="K228" s="116"/>
    </row>
    <row r="229" spans="11:11" x14ac:dyDescent="0.25">
      <c r="K229" s="116"/>
    </row>
    <row r="230" spans="11:11" x14ac:dyDescent="0.25">
      <c r="K230" s="116"/>
    </row>
    <row r="231" spans="11:11" x14ac:dyDescent="0.25">
      <c r="K231" s="116"/>
    </row>
    <row r="232" spans="11:11" x14ac:dyDescent="0.25">
      <c r="K232" s="116"/>
    </row>
    <row r="233" spans="11:11" x14ac:dyDescent="0.25">
      <c r="K233" s="116"/>
    </row>
    <row r="234" spans="11:11" x14ac:dyDescent="0.25">
      <c r="K234" s="116"/>
    </row>
    <row r="235" spans="11:11" x14ac:dyDescent="0.25">
      <c r="K235" s="116"/>
    </row>
    <row r="236" spans="11:11" x14ac:dyDescent="0.25">
      <c r="K236" s="116"/>
    </row>
    <row r="237" spans="11:11" x14ac:dyDescent="0.25">
      <c r="K237" s="116"/>
    </row>
    <row r="238" spans="11:11" x14ac:dyDescent="0.25">
      <c r="K238" s="116"/>
    </row>
    <row r="239" spans="11:11" x14ac:dyDescent="0.25">
      <c r="K239" s="116"/>
    </row>
    <row r="240" spans="11:11" x14ac:dyDescent="0.25">
      <c r="K240" s="116"/>
    </row>
    <row r="241" spans="11:11" x14ac:dyDescent="0.25">
      <c r="K241" s="116"/>
    </row>
    <row r="242" spans="11:11" x14ac:dyDescent="0.25">
      <c r="K242" s="116"/>
    </row>
    <row r="243" spans="11:11" x14ac:dyDescent="0.25">
      <c r="K243" s="116"/>
    </row>
    <row r="244" spans="11:11" x14ac:dyDescent="0.25">
      <c r="K244" s="116"/>
    </row>
    <row r="245" spans="11:11" x14ac:dyDescent="0.25">
      <c r="K245" s="116"/>
    </row>
    <row r="246" spans="11:11" x14ac:dyDescent="0.25">
      <c r="K246" s="116"/>
    </row>
    <row r="247" spans="11:11" x14ac:dyDescent="0.25">
      <c r="K247" s="116"/>
    </row>
    <row r="248" spans="11:11" x14ac:dyDescent="0.25">
      <c r="K248" s="116"/>
    </row>
    <row r="249" spans="11:11" x14ac:dyDescent="0.25">
      <c r="K249" s="116"/>
    </row>
    <row r="250" spans="11:11" x14ac:dyDescent="0.25">
      <c r="K250" s="116"/>
    </row>
    <row r="251" spans="11:11" x14ac:dyDescent="0.25">
      <c r="K251" s="116"/>
    </row>
    <row r="252" spans="11:11" x14ac:dyDescent="0.25">
      <c r="K252" s="116"/>
    </row>
    <row r="253" spans="11:11" x14ac:dyDescent="0.25">
      <c r="K253" s="116"/>
    </row>
    <row r="254" spans="11:11" x14ac:dyDescent="0.25">
      <c r="K254" s="116"/>
    </row>
    <row r="255" spans="11:11" x14ac:dyDescent="0.25">
      <c r="K255" s="116"/>
    </row>
    <row r="256" spans="11:11" x14ac:dyDescent="0.25">
      <c r="K256" s="116"/>
    </row>
    <row r="257" spans="11:11" x14ac:dyDescent="0.25">
      <c r="K257" s="116"/>
    </row>
    <row r="258" spans="11:11" x14ac:dyDescent="0.25">
      <c r="K258" s="116"/>
    </row>
    <row r="259" spans="11:11" x14ac:dyDescent="0.25">
      <c r="K259" s="116"/>
    </row>
    <row r="260" spans="11:11" x14ac:dyDescent="0.25">
      <c r="K260" s="116"/>
    </row>
    <row r="261" spans="11:11" x14ac:dyDescent="0.25">
      <c r="K261" s="116"/>
    </row>
    <row r="262" spans="11:11" x14ac:dyDescent="0.25">
      <c r="K262" s="116"/>
    </row>
    <row r="263" spans="11:11" x14ac:dyDescent="0.25">
      <c r="K263" s="116"/>
    </row>
    <row r="264" spans="11:11" x14ac:dyDescent="0.25">
      <c r="K264" s="116"/>
    </row>
    <row r="265" spans="11:11" x14ac:dyDescent="0.25">
      <c r="K265" s="116"/>
    </row>
    <row r="266" spans="11:11" x14ac:dyDescent="0.25">
      <c r="K266" s="116"/>
    </row>
    <row r="267" spans="11:11" x14ac:dyDescent="0.25">
      <c r="K267" s="116"/>
    </row>
    <row r="268" spans="11:11" x14ac:dyDescent="0.25">
      <c r="K268" s="116"/>
    </row>
    <row r="269" spans="11:11" x14ac:dyDescent="0.25">
      <c r="K269" s="116"/>
    </row>
    <row r="270" spans="11:11" x14ac:dyDescent="0.25">
      <c r="K270" s="116"/>
    </row>
    <row r="271" spans="11:11" x14ac:dyDescent="0.25">
      <c r="K271" s="116"/>
    </row>
    <row r="272" spans="11:11" x14ac:dyDescent="0.25">
      <c r="K272" s="116"/>
    </row>
    <row r="273" spans="11:11" x14ac:dyDescent="0.25">
      <c r="K273" s="116"/>
    </row>
    <row r="274" spans="11:11" x14ac:dyDescent="0.25">
      <c r="K274" s="116"/>
    </row>
    <row r="275" spans="11:11" x14ac:dyDescent="0.25">
      <c r="K275" s="116"/>
    </row>
    <row r="276" spans="11:11" x14ac:dyDescent="0.25">
      <c r="K276" s="116"/>
    </row>
    <row r="277" spans="11:11" x14ac:dyDescent="0.25">
      <c r="K277" s="116"/>
    </row>
    <row r="278" spans="11:11" x14ac:dyDescent="0.25">
      <c r="K278" s="116"/>
    </row>
    <row r="279" spans="11:11" x14ac:dyDescent="0.25">
      <c r="K279" s="116"/>
    </row>
    <row r="280" spans="11:11" x14ac:dyDescent="0.25">
      <c r="K280" s="116"/>
    </row>
    <row r="281" spans="11:11" x14ac:dyDescent="0.25">
      <c r="K281" s="116"/>
    </row>
    <row r="282" spans="11:11" x14ac:dyDescent="0.25">
      <c r="K282" s="116"/>
    </row>
    <row r="283" spans="11:11" x14ac:dyDescent="0.25">
      <c r="K283" s="116"/>
    </row>
    <row r="284" spans="11:11" x14ac:dyDescent="0.25">
      <c r="K284" s="116"/>
    </row>
    <row r="285" spans="11:11" x14ac:dyDescent="0.25">
      <c r="K285" s="116"/>
    </row>
    <row r="286" spans="11:11" x14ac:dyDescent="0.25">
      <c r="K286" s="116"/>
    </row>
    <row r="287" spans="11:11" x14ac:dyDescent="0.25">
      <c r="K287" s="116"/>
    </row>
    <row r="288" spans="11:11" x14ac:dyDescent="0.25">
      <c r="K288" s="116"/>
    </row>
    <row r="289" spans="11:11" x14ac:dyDescent="0.25">
      <c r="K289" s="116"/>
    </row>
    <row r="290" spans="11:11" x14ac:dyDescent="0.25">
      <c r="K290" s="116"/>
    </row>
    <row r="291" spans="11:11" x14ac:dyDescent="0.25">
      <c r="K291" s="116"/>
    </row>
    <row r="292" spans="11:11" x14ac:dyDescent="0.25">
      <c r="K292" s="116"/>
    </row>
    <row r="293" spans="11:11" x14ac:dyDescent="0.25">
      <c r="K293" s="116"/>
    </row>
    <row r="294" spans="11:11" x14ac:dyDescent="0.25">
      <c r="K294" s="116"/>
    </row>
    <row r="295" spans="11:11" x14ac:dyDescent="0.25">
      <c r="K295" s="116"/>
    </row>
    <row r="296" spans="11:11" x14ac:dyDescent="0.25">
      <c r="K296" s="116"/>
    </row>
    <row r="297" spans="11:11" x14ac:dyDescent="0.25">
      <c r="K297" s="116"/>
    </row>
    <row r="298" spans="11:11" x14ac:dyDescent="0.25">
      <c r="K298" s="116"/>
    </row>
    <row r="299" spans="11:11" x14ac:dyDescent="0.25">
      <c r="K299" s="116"/>
    </row>
    <row r="300" spans="11:11" x14ac:dyDescent="0.25">
      <c r="K300" s="116"/>
    </row>
    <row r="301" spans="11:11" x14ac:dyDescent="0.25">
      <c r="K301" s="116"/>
    </row>
    <row r="302" spans="11:11" x14ac:dyDescent="0.25">
      <c r="K302" s="116"/>
    </row>
    <row r="303" spans="11:11" x14ac:dyDescent="0.25">
      <c r="K303" s="116"/>
    </row>
    <row r="304" spans="11:11" x14ac:dyDescent="0.25">
      <c r="K304" s="116"/>
    </row>
    <row r="305" spans="11:11" x14ac:dyDescent="0.25">
      <c r="K305" s="116"/>
    </row>
    <row r="306" spans="11:11" x14ac:dyDescent="0.25">
      <c r="K306" s="116"/>
    </row>
    <row r="307" spans="11:11" x14ac:dyDescent="0.25">
      <c r="K307" s="116"/>
    </row>
  </sheetData>
  <autoFilter ref="A1:EC44">
    <filterColumn colId="94" showButton="0"/>
  </autoFilter>
  <sortState ref="B234:DB258">
    <sortCondition ref="E234:E258"/>
  </sortState>
  <dataConsolidate/>
  <mergeCells count="2">
    <mergeCell ref="CQ1:CR1"/>
    <mergeCell ref="DB4:DB28"/>
  </mergeCells>
  <conditionalFormatting sqref="Q34 Q9:Q10">
    <cfRule type="containsText" dxfId="182" priority="2070" operator="containsText" text="TERMINADO">
      <formula>NOT(ISERROR(SEARCH("TERMINADO",Q9)))</formula>
    </cfRule>
  </conditionalFormatting>
  <conditionalFormatting sqref="Q34 Q9:Q10">
    <cfRule type="cellIs" dxfId="181" priority="2041" operator="equal">
      <formula>"DESIERTA"</formula>
    </cfRule>
  </conditionalFormatting>
  <conditionalFormatting sqref="R9:R10">
    <cfRule type="containsText" dxfId="180" priority="2036" operator="containsText" text="LIQUIDADO">
      <formula>NOT(ISERROR(SEARCH("LIQUIDADO",R9)))</formula>
    </cfRule>
  </conditionalFormatting>
  <conditionalFormatting sqref="AQ9:AT10">
    <cfRule type="containsText" dxfId="179" priority="1224" operator="containsText" text="NA">
      <formula>NOT(ISERROR(SEARCH("NA",AQ9)))</formula>
    </cfRule>
    <cfRule type="containsText" dxfId="178" priority="1225" operator="containsText" text="N.A">
      <formula>NOT(ISERROR(SEARCH("N.A",AQ9)))</formula>
    </cfRule>
  </conditionalFormatting>
  <conditionalFormatting sqref="AQ30:AT30 AQ34:AT34">
    <cfRule type="containsText" dxfId="177" priority="600" operator="containsText" text="NA">
      <formula>NOT(ISERROR(SEARCH("NA",AQ30)))</formula>
    </cfRule>
    <cfRule type="containsText" dxfId="176" priority="601" operator="containsText" text="N.A">
      <formula>NOT(ISERROR(SEARCH("N.A",AQ30)))</formula>
    </cfRule>
  </conditionalFormatting>
  <conditionalFormatting sqref="AQ2:AT2 AQ28:AT28">
    <cfRule type="containsText" dxfId="175" priority="596" operator="containsText" text="NA">
      <formula>NOT(ISERROR(SEARCH("NA",AQ2)))</formula>
    </cfRule>
    <cfRule type="containsText" dxfId="174" priority="597" operator="containsText" text="N.A">
      <formula>NOT(ISERROR(SEARCH("N.A",AQ2)))</formula>
    </cfRule>
  </conditionalFormatting>
  <conditionalFormatting sqref="Q2">
    <cfRule type="containsText" dxfId="173" priority="604" operator="containsText" text="TERMINADO">
      <formula>NOT(ISERROR(SEARCH("TERMINADO",Q2)))</formula>
    </cfRule>
  </conditionalFormatting>
  <conditionalFormatting sqref="Q2">
    <cfRule type="cellIs" dxfId="172" priority="603" operator="equal">
      <formula>"DESIERTA"</formula>
    </cfRule>
  </conditionalFormatting>
  <conditionalFormatting sqref="R2">
    <cfRule type="containsText" dxfId="171" priority="602" operator="containsText" text="LIQUIDADO">
      <formula>NOT(ISERROR(SEARCH("LIQUIDADO",R2)))</formula>
    </cfRule>
  </conditionalFormatting>
  <conditionalFormatting sqref="R3">
    <cfRule type="containsText" dxfId="170" priority="579" operator="containsText" text="LIQUIDADO">
      <formula>NOT(ISERROR(SEARCH("LIQUIDADO",R3)))</formula>
    </cfRule>
  </conditionalFormatting>
  <conditionalFormatting sqref="Q28 Q30">
    <cfRule type="containsText" dxfId="169" priority="557" operator="containsText" text="TERMINADO">
      <formula>NOT(ISERROR(SEARCH("TERMINADO",Q28)))</formula>
    </cfRule>
  </conditionalFormatting>
  <conditionalFormatting sqref="Q28 Q30">
    <cfRule type="cellIs" dxfId="168" priority="556" operator="equal">
      <formula>"DESIERTA"</formula>
    </cfRule>
  </conditionalFormatting>
  <conditionalFormatting sqref="R28 R30">
    <cfRule type="containsText" dxfId="167" priority="555" operator="containsText" text="LIQUIDADO">
      <formula>NOT(ISERROR(SEARCH("LIQUIDADO",R28)))</formula>
    </cfRule>
  </conditionalFormatting>
  <conditionalFormatting sqref="Q23">
    <cfRule type="containsText" dxfId="166" priority="549" operator="containsText" text="TERMINADO">
      <formula>NOT(ISERROR(SEARCH("TERMINADO",Q23)))</formula>
    </cfRule>
  </conditionalFormatting>
  <conditionalFormatting sqref="Q23">
    <cfRule type="cellIs" dxfId="165" priority="548" operator="equal">
      <formula>"DESIERTA"</formula>
    </cfRule>
  </conditionalFormatting>
  <conditionalFormatting sqref="R23">
    <cfRule type="containsText" dxfId="164" priority="547" operator="containsText" text="LIQUIDADO">
      <formula>NOT(ISERROR(SEARCH("LIQUIDADO",R23)))</formula>
    </cfRule>
  </conditionalFormatting>
  <conditionalFormatting sqref="Q3">
    <cfRule type="containsText" dxfId="163" priority="519" operator="containsText" text="TERMINADO">
      <formula>NOT(ISERROR(SEARCH("TERMINADO",Q3)))</formula>
    </cfRule>
  </conditionalFormatting>
  <conditionalFormatting sqref="Q3">
    <cfRule type="cellIs" dxfId="162" priority="518" operator="equal">
      <formula>"DESIERTA"</formula>
    </cfRule>
  </conditionalFormatting>
  <conditionalFormatting sqref="AQ31:AR31 AT31">
    <cfRule type="containsText" dxfId="161" priority="350" operator="containsText" text="NA">
      <formula>NOT(ISERROR(SEARCH("NA",AQ31)))</formula>
    </cfRule>
    <cfRule type="containsText" dxfId="160" priority="351" operator="containsText" text="N.A">
      <formula>NOT(ISERROR(SEARCH("N.A",AQ31)))</formula>
    </cfRule>
  </conditionalFormatting>
  <conditionalFormatting sqref="AQ23:AT23">
    <cfRule type="containsText" dxfId="159" priority="344" operator="containsText" text="NA">
      <formula>NOT(ISERROR(SEARCH("NA",AQ23)))</formula>
    </cfRule>
    <cfRule type="containsText" dxfId="158" priority="345" operator="containsText" text="N.A">
      <formula>NOT(ISERROR(SEARCH("N.A",AQ23)))</formula>
    </cfRule>
  </conditionalFormatting>
  <conditionalFormatting sqref="R6">
    <cfRule type="containsText" dxfId="157" priority="269" operator="containsText" text="LIQUIDADO">
      <formula>NOT(ISERROR(SEARCH("LIQUIDADO",R6)))</formula>
    </cfRule>
  </conditionalFormatting>
  <conditionalFormatting sqref="AQ6:AT6">
    <cfRule type="containsText" dxfId="156" priority="267" operator="containsText" text="NA">
      <formula>NOT(ISERROR(SEARCH("NA",AQ6)))</formula>
    </cfRule>
    <cfRule type="containsText" dxfId="155" priority="268" operator="containsText" text="N.A">
      <formula>NOT(ISERROR(SEARCH("N.A",AQ6)))</formula>
    </cfRule>
  </conditionalFormatting>
  <conditionalFormatting sqref="Q6">
    <cfRule type="containsText" dxfId="154" priority="266" operator="containsText" text="TERMINADO">
      <formula>NOT(ISERROR(SEARCH("TERMINADO",Q6)))</formula>
    </cfRule>
  </conditionalFormatting>
  <conditionalFormatting sqref="Q6">
    <cfRule type="cellIs" dxfId="153" priority="265" operator="equal">
      <formula>"DESIERTA"</formula>
    </cfRule>
  </conditionalFormatting>
  <conditionalFormatting sqref="AQ29:AT29">
    <cfRule type="containsText" dxfId="152" priority="263" operator="containsText" text="NA">
      <formula>NOT(ISERROR(SEARCH("NA",AQ29)))</formula>
    </cfRule>
    <cfRule type="containsText" dxfId="151" priority="264" operator="containsText" text="N.A">
      <formula>NOT(ISERROR(SEARCH("N.A",AQ29)))</formula>
    </cfRule>
  </conditionalFormatting>
  <conditionalFormatting sqref="Q29">
    <cfRule type="containsText" dxfId="150" priority="262" operator="containsText" text="TERMINADO">
      <formula>NOT(ISERROR(SEARCH("TERMINADO",Q29)))</formula>
    </cfRule>
  </conditionalFormatting>
  <conditionalFormatting sqref="Q29">
    <cfRule type="cellIs" dxfId="149" priority="261" operator="equal">
      <formula>"DESIERTA"</formula>
    </cfRule>
  </conditionalFormatting>
  <conditionalFormatting sqref="R29">
    <cfRule type="containsText" dxfId="148" priority="260" operator="containsText" text="LIQUIDADO">
      <formula>NOT(ISERROR(SEARCH("LIQUIDADO",R29)))</formula>
    </cfRule>
  </conditionalFormatting>
  <conditionalFormatting sqref="R34">
    <cfRule type="containsText" dxfId="147" priority="259" operator="containsText" text="LIQUIDADO">
      <formula>NOT(ISERROR(SEARCH("LIQUIDADO",R34)))</formula>
    </cfRule>
  </conditionalFormatting>
  <conditionalFormatting sqref="AQ24:AT24">
    <cfRule type="containsText" dxfId="146" priority="225" operator="containsText" text="NA">
      <formula>NOT(ISERROR(SEARCH("NA",AQ24)))</formula>
    </cfRule>
    <cfRule type="containsText" dxfId="145" priority="226" operator="containsText" text="N.A">
      <formula>NOT(ISERROR(SEARCH("N.A",AQ24)))</formula>
    </cfRule>
  </conditionalFormatting>
  <conditionalFormatting sqref="Q24">
    <cfRule type="containsText" dxfId="144" priority="223" operator="containsText" text="TERMINADO">
      <formula>NOT(ISERROR(SEARCH("TERMINADO",Q24)))</formula>
    </cfRule>
  </conditionalFormatting>
  <conditionalFormatting sqref="Q24">
    <cfRule type="cellIs" dxfId="143" priority="222" operator="equal">
      <formula>"DESIERTA"</formula>
    </cfRule>
  </conditionalFormatting>
  <conditionalFormatting sqref="R24">
    <cfRule type="containsText" dxfId="142" priority="221" operator="containsText" text="LIQUIDADO">
      <formula>NOT(ISERROR(SEARCH("LIQUIDADO",R24)))</formula>
    </cfRule>
  </conditionalFormatting>
  <conditionalFormatting sqref="Q27">
    <cfRule type="containsText" dxfId="141" priority="218" operator="containsText" text="TERMINADO">
      <formula>NOT(ISERROR(SEARCH("TERMINADO",Q27)))</formula>
    </cfRule>
  </conditionalFormatting>
  <conditionalFormatting sqref="Q27">
    <cfRule type="cellIs" dxfId="140" priority="217" operator="equal">
      <formula>"DESIERTA"</formula>
    </cfRule>
  </conditionalFormatting>
  <conditionalFormatting sqref="R27">
    <cfRule type="containsText" dxfId="139" priority="216" operator="containsText" text="LIQUIDADO">
      <formula>NOT(ISERROR(SEARCH("LIQUIDADO",R27)))</formula>
    </cfRule>
  </conditionalFormatting>
  <conditionalFormatting sqref="Q33">
    <cfRule type="containsText" dxfId="138" priority="215" operator="containsText" text="TERMINADO">
      <formula>NOT(ISERROR(SEARCH("TERMINADO",Q33)))</formula>
    </cfRule>
  </conditionalFormatting>
  <conditionalFormatting sqref="Q33">
    <cfRule type="cellIs" dxfId="137" priority="214" operator="equal">
      <formula>"DESIERTA"</formula>
    </cfRule>
  </conditionalFormatting>
  <conditionalFormatting sqref="R33">
    <cfRule type="containsText" dxfId="136" priority="213" operator="containsText" text="LIQUIDADO">
      <formula>NOT(ISERROR(SEARCH("LIQUIDADO",R33)))</formula>
    </cfRule>
  </conditionalFormatting>
  <conditionalFormatting sqref="AQ33:AT33">
    <cfRule type="containsText" dxfId="135" priority="211" operator="containsText" text="NA">
      <formula>NOT(ISERROR(SEARCH("NA",AQ33)))</formula>
    </cfRule>
    <cfRule type="containsText" dxfId="134" priority="212" operator="containsText" text="N.A">
      <formula>NOT(ISERROR(SEARCH("N.A",AQ33)))</formula>
    </cfRule>
  </conditionalFormatting>
  <conditionalFormatting sqref="AT4">
    <cfRule type="containsText" dxfId="133" priority="191" operator="containsText" text="NA">
      <formula>NOT(ISERROR(SEARCH("NA",AT4)))</formula>
    </cfRule>
    <cfRule type="containsText" dxfId="132" priority="192" operator="containsText" text="N.A">
      <formula>NOT(ISERROR(SEARCH("N.A",AT4)))</formula>
    </cfRule>
  </conditionalFormatting>
  <conditionalFormatting sqref="Q4">
    <cfRule type="containsText" dxfId="131" priority="190" operator="containsText" text="TERMINADO">
      <formula>NOT(ISERROR(SEARCH("TERMINADO",Q4)))</formula>
    </cfRule>
  </conditionalFormatting>
  <conditionalFormatting sqref="Q4">
    <cfRule type="cellIs" dxfId="130" priority="189" operator="equal">
      <formula>"DESIERTA"</formula>
    </cfRule>
  </conditionalFormatting>
  <conditionalFormatting sqref="R4">
    <cfRule type="containsText" dxfId="129" priority="188" operator="containsText" text="LIQUIDADO">
      <formula>NOT(ISERROR(SEARCH("LIQUIDADO",R4)))</formula>
    </cfRule>
  </conditionalFormatting>
  <conditionalFormatting sqref="AQ4">
    <cfRule type="containsText" dxfId="128" priority="186" operator="containsText" text="NA">
      <formula>NOT(ISERROR(SEARCH("NA",AQ4)))</formula>
    </cfRule>
    <cfRule type="containsText" dxfId="127" priority="187" operator="containsText" text="N.A">
      <formula>NOT(ISERROR(SEARCH("N.A",AQ4)))</formula>
    </cfRule>
  </conditionalFormatting>
  <conditionalFormatting sqref="AR4">
    <cfRule type="containsText" dxfId="126" priority="184" operator="containsText" text="NA">
      <formula>NOT(ISERROR(SEARCH("NA",AR4)))</formula>
    </cfRule>
    <cfRule type="containsText" dxfId="125" priority="185" operator="containsText" text="N.A">
      <formula>NOT(ISERROR(SEARCH("N.A",AR4)))</formula>
    </cfRule>
  </conditionalFormatting>
  <conditionalFormatting sqref="AS4">
    <cfRule type="containsText" dxfId="124" priority="182" operator="containsText" text="NA">
      <formula>NOT(ISERROR(SEARCH("NA",AS4)))</formula>
    </cfRule>
    <cfRule type="containsText" dxfId="123" priority="183" operator="containsText" text="N.A">
      <formula>NOT(ISERROR(SEARCH("N.A",AS4)))</formula>
    </cfRule>
  </conditionalFormatting>
  <conditionalFormatting sqref="Q5">
    <cfRule type="containsText" dxfId="122" priority="170" operator="containsText" text="TERMINADO">
      <formula>NOT(ISERROR(SEARCH("TERMINADO",Q5)))</formula>
    </cfRule>
  </conditionalFormatting>
  <conditionalFormatting sqref="Q5">
    <cfRule type="cellIs" dxfId="121" priority="169" operator="equal">
      <formula>"DESIERTA"</formula>
    </cfRule>
  </conditionalFormatting>
  <conditionalFormatting sqref="R5">
    <cfRule type="containsText" dxfId="120" priority="168" operator="containsText" text="LIQUIDADO">
      <formula>NOT(ISERROR(SEARCH("LIQUIDADO",R5)))</formula>
    </cfRule>
  </conditionalFormatting>
  <conditionalFormatting sqref="AT5">
    <cfRule type="containsText" dxfId="119" priority="166" operator="containsText" text="NA">
      <formula>NOT(ISERROR(SEARCH("NA",AT5)))</formula>
    </cfRule>
    <cfRule type="containsText" dxfId="118" priority="167" operator="containsText" text="N.A">
      <formula>NOT(ISERROR(SEARCH("N.A",AT5)))</formula>
    </cfRule>
  </conditionalFormatting>
  <conditionalFormatting sqref="AQ5">
    <cfRule type="containsText" dxfId="117" priority="164" operator="containsText" text="NA">
      <formula>NOT(ISERROR(SEARCH("NA",AQ5)))</formula>
    </cfRule>
    <cfRule type="containsText" dxfId="116" priority="165" operator="containsText" text="N.A">
      <formula>NOT(ISERROR(SEARCH("N.A",AQ5)))</formula>
    </cfRule>
  </conditionalFormatting>
  <conditionalFormatting sqref="AR5">
    <cfRule type="containsText" dxfId="115" priority="162" operator="containsText" text="NA">
      <formula>NOT(ISERROR(SEARCH("NA",AR5)))</formula>
    </cfRule>
    <cfRule type="containsText" dxfId="114" priority="163" operator="containsText" text="N.A">
      <formula>NOT(ISERROR(SEARCH("N.A",AR5)))</formula>
    </cfRule>
  </conditionalFormatting>
  <conditionalFormatting sqref="AS5">
    <cfRule type="containsText" dxfId="113" priority="160" operator="containsText" text="NA">
      <formula>NOT(ISERROR(SEARCH("NA",AS5)))</formula>
    </cfRule>
    <cfRule type="containsText" dxfId="112" priority="161" operator="containsText" text="N.A">
      <formula>NOT(ISERROR(SEARCH("N.A",AS5)))</formula>
    </cfRule>
  </conditionalFormatting>
  <conditionalFormatting sqref="AQ7:AT7">
    <cfRule type="containsText" dxfId="111" priority="153" operator="containsText" text="NA">
      <formula>NOT(ISERROR(SEARCH("NA",AQ7)))</formula>
    </cfRule>
    <cfRule type="containsText" dxfId="110" priority="154" operator="containsText" text="N.A">
      <formula>NOT(ISERROR(SEARCH("N.A",AQ7)))</formula>
    </cfRule>
  </conditionalFormatting>
  <conditionalFormatting sqref="Q7">
    <cfRule type="containsText" dxfId="109" priority="152" operator="containsText" text="TERMINADO">
      <formula>NOT(ISERROR(SEARCH("TERMINADO",Q7)))</formula>
    </cfRule>
  </conditionalFormatting>
  <conditionalFormatting sqref="Q7">
    <cfRule type="cellIs" dxfId="108" priority="151" operator="equal">
      <formula>"DESIERTA"</formula>
    </cfRule>
  </conditionalFormatting>
  <conditionalFormatting sqref="R7">
    <cfRule type="containsText" dxfId="107" priority="150" operator="containsText" text="LIQUIDADO">
      <formula>NOT(ISERROR(SEARCH("LIQUIDADO",R7)))</formula>
    </cfRule>
  </conditionalFormatting>
  <conditionalFormatting sqref="Q8">
    <cfRule type="containsText" dxfId="106" priority="149" operator="containsText" text="TERMINADO">
      <formula>NOT(ISERROR(SEARCH("TERMINADO",Q8)))</formula>
    </cfRule>
  </conditionalFormatting>
  <conditionalFormatting sqref="Q8">
    <cfRule type="cellIs" dxfId="105" priority="148" operator="equal">
      <formula>"DESIERTA"</formula>
    </cfRule>
  </conditionalFormatting>
  <conditionalFormatting sqref="R8">
    <cfRule type="containsText" dxfId="104" priority="147" operator="containsText" text="LIQUIDADO">
      <formula>NOT(ISERROR(SEARCH("LIQUIDADO",R8)))</formula>
    </cfRule>
  </conditionalFormatting>
  <conditionalFormatting sqref="AQ8:AT8">
    <cfRule type="containsText" dxfId="103" priority="145" operator="containsText" text="NA">
      <formula>NOT(ISERROR(SEARCH("NA",AQ8)))</formula>
    </cfRule>
    <cfRule type="containsText" dxfId="102" priority="146" operator="containsText" text="N.A">
      <formula>NOT(ISERROR(SEARCH("N.A",AQ8)))</formula>
    </cfRule>
  </conditionalFormatting>
  <conditionalFormatting sqref="AQ27:AT27">
    <cfRule type="containsText" dxfId="101" priority="107" operator="containsText" text="NA">
      <formula>NOT(ISERROR(SEARCH("NA",AQ27)))</formula>
    </cfRule>
    <cfRule type="containsText" dxfId="100" priority="108" operator="containsText" text="N.A">
      <formula>NOT(ISERROR(SEARCH("N.A",AQ27)))</formula>
    </cfRule>
  </conditionalFormatting>
  <conditionalFormatting sqref="Q36">
    <cfRule type="containsText" dxfId="99" priority="106" operator="containsText" text="TERMINADO">
      <formula>NOT(ISERROR(SEARCH("TERMINADO",Q36)))</formula>
    </cfRule>
  </conditionalFormatting>
  <conditionalFormatting sqref="Q36">
    <cfRule type="cellIs" dxfId="98" priority="105" operator="equal">
      <formula>"DESIERTA"</formula>
    </cfRule>
  </conditionalFormatting>
  <conditionalFormatting sqref="R36">
    <cfRule type="containsText" dxfId="97" priority="104" operator="containsText" text="LIQUIDADO">
      <formula>NOT(ISERROR(SEARCH("LIQUIDADO",R36)))</formula>
    </cfRule>
  </conditionalFormatting>
  <conditionalFormatting sqref="AQ36">
    <cfRule type="containsText" dxfId="96" priority="102" operator="containsText" text="NA">
      <formula>NOT(ISERROR(SEARCH("NA",AQ36)))</formula>
    </cfRule>
    <cfRule type="containsText" dxfId="95" priority="103" operator="containsText" text="N.A">
      <formula>NOT(ISERROR(SEARCH("N.A",AQ36)))</formula>
    </cfRule>
  </conditionalFormatting>
  <conditionalFormatting sqref="Q31">
    <cfRule type="containsText" dxfId="94" priority="101" operator="containsText" text="TERMINADO">
      <formula>NOT(ISERROR(SEARCH("TERMINADO",Q31)))</formula>
    </cfRule>
  </conditionalFormatting>
  <conditionalFormatting sqref="Q31">
    <cfRule type="cellIs" dxfId="93" priority="100" operator="equal">
      <formula>"DESIERTA"</formula>
    </cfRule>
  </conditionalFormatting>
  <conditionalFormatting sqref="R31">
    <cfRule type="containsText" dxfId="92" priority="99" operator="containsText" text="LIQUIDADO">
      <formula>NOT(ISERROR(SEARCH("LIQUIDADO",R31)))</formula>
    </cfRule>
  </conditionalFormatting>
  <conditionalFormatting sqref="AQ32">
    <cfRule type="containsText" dxfId="91" priority="97" operator="containsText" text="NA">
      <formula>NOT(ISERROR(SEARCH("NA",AQ32)))</formula>
    </cfRule>
    <cfRule type="containsText" dxfId="90" priority="98" operator="containsText" text="N.A">
      <formula>NOT(ISERROR(SEARCH("N.A",AQ32)))</formula>
    </cfRule>
  </conditionalFormatting>
  <conditionalFormatting sqref="Q32">
    <cfRule type="containsText" dxfId="89" priority="96" operator="containsText" text="TERMINADO">
      <formula>NOT(ISERROR(SEARCH("TERMINADO",Q32)))</formula>
    </cfRule>
  </conditionalFormatting>
  <conditionalFormatting sqref="Q32">
    <cfRule type="cellIs" dxfId="88" priority="95" operator="equal">
      <formula>"DESIERTA"</formula>
    </cfRule>
  </conditionalFormatting>
  <conditionalFormatting sqref="R32">
    <cfRule type="containsText" dxfId="87" priority="94" operator="containsText" text="LIQUIDADO">
      <formula>NOT(ISERROR(SEARCH("LIQUIDADO",R32)))</formula>
    </cfRule>
  </conditionalFormatting>
  <conditionalFormatting sqref="AR32">
    <cfRule type="containsText" dxfId="86" priority="92" operator="containsText" text="NA">
      <formula>NOT(ISERROR(SEARCH("NA",AR32)))</formula>
    </cfRule>
    <cfRule type="containsText" dxfId="85" priority="93" operator="containsText" text="N.A">
      <formula>NOT(ISERROR(SEARCH("N.A",AR32)))</formula>
    </cfRule>
  </conditionalFormatting>
  <conditionalFormatting sqref="AS32:AT32">
    <cfRule type="containsText" dxfId="84" priority="90" operator="containsText" text="NA">
      <formula>NOT(ISERROR(SEARCH("NA",AS32)))</formula>
    </cfRule>
    <cfRule type="containsText" dxfId="83" priority="91" operator="containsText" text="N.A">
      <formula>NOT(ISERROR(SEARCH("N.A",AS32)))</formula>
    </cfRule>
  </conditionalFormatting>
  <conditionalFormatting sqref="AQ3:AT3">
    <cfRule type="containsText" dxfId="82" priority="88" operator="containsText" text="NA">
      <formula>NOT(ISERROR(SEARCH("NA",AQ3)))</formula>
    </cfRule>
    <cfRule type="containsText" dxfId="81" priority="89" operator="containsText" text="N.A">
      <formula>NOT(ISERROR(SEARCH("N.A",AQ3)))</formula>
    </cfRule>
  </conditionalFormatting>
  <conditionalFormatting sqref="Q15:Q17">
    <cfRule type="cellIs" dxfId="80" priority="60" operator="equal">
      <formula>"DESIERTA"</formula>
    </cfRule>
  </conditionalFormatting>
  <conditionalFormatting sqref="R21">
    <cfRule type="containsText" dxfId="79" priority="69" operator="containsText" text="LIQUIDADO">
      <formula>NOT(ISERROR(SEARCH("LIQUIDADO",R21)))</formula>
    </cfRule>
  </conditionalFormatting>
  <conditionalFormatting sqref="Q19">
    <cfRule type="containsText" dxfId="78" priority="87" operator="containsText" text="TERMINADO">
      <formula>NOT(ISERROR(SEARCH("TERMINADO",Q19)))</formula>
    </cfRule>
  </conditionalFormatting>
  <conditionalFormatting sqref="Q19">
    <cfRule type="cellIs" dxfId="77" priority="86" operator="equal">
      <formula>"DESIERTA"</formula>
    </cfRule>
  </conditionalFormatting>
  <conditionalFormatting sqref="R19">
    <cfRule type="containsText" dxfId="76" priority="85" operator="containsText" text="LIQUIDADO">
      <formula>NOT(ISERROR(SEARCH("LIQUIDADO",R19)))</formula>
    </cfRule>
  </conditionalFormatting>
  <conditionalFormatting sqref="AQ19:AT19">
    <cfRule type="containsText" dxfId="75" priority="83" operator="containsText" text="NA">
      <formula>NOT(ISERROR(SEARCH("NA",AQ19)))</formula>
    </cfRule>
    <cfRule type="containsText" dxfId="74" priority="84" operator="containsText" text="N.A">
      <formula>NOT(ISERROR(SEARCH("N.A",AQ19)))</formula>
    </cfRule>
  </conditionalFormatting>
  <conditionalFormatting sqref="AQ21:AT21">
    <cfRule type="containsText" dxfId="73" priority="79" operator="containsText" text="NA">
      <formula>NOT(ISERROR(SEARCH("NA",AQ21)))</formula>
    </cfRule>
    <cfRule type="containsText" dxfId="72" priority="80" operator="containsText" text="N.A">
      <formula>NOT(ISERROR(SEARCH("N.A",AQ21)))</formula>
    </cfRule>
  </conditionalFormatting>
  <conditionalFormatting sqref="AQ20:AT20">
    <cfRule type="containsText" dxfId="71" priority="77" operator="containsText" text="NA">
      <formula>NOT(ISERROR(SEARCH("NA",AQ20)))</formula>
    </cfRule>
    <cfRule type="containsText" dxfId="70" priority="78" operator="containsText" text="N.A">
      <formula>NOT(ISERROR(SEARCH("N.A",AQ20)))</formula>
    </cfRule>
  </conditionalFormatting>
  <conditionalFormatting sqref="R20">
    <cfRule type="containsText" dxfId="69" priority="76" operator="containsText" text="LIQUIDADO">
      <formula>NOT(ISERROR(SEARCH("LIQUIDADO",R20)))</formula>
    </cfRule>
  </conditionalFormatting>
  <conditionalFormatting sqref="Q20">
    <cfRule type="containsText" dxfId="68" priority="73" operator="containsText" text="TERMINADO">
      <formula>NOT(ISERROR(SEARCH("TERMINADO",Q20)))</formula>
    </cfRule>
  </conditionalFormatting>
  <conditionalFormatting sqref="Q20">
    <cfRule type="cellIs" dxfId="67" priority="72" operator="equal">
      <formula>"DESIERTA"</formula>
    </cfRule>
  </conditionalFormatting>
  <conditionalFormatting sqref="Q21">
    <cfRule type="containsText" dxfId="66" priority="71" operator="containsText" text="TERMINADO">
      <formula>NOT(ISERROR(SEARCH("TERMINADO",Q21)))</formula>
    </cfRule>
  </conditionalFormatting>
  <conditionalFormatting sqref="Q21">
    <cfRule type="cellIs" dxfId="65" priority="70" operator="equal">
      <formula>"DESIERTA"</formula>
    </cfRule>
  </conditionalFormatting>
  <conditionalFormatting sqref="AQ13">
    <cfRule type="containsText" dxfId="64" priority="67" operator="containsText" text="NA">
      <formula>NOT(ISERROR(SEARCH("NA",AQ13)))</formula>
    </cfRule>
    <cfRule type="containsText" dxfId="63" priority="68" operator="containsText" text="N.A">
      <formula>NOT(ISERROR(SEARCH("N.A",AQ13)))</formula>
    </cfRule>
  </conditionalFormatting>
  <conditionalFormatting sqref="AQ12:AT12">
    <cfRule type="containsText" dxfId="62" priority="65" operator="containsText" text="NA">
      <formula>NOT(ISERROR(SEARCH("NA",AQ12)))</formula>
    </cfRule>
    <cfRule type="containsText" dxfId="61" priority="66" operator="containsText" text="N.A">
      <formula>NOT(ISERROR(SEARCH("N.A",AQ12)))</formula>
    </cfRule>
  </conditionalFormatting>
  <conditionalFormatting sqref="AQ15:AT17">
    <cfRule type="containsText" dxfId="60" priority="63" operator="containsText" text="NA">
      <formula>NOT(ISERROR(SEARCH("NA",AQ15)))</formula>
    </cfRule>
    <cfRule type="containsText" dxfId="59" priority="64" operator="containsText" text="N.A">
      <formula>NOT(ISERROR(SEARCH("N.A",AQ15)))</formula>
    </cfRule>
  </conditionalFormatting>
  <conditionalFormatting sqref="R15:R17">
    <cfRule type="containsText" dxfId="58" priority="62" operator="containsText" text="LIQUIDADO">
      <formula>NOT(ISERROR(SEARCH("LIQUIDADO",R15)))</formula>
    </cfRule>
  </conditionalFormatting>
  <conditionalFormatting sqref="Q15:Q17">
    <cfRule type="containsText" dxfId="57" priority="61" operator="containsText" text="TERMINADO">
      <formula>NOT(ISERROR(SEARCH("TERMINADO",Q15)))</formula>
    </cfRule>
  </conditionalFormatting>
  <conditionalFormatting sqref="AQ25:AT25">
    <cfRule type="containsText" dxfId="56" priority="58" operator="containsText" text="NA">
      <formula>NOT(ISERROR(SEARCH("NA",AQ25)))</formula>
    </cfRule>
    <cfRule type="containsText" dxfId="55" priority="59" operator="containsText" text="N.A">
      <formula>NOT(ISERROR(SEARCH("N.A",AQ25)))</formula>
    </cfRule>
  </conditionalFormatting>
  <conditionalFormatting sqref="Q25">
    <cfRule type="containsText" dxfId="54" priority="57" operator="containsText" text="TERMINADO">
      <formula>NOT(ISERROR(SEARCH("TERMINADO",Q25)))</formula>
    </cfRule>
  </conditionalFormatting>
  <conditionalFormatting sqref="Q25">
    <cfRule type="cellIs" dxfId="53" priority="56" operator="equal">
      <formula>"DESIERTA"</formula>
    </cfRule>
  </conditionalFormatting>
  <conditionalFormatting sqref="R25">
    <cfRule type="containsText" dxfId="52" priority="55" operator="containsText" text="TERMINADO">
      <formula>NOT(ISERROR(SEARCH("TERMINADO",R25)))</formula>
    </cfRule>
  </conditionalFormatting>
  <conditionalFormatting sqref="R25">
    <cfRule type="cellIs" dxfId="51" priority="54" operator="equal">
      <formula>"DESIERTA"</formula>
    </cfRule>
  </conditionalFormatting>
  <conditionalFormatting sqref="R26">
    <cfRule type="containsText" dxfId="50" priority="49" operator="containsText" text="TERMINADO">
      <formula>NOT(ISERROR(SEARCH("TERMINADO",R26)))</formula>
    </cfRule>
  </conditionalFormatting>
  <conditionalFormatting sqref="R26">
    <cfRule type="cellIs" dxfId="49" priority="48" operator="equal">
      <formula>"DESIERTA"</formula>
    </cfRule>
  </conditionalFormatting>
  <conditionalFormatting sqref="AQ26:AT26">
    <cfRule type="containsText" dxfId="48" priority="52" operator="containsText" text="NA">
      <formula>NOT(ISERROR(SEARCH("NA",AQ26)))</formula>
    </cfRule>
    <cfRule type="containsText" dxfId="47" priority="53" operator="containsText" text="N.A">
      <formula>NOT(ISERROR(SEARCH("N.A",AQ26)))</formula>
    </cfRule>
  </conditionalFormatting>
  <conditionalFormatting sqref="Q26">
    <cfRule type="containsText" dxfId="46" priority="51" operator="containsText" text="TERMINADO">
      <formula>NOT(ISERROR(SEARCH("TERMINADO",Q26)))</formula>
    </cfRule>
  </conditionalFormatting>
  <conditionalFormatting sqref="Q26">
    <cfRule type="cellIs" dxfId="45" priority="50" operator="equal">
      <formula>"DESIERTA"</formula>
    </cfRule>
  </conditionalFormatting>
  <conditionalFormatting sqref="R22">
    <cfRule type="containsText" dxfId="44" priority="43" operator="containsText" text="LIQUIDADO">
      <formula>NOT(ISERROR(SEARCH("LIQUIDADO",R22)))</formula>
    </cfRule>
  </conditionalFormatting>
  <conditionalFormatting sqref="AQ22:AT22">
    <cfRule type="containsText" dxfId="43" priority="46" operator="containsText" text="NA">
      <formula>NOT(ISERROR(SEARCH("NA",AQ22)))</formula>
    </cfRule>
    <cfRule type="containsText" dxfId="42" priority="47" operator="containsText" text="N.A">
      <formula>NOT(ISERROR(SEARCH("N.A",AQ22)))</formula>
    </cfRule>
  </conditionalFormatting>
  <conditionalFormatting sqref="Q22">
    <cfRule type="containsText" dxfId="41" priority="45" operator="containsText" text="TERMINADO">
      <formula>NOT(ISERROR(SEARCH("TERMINADO",Q22)))</formula>
    </cfRule>
  </conditionalFormatting>
  <conditionalFormatting sqref="Q22">
    <cfRule type="cellIs" dxfId="40" priority="44" operator="equal">
      <formula>"DESIERTA"</formula>
    </cfRule>
  </conditionalFormatting>
  <conditionalFormatting sqref="AQ38:AT38">
    <cfRule type="containsText" dxfId="39" priority="39" operator="containsText" text="NA">
      <formula>NOT(ISERROR(SEARCH("NA",AQ38)))</formula>
    </cfRule>
    <cfRule type="containsText" dxfId="38" priority="40" operator="containsText" text="N.A">
      <formula>NOT(ISERROR(SEARCH("N.A",AQ38)))</formula>
    </cfRule>
  </conditionalFormatting>
  <conditionalFormatting sqref="Q38">
    <cfRule type="containsText" dxfId="37" priority="38" operator="containsText" text="TERMINADO">
      <formula>NOT(ISERROR(SEARCH("TERMINADO",Q38)))</formula>
    </cfRule>
  </conditionalFormatting>
  <conditionalFormatting sqref="Q38">
    <cfRule type="cellIs" dxfId="36" priority="37" operator="equal">
      <formula>"DESIERTA"</formula>
    </cfRule>
  </conditionalFormatting>
  <conditionalFormatting sqref="R38">
    <cfRule type="containsText" dxfId="35" priority="36" operator="containsText" text="LIQUIDADO">
      <formula>NOT(ISERROR(SEARCH("LIQUIDADO",R38)))</formula>
    </cfRule>
  </conditionalFormatting>
  <conditionalFormatting sqref="AQ39:AT39">
    <cfRule type="containsText" dxfId="34" priority="34" operator="containsText" text="NA">
      <formula>NOT(ISERROR(SEARCH("NA",AQ39)))</formula>
    </cfRule>
    <cfRule type="containsText" dxfId="33" priority="35" operator="containsText" text="N.A">
      <formula>NOT(ISERROR(SEARCH("N.A",AQ39)))</formula>
    </cfRule>
  </conditionalFormatting>
  <conditionalFormatting sqref="Q39">
    <cfRule type="containsText" dxfId="32" priority="33" operator="containsText" text="TERMINADO">
      <formula>NOT(ISERROR(SEARCH("TERMINADO",Q39)))</formula>
    </cfRule>
  </conditionalFormatting>
  <conditionalFormatting sqref="Q39">
    <cfRule type="cellIs" dxfId="31" priority="32" operator="equal">
      <formula>"DESIERTA"</formula>
    </cfRule>
  </conditionalFormatting>
  <conditionalFormatting sqref="R39">
    <cfRule type="containsText" dxfId="30" priority="31" operator="containsText" text="LIQUIDADO">
      <formula>NOT(ISERROR(SEARCH("LIQUIDADO",R39)))</formula>
    </cfRule>
  </conditionalFormatting>
  <conditionalFormatting sqref="AQ40:AT40">
    <cfRule type="containsText" dxfId="29" priority="29" operator="containsText" text="NA">
      <formula>NOT(ISERROR(SEARCH("NA",AQ40)))</formula>
    </cfRule>
    <cfRule type="containsText" dxfId="28" priority="30" operator="containsText" text="N.A">
      <formula>NOT(ISERROR(SEARCH("N.A",AQ40)))</formula>
    </cfRule>
  </conditionalFormatting>
  <conditionalFormatting sqref="Q40">
    <cfRule type="containsText" dxfId="27" priority="28" operator="containsText" text="TERMINADO">
      <formula>NOT(ISERROR(SEARCH("TERMINADO",Q40)))</formula>
    </cfRule>
  </conditionalFormatting>
  <conditionalFormatting sqref="Q40">
    <cfRule type="cellIs" dxfId="26" priority="27" operator="equal">
      <formula>"DESIERTA"</formula>
    </cfRule>
  </conditionalFormatting>
  <conditionalFormatting sqref="R40">
    <cfRule type="containsText" dxfId="25" priority="26" operator="containsText" text="LIQUIDADO">
      <formula>NOT(ISERROR(SEARCH("LIQUIDADO",R40)))</formula>
    </cfRule>
  </conditionalFormatting>
  <conditionalFormatting sqref="AQ41:AT41">
    <cfRule type="containsText" dxfId="24" priority="24" operator="containsText" text="NA">
      <formula>NOT(ISERROR(SEARCH("NA",AQ41)))</formula>
    </cfRule>
    <cfRule type="containsText" dxfId="23" priority="25" operator="containsText" text="N.A">
      <formula>NOT(ISERROR(SEARCH("N.A",AQ41)))</formula>
    </cfRule>
  </conditionalFormatting>
  <conditionalFormatting sqref="Q41">
    <cfRule type="containsText" dxfId="22" priority="23" operator="containsText" text="TERMINADO">
      <formula>NOT(ISERROR(SEARCH("TERMINADO",Q41)))</formula>
    </cfRule>
  </conditionalFormatting>
  <conditionalFormatting sqref="Q41">
    <cfRule type="cellIs" dxfId="21" priority="22" operator="equal">
      <formula>"DESIERTA"</formula>
    </cfRule>
  </conditionalFormatting>
  <conditionalFormatting sqref="R41">
    <cfRule type="containsText" dxfId="20" priority="21" operator="containsText" text="LIQUIDADO">
      <formula>NOT(ISERROR(SEARCH("LIQUIDADO",R41)))</formula>
    </cfRule>
  </conditionalFormatting>
  <conditionalFormatting sqref="AQ42:AT42">
    <cfRule type="containsText" dxfId="19" priority="19" operator="containsText" text="NA">
      <formula>NOT(ISERROR(SEARCH("NA",AQ42)))</formula>
    </cfRule>
    <cfRule type="containsText" dxfId="18" priority="20" operator="containsText" text="N.A">
      <formula>NOT(ISERROR(SEARCH("N.A",AQ42)))</formula>
    </cfRule>
  </conditionalFormatting>
  <conditionalFormatting sqref="Q42">
    <cfRule type="containsText" dxfId="17" priority="18" operator="containsText" text="TERMINADO">
      <formula>NOT(ISERROR(SEARCH("TERMINADO",Q42)))</formula>
    </cfRule>
  </conditionalFormatting>
  <conditionalFormatting sqref="Q42">
    <cfRule type="cellIs" dxfId="16" priority="17" operator="equal">
      <formula>"DESIERTA"</formula>
    </cfRule>
  </conditionalFormatting>
  <conditionalFormatting sqref="R42">
    <cfRule type="containsText" dxfId="15" priority="16" operator="containsText" text="LIQUIDADO">
      <formula>NOT(ISERROR(SEARCH("LIQUIDADO",R42)))</formula>
    </cfRule>
  </conditionalFormatting>
  <conditionalFormatting sqref="AQ43:AT43">
    <cfRule type="containsText" dxfId="14" priority="14" operator="containsText" text="NA">
      <formula>NOT(ISERROR(SEARCH("NA",AQ43)))</formula>
    </cfRule>
    <cfRule type="containsText" dxfId="13" priority="15" operator="containsText" text="N.A">
      <formula>NOT(ISERROR(SEARCH("N.A",AQ43)))</formula>
    </cfRule>
  </conditionalFormatting>
  <conditionalFormatting sqref="Q43">
    <cfRule type="containsText" dxfId="12" priority="13" operator="containsText" text="TERMINADO">
      <formula>NOT(ISERROR(SEARCH("TERMINADO",Q43)))</formula>
    </cfRule>
  </conditionalFormatting>
  <conditionalFormatting sqref="Q43">
    <cfRule type="cellIs" dxfId="11" priority="12" operator="equal">
      <formula>"DESIERTA"</formula>
    </cfRule>
  </conditionalFormatting>
  <conditionalFormatting sqref="R43">
    <cfRule type="containsText" dxfId="10" priority="11" operator="containsText" text="LIQUIDADO">
      <formula>NOT(ISERROR(SEARCH("LIQUIDADO",R43)))</formula>
    </cfRule>
  </conditionalFormatting>
  <conditionalFormatting sqref="AQ44:AT44">
    <cfRule type="containsText" dxfId="9" priority="9" operator="containsText" text="NA">
      <formula>NOT(ISERROR(SEARCH("NA",AQ44)))</formula>
    </cfRule>
    <cfRule type="containsText" dxfId="8" priority="10" operator="containsText" text="N.A">
      <formula>NOT(ISERROR(SEARCH("N.A",AQ44)))</formula>
    </cfRule>
  </conditionalFormatting>
  <conditionalFormatting sqref="Q44">
    <cfRule type="containsText" dxfId="7" priority="8" operator="containsText" text="TERMINADO">
      <formula>NOT(ISERROR(SEARCH("TERMINADO",Q44)))</formula>
    </cfRule>
  </conditionalFormatting>
  <conditionalFormatting sqref="Q44">
    <cfRule type="cellIs" dxfId="6" priority="7" operator="equal">
      <formula>"DESIERTA"</formula>
    </cfRule>
  </conditionalFormatting>
  <conditionalFormatting sqref="R44">
    <cfRule type="containsText" dxfId="5" priority="6" operator="containsText" text="LIQUIDADO">
      <formula>NOT(ISERROR(SEARCH("LIQUIDADO",R44)))</formula>
    </cfRule>
  </conditionalFormatting>
  <conditionalFormatting sqref="Q35">
    <cfRule type="containsText" dxfId="4" priority="5" operator="containsText" text="TERMINADO">
      <formula>NOT(ISERROR(SEARCH("TERMINADO",Q35)))</formula>
    </cfRule>
  </conditionalFormatting>
  <conditionalFormatting sqref="Q35">
    <cfRule type="cellIs" dxfId="3" priority="4" operator="equal">
      <formula>"DESIERTA"</formula>
    </cfRule>
  </conditionalFormatting>
  <conditionalFormatting sqref="R35">
    <cfRule type="containsText" dxfId="2" priority="3" operator="containsText" text="LIQUIDADO">
      <formula>NOT(ISERROR(SEARCH("LIQUIDADO",R35)))</formula>
    </cfRule>
  </conditionalFormatting>
  <conditionalFormatting sqref="AQ35">
    <cfRule type="containsText" dxfId="1" priority="1" operator="containsText" text="NA">
      <formula>NOT(ISERROR(SEARCH("NA",AQ35)))</formula>
    </cfRule>
    <cfRule type="containsText" dxfId="0" priority="2" operator="containsText" text="N.A">
      <formula>NOT(ISERROR(SEARCH("N.A",AQ35)))</formula>
    </cfRule>
  </conditionalFormatting>
  <hyperlinks>
    <hyperlink ref="D30" r:id="rId1"/>
    <hyperlink ref="D3" r:id="rId2"/>
    <hyperlink ref="D32" r:id="rId3" display="http://www.contratos.gov.co/consultas/detalleProceso.do?numConstancia=16-9-412031"/>
    <hyperlink ref="D23" r:id="rId4" display="008"/>
    <hyperlink ref="D31" r:id="rId5" display="002"/>
    <hyperlink ref="D6" r:id="rId6" display="51"/>
    <hyperlink ref="V6" r:id="rId7" display="51"/>
    <hyperlink ref="D29" r:id="rId8"/>
    <hyperlink ref="D34" r:id="rId9"/>
    <hyperlink ref="D9" r:id="rId10" display="55"/>
    <hyperlink ref="D24" r:id="rId11"/>
    <hyperlink ref="D28" r:id="rId12" display="002"/>
    <hyperlink ref="V31" r:id="rId13" display="C:\Users\52930442\Downloads\C_PROCESO_16-9-412001_211001044_18921723.pdf"/>
    <hyperlink ref="V23" r:id="rId14" display="45"/>
    <hyperlink ref="D10" r:id="rId15" display="https://www.contratos.gov.co/consultas/detalleProceso.do?numConstancia=16-12-4853347"/>
    <hyperlink ref="D36" r:id="rId16" display="https://www.contratos.gov.co/consultas/detalleProceso.do?numConstancia=16-9-413522"/>
    <hyperlink ref="D4" r:id="rId17" display="http://www.contratos.gov.co/consultas/detalleProceso.do?numConstancia=16-12-4698868"/>
    <hyperlink ref="D5" r:id="rId18" display="http://www.contratos.gov.co/consultas/detalleProceso.do?numConstancia=16-12-4725147"/>
    <hyperlink ref="D7" r:id="rId19"/>
    <hyperlink ref="D8" r:id="rId20" display="http://www.contratos.gov.co/consultas/detalleProceso.do?numConstancia=16-12-4796840"/>
    <hyperlink ref="D21" r:id="rId21"/>
    <hyperlink ref="D20" r:id="rId22"/>
    <hyperlink ref="D19" r:id="rId23"/>
    <hyperlink ref="D11" r:id="rId24" display="https://www.contratos.gov.co/consultas/detalleProceso.do?numConstancia=16-12-4858303"/>
    <hyperlink ref="D14" r:id="rId25" display="https://www.contratos.gov.co/consultas/detalleProceso.do?numConstancia=16-12-4901314"/>
    <hyperlink ref="D18" r:id="rId26" display="https://www.contratos.gov.co/consultas/detalleProceso.do?numConstancia=16-12-4927436"/>
    <hyperlink ref="V11" r:id="rId27" display="C:\Users\52930442\Downloads\C_PROCESO_16-12-4858303_211001044_19031676.pdf"/>
    <hyperlink ref="D13" r:id="rId28" display="https://www.contratos.gov.co/consultas/detalleProceso.do?numConstancia=16-12-4894573"/>
    <hyperlink ref="D12" r:id="rId29" display="https://www.contratos.gov.co/consultas/detalleProceso.do?numConstancia=16-12-4861526"/>
    <hyperlink ref="D15" r:id="rId30"/>
    <hyperlink ref="D16" r:id="rId31"/>
    <hyperlink ref="D17" r:id="rId32"/>
    <hyperlink ref="D25" r:id="rId33" display="https://www.contratos.gov.co/consultas/detalleProceso.do?numConstancia=16-13-4922173"/>
    <hyperlink ref="D26" r:id="rId34" display="https://www.contratos.gov.co/consultas/detalleProceso.do?numConstancia=16-13-4922212"/>
    <hyperlink ref="D22" r:id="rId35"/>
    <hyperlink ref="D38" r:id="rId36"/>
    <hyperlink ref="D39" r:id="rId37"/>
    <hyperlink ref="D40" r:id="rId38" display="http://www.colombiacompra.gov.co/tienda-virtual-del-estado-colombiano/orden-de-compra/7265"/>
    <hyperlink ref="D41" r:id="rId39" display="http://www.colombiacompra.gov.co/tienda-virtual-del-estado-colombiano/orden-de-compra/7266"/>
    <hyperlink ref="D42" r:id="rId40" display="http://www.colombiacompra.gov.co/tienda-virtual-del-estado-colombiano/orden-de-compra/7267"/>
    <hyperlink ref="D43" r:id="rId41" display="http://www.colombiacompra.gov.co/tienda-virtual-del-estado-colombiano/orden-de-compra/7268"/>
    <hyperlink ref="D44" r:id="rId42" display="http://www.colombiacompra.gov.co/tienda-virtual-del-estado-colombiano/orden-de-compra/7278"/>
    <hyperlink ref="D35" r:id="rId43" display="https://www.contratos.gov.co/consultas/detalleProceso.do?numConstancia=16-9-413507"/>
  </hyperlinks>
  <pageMargins left="0.70866141732283472" right="0.70866141732283472" top="0.74803149606299213" bottom="0.78740157480314965" header="0.31496062992125984" footer="0.31496062992125984"/>
  <pageSetup paperSize="14" scale="47" fitToWidth="5" fitToHeight="20" orientation="landscape" r:id="rId44"/>
  <drawing r:id="rId45"/>
  <legacy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81"/>
  <sheetViews>
    <sheetView topLeftCell="A165" zoomScale="85" zoomScaleNormal="85" workbookViewId="0">
      <selection activeCell="A187" sqref="A187"/>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84</v>
      </c>
      <c r="B1" s="10"/>
      <c r="C1" s="13"/>
      <c r="D1" s="11" t="s">
        <v>93</v>
      </c>
      <c r="E1" s="12"/>
    </row>
    <row r="2" spans="1:10" s="3" customFormat="1" ht="13.5" thickBot="1" x14ac:dyDescent="0.3">
      <c r="A2" s="22" t="s">
        <v>18</v>
      </c>
      <c r="B2" s="6" t="s">
        <v>19</v>
      </c>
      <c r="C2" s="24"/>
      <c r="D2" s="18" t="s">
        <v>12</v>
      </c>
      <c r="E2" s="19" t="s">
        <v>13</v>
      </c>
      <c r="G2" s="14"/>
    </row>
    <row r="3" spans="1:10" x14ac:dyDescent="0.2">
      <c r="A3" s="23" t="s">
        <v>923</v>
      </c>
      <c r="B3" s="8">
        <v>76316134</v>
      </c>
      <c r="C3" s="25" t="s">
        <v>166</v>
      </c>
      <c r="D3" s="21">
        <f>COUNTIFS('CONTRATOS 2016'!AY:AY,A3,'CONTRATOS 2016'!$AM:AM,"&gt;=1")</f>
        <v>0</v>
      </c>
      <c r="E3" s="20">
        <f>SUMIFS('CONTRATOS 2016'!$AM:AM,'CONTRATOS 2016'!$AY:AY,A3)</f>
        <v>0</v>
      </c>
      <c r="J3" s="2"/>
    </row>
    <row r="4" spans="1:10" x14ac:dyDescent="0.2">
      <c r="A4" s="23" t="s">
        <v>651</v>
      </c>
      <c r="B4" s="8">
        <v>51574674</v>
      </c>
      <c r="C4" s="25" t="s">
        <v>241</v>
      </c>
      <c r="D4" s="21">
        <f>COUNTIFS('CONTRATOS 2016'!AY:AY,A4,'CONTRATOS 2016'!$AM:AM,"&gt;=1")</f>
        <v>0</v>
      </c>
      <c r="E4" s="20">
        <f>SUMIFS('CONTRATOS 2016'!$AM:AM,'CONTRATOS 2016'!$AY:AY,A4)</f>
        <v>0</v>
      </c>
    </row>
    <row r="5" spans="1:10" x14ac:dyDescent="0.2">
      <c r="A5" s="23" t="s">
        <v>903</v>
      </c>
      <c r="B5" s="8">
        <v>74320636</v>
      </c>
      <c r="C5" s="25" t="s">
        <v>253</v>
      </c>
      <c r="D5" s="21">
        <f>COUNTIFS('CONTRATOS 2016'!AY:AY,A5,'CONTRATOS 2016'!$AM:AM,"&gt;=1")</f>
        <v>0</v>
      </c>
      <c r="E5" s="20">
        <f>SUMIFS('CONTRATOS 2016'!$AM:AM,'CONTRATOS 2016'!$AY:AY,A5)</f>
        <v>0</v>
      </c>
    </row>
    <row r="6" spans="1:10" x14ac:dyDescent="0.2">
      <c r="A6" s="23" t="s">
        <v>954</v>
      </c>
      <c r="B6" s="8">
        <v>79340365</v>
      </c>
      <c r="C6" s="25" t="s">
        <v>163</v>
      </c>
      <c r="D6" s="21">
        <f>COUNTIFS('CONTRATOS 2016'!AY:AY,A6,'CONTRATOS 2016'!$AM:AM,"&gt;=1")</f>
        <v>0</v>
      </c>
      <c r="E6" s="20">
        <f>SUMIFS('CONTRATOS 2016'!$AM:AM,'CONTRATOS 2016'!$AY:AY,A6)</f>
        <v>0</v>
      </c>
    </row>
    <row r="7" spans="1:10" x14ac:dyDescent="0.2">
      <c r="A7" s="23" t="s">
        <v>995</v>
      </c>
      <c r="B7" s="8">
        <v>79705370</v>
      </c>
      <c r="C7" s="25" t="s">
        <v>207</v>
      </c>
      <c r="D7" s="21">
        <f>COUNTIFS('CONTRATOS 2016'!AY:AY,A7,'CONTRATOS 2016'!$AM:AM,"&gt;=1")</f>
        <v>0</v>
      </c>
      <c r="E7" s="20">
        <f>SUMIFS('CONTRATOS 2016'!$AM:AM,'CONTRATOS 2016'!$AY:AY,A7)</f>
        <v>0</v>
      </c>
    </row>
    <row r="8" spans="1:10" x14ac:dyDescent="0.2">
      <c r="A8" s="23" t="s">
        <v>1325</v>
      </c>
      <c r="B8" s="8">
        <v>1024495295</v>
      </c>
      <c r="C8" s="25" t="s">
        <v>161</v>
      </c>
      <c r="D8" s="21">
        <f>COUNTIFS('CONTRATOS 2016'!AY:AY,A8,'CONTRATOS 2016'!$AM:AM,"&gt;=1")</f>
        <v>0</v>
      </c>
      <c r="E8" s="20">
        <f>SUMIFS('CONTRATOS 2016'!$AM:AM,'CONTRATOS 2016'!$AY:AY,A8)</f>
        <v>0</v>
      </c>
    </row>
    <row r="9" spans="1:10" x14ac:dyDescent="0.2">
      <c r="A9" s="23" t="s">
        <v>848</v>
      </c>
      <c r="B9" s="8">
        <v>68296543</v>
      </c>
      <c r="C9" s="25" t="s">
        <v>164</v>
      </c>
      <c r="D9" s="21">
        <f>COUNTIFS('CONTRATOS 2016'!AY:AY,A9,'CONTRATOS 2016'!$AM:AM,"&gt;=1")</f>
        <v>0</v>
      </c>
      <c r="E9" s="20">
        <f>SUMIFS('CONTRATOS 2016'!$AM:AM,'CONTRATOS 2016'!$AY:AY,A9)</f>
        <v>0</v>
      </c>
    </row>
    <row r="10" spans="1:10" x14ac:dyDescent="0.2">
      <c r="A10" s="23" t="s">
        <v>785</v>
      </c>
      <c r="B10" s="8">
        <v>52993820</v>
      </c>
      <c r="C10" s="25" t="s">
        <v>261</v>
      </c>
      <c r="D10" s="21">
        <f>COUNTIFS('CONTRATOS 2016'!AY:AY,A10,'CONTRATOS 2016'!$AM:AM,"&gt;=1")</f>
        <v>0</v>
      </c>
      <c r="E10" s="20">
        <f>SUMIFS('CONTRATOS 2016'!$AM:AM,'CONTRATOS 2016'!$AY:AY,A10)</f>
        <v>0</v>
      </c>
    </row>
    <row r="11" spans="1:10" x14ac:dyDescent="0.2">
      <c r="A11" s="23" t="s">
        <v>774</v>
      </c>
      <c r="B11" s="8">
        <v>52934097</v>
      </c>
      <c r="C11" s="25" t="s">
        <v>161</v>
      </c>
      <c r="D11" s="21">
        <f>COUNTIFS('CONTRATOS 2016'!AY:AY,A11,'CONTRATOS 2016'!$AM:AM,"&gt;=1")</f>
        <v>0</v>
      </c>
      <c r="E11" s="20">
        <f>SUMIFS('CONTRATOS 2016'!$AM:AM,'CONTRATOS 2016'!$AY:AY,A11)</f>
        <v>0</v>
      </c>
    </row>
    <row r="12" spans="1:10" x14ac:dyDescent="0.2">
      <c r="A12" s="23" t="s">
        <v>529</v>
      </c>
      <c r="B12" s="8">
        <v>27082113</v>
      </c>
      <c r="C12" s="25" t="s">
        <v>182</v>
      </c>
      <c r="D12" s="21">
        <f>COUNTIFS('CONTRATOS 2016'!AY:AY,A12,'CONTRATOS 2016'!$AM:AM,"&gt;=1")</f>
        <v>0</v>
      </c>
      <c r="E12" s="20">
        <f>SUMIFS('CONTRATOS 2016'!$AM:AM,'CONTRATOS 2016'!$AY:AY,A12)</f>
        <v>0</v>
      </c>
    </row>
    <row r="13" spans="1:10" x14ac:dyDescent="0.2">
      <c r="A13" s="23" t="s">
        <v>544</v>
      </c>
      <c r="B13" s="8">
        <v>31164881</v>
      </c>
      <c r="C13" s="25" t="s">
        <v>252</v>
      </c>
      <c r="D13" s="21">
        <f>COUNTIFS('CONTRATOS 2016'!AY:AY,A13,'CONTRATOS 2016'!$AM:AM,"&gt;=1")</f>
        <v>0</v>
      </c>
      <c r="E13" s="20">
        <f>SUMIFS('CONTRATOS 2016'!$AM:AM,'CONTRATOS 2016'!$AY:AY,A13)</f>
        <v>0</v>
      </c>
    </row>
    <row r="14" spans="1:10" x14ac:dyDescent="0.2">
      <c r="A14" s="23" t="s">
        <v>568</v>
      </c>
      <c r="B14" s="8">
        <v>35492456</v>
      </c>
      <c r="C14" s="25" t="s">
        <v>162</v>
      </c>
      <c r="D14" s="21">
        <f>COUNTIFS('CONTRATOS 2016'!AY:AY,A14,'CONTRATOS 2016'!$AM:AM,"&gt;=1")</f>
        <v>0</v>
      </c>
      <c r="E14" s="20">
        <f>SUMIFS('CONTRATOS 2016'!$AM:AM,'CONTRATOS 2016'!$AY:AY,A14)</f>
        <v>0</v>
      </c>
    </row>
    <row r="15" spans="1:10" x14ac:dyDescent="0.2">
      <c r="A15" s="23" t="s">
        <v>1228</v>
      </c>
      <c r="B15" s="8">
        <v>94367897</v>
      </c>
      <c r="C15" s="25" t="s">
        <v>171</v>
      </c>
      <c r="D15" s="21">
        <f>COUNTIFS('CONTRATOS 2016'!AY:AY,A15,'CONTRATOS 2016'!$AM:AM,"&gt;=1")</f>
        <v>0</v>
      </c>
      <c r="E15" s="20">
        <f>SUMIFS('CONTRATOS 2016'!$AM:AM,'CONTRATOS 2016'!$AY:AY,A15)</f>
        <v>0</v>
      </c>
    </row>
    <row r="16" spans="1:10" x14ac:dyDescent="0.2">
      <c r="A16" s="23" t="s">
        <v>1214</v>
      </c>
      <c r="B16" s="8">
        <v>93373942</v>
      </c>
      <c r="C16" s="25" t="s">
        <v>181</v>
      </c>
      <c r="D16" s="21">
        <f>COUNTIFS('CONTRATOS 2016'!AY:AY,A16,'CONTRATOS 2016'!$AM:AM,"&gt;=1")</f>
        <v>0</v>
      </c>
      <c r="E16" s="20">
        <f>SUMIFS('CONTRATOS 2016'!$AM:AM,'CONTRATOS 2016'!$AY:AY,A16)</f>
        <v>0</v>
      </c>
    </row>
    <row r="17" spans="1:5" x14ac:dyDescent="0.2">
      <c r="A17" s="23" t="s">
        <v>304</v>
      </c>
      <c r="B17" s="8">
        <v>4470197</v>
      </c>
      <c r="C17" s="25" t="s">
        <v>173</v>
      </c>
      <c r="D17" s="21">
        <f>COUNTIFS('CONTRATOS 2016'!AY:AY,A17,'CONTRATOS 2016'!$AM:AM,"&gt;=1")</f>
        <v>0</v>
      </c>
      <c r="E17" s="20">
        <f>SUMIFS('CONTRATOS 2016'!$AM:AM,'CONTRATOS 2016'!$AY:AY,A17)</f>
        <v>0</v>
      </c>
    </row>
    <row r="18" spans="1:5" x14ac:dyDescent="0.2">
      <c r="A18" s="23" t="s">
        <v>747</v>
      </c>
      <c r="B18" s="8">
        <v>52780783</v>
      </c>
      <c r="C18" s="25" t="s">
        <v>261</v>
      </c>
      <c r="D18" s="21">
        <f>COUNTIFS('CONTRATOS 2016'!AY:AY,A18,'CONTRATOS 2016'!$AM:AM,"&gt;=1")</f>
        <v>0</v>
      </c>
      <c r="E18" s="20">
        <f>SUMIFS('CONTRATOS 2016'!$AM:AM,'CONTRATOS 2016'!$AY:AY,A18)</f>
        <v>0</v>
      </c>
    </row>
    <row r="19" spans="1:5" x14ac:dyDescent="0.2">
      <c r="A19" s="23" t="s">
        <v>1439</v>
      </c>
      <c r="B19" s="8">
        <v>1128445853</v>
      </c>
      <c r="C19" s="25" t="s">
        <v>186</v>
      </c>
      <c r="D19" s="21">
        <f>COUNTIFS('CONTRATOS 2016'!AY:AY,A19,'CONTRATOS 2016'!$AM:AM,"&gt;=1")</f>
        <v>0</v>
      </c>
      <c r="E19" s="20">
        <f>SUMIFS('CONTRATOS 2016'!$AM:AM,'CONTRATOS 2016'!$AY:AY,A19)</f>
        <v>0</v>
      </c>
    </row>
    <row r="20" spans="1:5" x14ac:dyDescent="0.2">
      <c r="A20" s="23" t="s">
        <v>986</v>
      </c>
      <c r="B20" s="8">
        <v>79617767</v>
      </c>
      <c r="C20" s="25" t="s">
        <v>229</v>
      </c>
      <c r="D20" s="21">
        <f>COUNTIFS('CONTRATOS 2016'!AY:AY,A20,'CONTRATOS 2016'!$AM:AM,"&gt;=1")</f>
        <v>0</v>
      </c>
      <c r="E20" s="20">
        <f>SUMIFS('CONTRATOS 2016'!$AM:AM,'CONTRATOS 2016'!$AY:AY,A20)</f>
        <v>0</v>
      </c>
    </row>
    <row r="21" spans="1:5" x14ac:dyDescent="0.2">
      <c r="A21" s="23" t="s">
        <v>869</v>
      </c>
      <c r="B21" s="8">
        <v>72201267</v>
      </c>
      <c r="C21" s="25" t="s">
        <v>219</v>
      </c>
      <c r="D21" s="21">
        <f>COUNTIFS('CONTRATOS 2016'!AY:AY,A21,'CONTRATOS 2016'!$AM:AM,"&gt;=1")</f>
        <v>0</v>
      </c>
      <c r="E21" s="20">
        <f>SUMIFS('CONTRATOS 2016'!$AM:AM,'CONTRATOS 2016'!$AY:AY,A21)</f>
        <v>0</v>
      </c>
    </row>
    <row r="22" spans="1:5" x14ac:dyDescent="0.2">
      <c r="A22" s="23" t="s">
        <v>1039</v>
      </c>
      <c r="B22" s="8">
        <v>79963759</v>
      </c>
      <c r="C22" s="25" t="s">
        <v>150</v>
      </c>
      <c r="D22" s="21">
        <f>COUNTIFS('CONTRATOS 2016'!AY:AY,A22,'CONTRATOS 2016'!$AM:AM,"&gt;=1")</f>
        <v>0</v>
      </c>
      <c r="E22" s="20">
        <f>SUMIFS('CONTRATOS 2016'!$AM:AM,'CONTRATOS 2016'!$AY:AY,A22)</f>
        <v>0</v>
      </c>
    </row>
    <row r="23" spans="1:5" x14ac:dyDescent="0.2">
      <c r="A23" s="23" t="s">
        <v>1232</v>
      </c>
      <c r="B23" s="8">
        <v>94391708</v>
      </c>
      <c r="C23" s="25" t="s">
        <v>161</v>
      </c>
      <c r="D23" s="21">
        <f>COUNTIFS('CONTRATOS 2016'!AY:AY,A23,'CONTRATOS 2016'!$AM:AM,"&gt;=1")</f>
        <v>0</v>
      </c>
      <c r="E23" s="20">
        <f>SUMIFS('CONTRATOS 2016'!$AM:AM,'CONTRATOS 2016'!$AY:AY,A23)</f>
        <v>0</v>
      </c>
    </row>
    <row r="24" spans="1:5" x14ac:dyDescent="0.2">
      <c r="A24" s="23" t="s">
        <v>1183</v>
      </c>
      <c r="B24" s="8">
        <v>88221546</v>
      </c>
      <c r="C24" s="25" t="s">
        <v>206</v>
      </c>
      <c r="D24" s="21">
        <f>COUNTIFS('CONTRATOS 2016'!AY:AY,A24,'CONTRATOS 2016'!$AM:AM,"&gt;=1")</f>
        <v>0</v>
      </c>
      <c r="E24" s="20">
        <f>SUMIFS('CONTRATOS 2016'!$AM:AM,'CONTRATOS 2016'!$AY:AY,A24)</f>
        <v>0</v>
      </c>
    </row>
    <row r="25" spans="1:5" x14ac:dyDescent="0.2">
      <c r="A25" s="23" t="s">
        <v>345</v>
      </c>
      <c r="B25" s="8">
        <v>8507491</v>
      </c>
      <c r="C25" s="25" t="s">
        <v>200</v>
      </c>
      <c r="D25" s="21">
        <f>COUNTIFS('CONTRATOS 2016'!AY:AY,A25,'CONTRATOS 2016'!$AM:AM,"&gt;=1")</f>
        <v>0</v>
      </c>
      <c r="E25" s="20">
        <f>SUMIFS('CONTRATOS 2016'!$AM:AM,'CONTRATOS 2016'!$AY:AY,A25)</f>
        <v>0</v>
      </c>
    </row>
    <row r="26" spans="1:5" x14ac:dyDescent="0.2">
      <c r="A26" s="23" t="s">
        <v>358</v>
      </c>
      <c r="B26" s="8">
        <v>9817852</v>
      </c>
      <c r="C26" s="25" t="s">
        <v>206</v>
      </c>
      <c r="D26" s="21">
        <f>COUNTIFS('CONTRATOS 2016'!AY:AY,A26,'CONTRATOS 2016'!$AM:AM,"&gt;=1")</f>
        <v>0</v>
      </c>
      <c r="E26" s="20">
        <f>SUMIFS('CONTRATOS 2016'!$AM:AM,'CONTRATOS 2016'!$AY:AY,A26)</f>
        <v>0</v>
      </c>
    </row>
    <row r="27" spans="1:5" x14ac:dyDescent="0.2">
      <c r="A27" s="23" t="s">
        <v>992</v>
      </c>
      <c r="B27" s="8">
        <v>79662924</v>
      </c>
      <c r="C27" s="25" t="s">
        <v>170</v>
      </c>
      <c r="D27" s="21">
        <f>COUNTIFS('CONTRATOS 2016'!AY:AY,A27,'CONTRATOS 2016'!$AM:AM,"&gt;=1")</f>
        <v>0</v>
      </c>
      <c r="E27" s="20">
        <f>SUMIFS('CONTRATOS 2016'!$AM:AM,'CONTRATOS 2016'!$AY:AY,A27)</f>
        <v>0</v>
      </c>
    </row>
    <row r="28" spans="1:5" x14ac:dyDescent="0.2">
      <c r="A28" s="23" t="s">
        <v>1171</v>
      </c>
      <c r="B28" s="8">
        <v>87473040</v>
      </c>
      <c r="C28" s="25" t="s">
        <v>182</v>
      </c>
      <c r="D28" s="21">
        <f>COUNTIFS('CONTRATOS 2016'!AY:AY,A28,'CONTRATOS 2016'!$AM:AM,"&gt;=1")</f>
        <v>0</v>
      </c>
      <c r="E28" s="20">
        <f>SUMIFS('CONTRATOS 2016'!$AM:AM,'CONTRATOS 2016'!$AY:AY,A28)</f>
        <v>0</v>
      </c>
    </row>
    <row r="29" spans="1:5" x14ac:dyDescent="0.2">
      <c r="A29" s="23" t="s">
        <v>1082</v>
      </c>
      <c r="B29" s="8">
        <v>80147567</v>
      </c>
      <c r="C29" s="25" t="s">
        <v>171</v>
      </c>
      <c r="D29" s="21">
        <f>COUNTIFS('CONTRATOS 2016'!AY:AY,A29,'CONTRATOS 2016'!$AM:AM,"&gt;=1")</f>
        <v>0</v>
      </c>
      <c r="E29" s="20">
        <f>SUMIFS('CONTRATOS 2016'!$AM:AM,'CONTRATOS 2016'!$AY:AY,A29)</f>
        <v>0</v>
      </c>
    </row>
    <row r="30" spans="1:5" x14ac:dyDescent="0.2">
      <c r="A30" s="23" t="s">
        <v>466</v>
      </c>
      <c r="B30" s="8">
        <v>17356341</v>
      </c>
      <c r="C30" s="25" t="s">
        <v>205</v>
      </c>
      <c r="D30" s="21">
        <f>COUNTIFS('CONTRATOS 2016'!AY:AY,A30,'CONTRATOS 2016'!$AM:AM,"&gt;=1")</f>
        <v>0</v>
      </c>
      <c r="E30" s="20">
        <f>SUMIFS('CONTRATOS 2016'!$AM:AM,'CONTRATOS 2016'!$AY:AY,A30)</f>
        <v>0</v>
      </c>
    </row>
    <row r="31" spans="1:5" x14ac:dyDescent="0.2">
      <c r="A31" s="23" t="s">
        <v>876</v>
      </c>
      <c r="B31" s="8">
        <v>72228650</v>
      </c>
      <c r="C31" s="25" t="s">
        <v>167</v>
      </c>
      <c r="D31" s="21">
        <f>COUNTIFS('CONTRATOS 2016'!AY:AY,A31,'CONTRATOS 2016'!$AM:AM,"&gt;=1")</f>
        <v>0</v>
      </c>
      <c r="E31" s="20">
        <f>SUMIFS('CONTRATOS 2016'!$AM:AM,'CONTRATOS 2016'!$AY:AY,A31)</f>
        <v>0</v>
      </c>
    </row>
    <row r="32" spans="1:5" x14ac:dyDescent="0.2">
      <c r="A32" s="23" t="s">
        <v>1236</v>
      </c>
      <c r="B32" s="8">
        <v>94453666</v>
      </c>
      <c r="C32" s="25" t="s">
        <v>171</v>
      </c>
      <c r="D32" s="21">
        <f>COUNTIFS('CONTRATOS 2016'!AY:AY,A32,'CONTRATOS 2016'!$AM:AM,"&gt;=1")</f>
        <v>0</v>
      </c>
      <c r="E32" s="20">
        <f>SUMIFS('CONTRATOS 2016'!$AM:AM,'CONTRATOS 2016'!$AY:AY,A32)</f>
        <v>0</v>
      </c>
    </row>
    <row r="33" spans="1:5" x14ac:dyDescent="0.2">
      <c r="A33" s="23" t="s">
        <v>1440</v>
      </c>
      <c r="B33" s="8">
        <v>1130587089</v>
      </c>
      <c r="C33" s="25" t="s">
        <v>167</v>
      </c>
      <c r="D33" s="21">
        <f>COUNTIFS('CONTRATOS 2016'!AY:AY,A33,'CONTRATOS 2016'!$AM:AM,"&gt;=1")</f>
        <v>0</v>
      </c>
      <c r="E33" s="20">
        <f>SUMIFS('CONTRATOS 2016'!$AM:AM,'CONTRATOS 2016'!$AY:AY,A33)</f>
        <v>0</v>
      </c>
    </row>
    <row r="34" spans="1:5" x14ac:dyDescent="0.2">
      <c r="A34" s="23" t="s">
        <v>1154</v>
      </c>
      <c r="B34" s="8">
        <v>86040562</v>
      </c>
      <c r="C34" s="25" t="s">
        <v>202</v>
      </c>
      <c r="D34" s="21">
        <f>COUNTIFS('CONTRATOS 2016'!AY:AY,A34,'CONTRATOS 2016'!$AM:AM,"&gt;=1")</f>
        <v>0</v>
      </c>
      <c r="E34" s="20">
        <f>SUMIFS('CONTRATOS 2016'!$AM:AM,'CONTRATOS 2016'!$AY:AY,A34)</f>
        <v>0</v>
      </c>
    </row>
    <row r="35" spans="1:5" x14ac:dyDescent="0.2">
      <c r="A35" s="23" t="s">
        <v>1177</v>
      </c>
      <c r="B35" s="8">
        <v>88030955</v>
      </c>
      <c r="C35" s="25" t="s">
        <v>171</v>
      </c>
      <c r="D35" s="21">
        <f>COUNTIFS('CONTRATOS 2016'!AY:AY,A35,'CONTRATOS 2016'!$AM:AM,"&gt;=1")</f>
        <v>0</v>
      </c>
      <c r="E35" s="20">
        <f>SUMIFS('CONTRATOS 2016'!$AM:AM,'CONTRATOS 2016'!$AY:AY,A35)</f>
        <v>0</v>
      </c>
    </row>
    <row r="36" spans="1:5" x14ac:dyDescent="0.2">
      <c r="A36" s="23" t="s">
        <v>397</v>
      </c>
      <c r="B36" s="8">
        <v>12203383</v>
      </c>
      <c r="C36" s="25" t="s">
        <v>217</v>
      </c>
      <c r="D36" s="21">
        <f>COUNTIFS('CONTRATOS 2016'!AY:AY,A36,'CONTRATOS 2016'!$AM:AM,"&gt;=1")</f>
        <v>0</v>
      </c>
      <c r="E36" s="20">
        <f>SUMIFS('CONTRATOS 2016'!$AM:AM,'CONTRATOS 2016'!$AY:AY,A36)</f>
        <v>0</v>
      </c>
    </row>
    <row r="37" spans="1:5" x14ac:dyDescent="0.2">
      <c r="A37" s="23" t="s">
        <v>412</v>
      </c>
      <c r="B37" s="8">
        <v>12969328</v>
      </c>
      <c r="C37" s="25" t="s">
        <v>183</v>
      </c>
      <c r="D37" s="21">
        <f>COUNTIFS('CONTRATOS 2016'!AY:AY,A37,'CONTRATOS 2016'!$AM:AM,"&gt;=1")</f>
        <v>0</v>
      </c>
      <c r="E37" s="20">
        <f>SUMIFS('CONTRATOS 2016'!$AM:AM,'CONTRATOS 2016'!$AY:AY,A37)</f>
        <v>0</v>
      </c>
    </row>
    <row r="38" spans="1:5" x14ac:dyDescent="0.2">
      <c r="A38" s="23" t="s">
        <v>292</v>
      </c>
      <c r="B38" s="8">
        <v>2997089</v>
      </c>
      <c r="C38" s="25" t="s">
        <v>161</v>
      </c>
      <c r="D38" s="21">
        <f>COUNTIFS('CONTRATOS 2016'!AY:AY,A38,'CONTRATOS 2016'!$AM:AM,"&gt;=1")</f>
        <v>0</v>
      </c>
      <c r="E38" s="20">
        <f>SUMIFS('CONTRATOS 2016'!$AM:AM,'CONTRATOS 2016'!$AY:AY,A38)</f>
        <v>0</v>
      </c>
    </row>
    <row r="39" spans="1:5" x14ac:dyDescent="0.2">
      <c r="A39" s="23" t="s">
        <v>550</v>
      </c>
      <c r="B39" s="8">
        <v>31852260</v>
      </c>
      <c r="C39" s="25" t="s">
        <v>253</v>
      </c>
      <c r="D39" s="21">
        <f>COUNTIFS('CONTRATOS 2016'!AY:AY,A39,'CONTRATOS 2016'!$AM:AM,"&gt;=1")</f>
        <v>0</v>
      </c>
      <c r="E39" s="20">
        <f>SUMIFS('CONTRATOS 2016'!$AM:AM,'CONTRATOS 2016'!$AY:AY,A39)</f>
        <v>0</v>
      </c>
    </row>
    <row r="40" spans="1:5" x14ac:dyDescent="0.2">
      <c r="A40" s="23" t="s">
        <v>495</v>
      </c>
      <c r="B40" s="8">
        <v>19468904</v>
      </c>
      <c r="C40" s="25" t="s">
        <v>207</v>
      </c>
      <c r="D40" s="21">
        <f>COUNTIFS('CONTRATOS 2016'!AY:AY,A40,'CONTRATOS 2016'!$AM:AM,"&gt;=1")</f>
        <v>0</v>
      </c>
      <c r="E40" s="20">
        <f>SUMIFS('CONTRATOS 2016'!$AM:AM,'CONTRATOS 2016'!$AY:AY,A40)</f>
        <v>0</v>
      </c>
    </row>
    <row r="41" spans="1:5" x14ac:dyDescent="0.2">
      <c r="A41" s="23" t="s">
        <v>417</v>
      </c>
      <c r="B41" s="8">
        <v>12994660</v>
      </c>
      <c r="C41" s="25" t="s">
        <v>225</v>
      </c>
      <c r="D41" s="21">
        <f>COUNTIFS('CONTRATOS 2016'!AY:AY,A41,'CONTRATOS 2016'!$AM:AM,"&gt;=1")</f>
        <v>0</v>
      </c>
      <c r="E41" s="20">
        <f>SUMIFS('CONTRATOS 2016'!$AM:AM,'CONTRATOS 2016'!$AY:AY,A41)</f>
        <v>0</v>
      </c>
    </row>
    <row r="42" spans="1:5" x14ac:dyDescent="0.2">
      <c r="A42" s="23" t="s">
        <v>928</v>
      </c>
      <c r="B42" s="8">
        <v>76328498</v>
      </c>
      <c r="C42" s="25" t="s">
        <v>211</v>
      </c>
      <c r="D42" s="21">
        <f>COUNTIFS('CONTRATOS 2016'!AY:AY,A42,'CONTRATOS 2016'!$AM:AM,"&gt;=1")</f>
        <v>0</v>
      </c>
      <c r="E42" s="20">
        <f>SUMIFS('CONTRATOS 2016'!$AM:AM,'CONTRATOS 2016'!$AY:AY,A42)</f>
        <v>0</v>
      </c>
    </row>
    <row r="43" spans="1:5" x14ac:dyDescent="0.2">
      <c r="A43" s="23" t="s">
        <v>354</v>
      </c>
      <c r="B43" s="8">
        <v>9658672</v>
      </c>
      <c r="C43" s="25" t="s">
        <v>161</v>
      </c>
      <c r="D43" s="21">
        <f>COUNTIFS('CONTRATOS 2016'!AY:AY,A43,'CONTRATOS 2016'!$AM:AM,"&gt;=1")</f>
        <v>0</v>
      </c>
      <c r="E43" s="20">
        <f>SUMIFS('CONTRATOS 2016'!$AM:AM,'CONTRATOS 2016'!$AY:AY,A43)</f>
        <v>0</v>
      </c>
    </row>
    <row r="44" spans="1:5" x14ac:dyDescent="0.2">
      <c r="A44" s="23" t="s">
        <v>955</v>
      </c>
      <c r="B44" s="8">
        <v>79342713</v>
      </c>
      <c r="C44" s="25" t="s">
        <v>274</v>
      </c>
      <c r="D44" s="21">
        <f>COUNTIFS('CONTRATOS 2016'!AY:AY,A44,'CONTRATOS 2016'!$AM:AM,"&gt;=1")</f>
        <v>0</v>
      </c>
      <c r="E44" s="20">
        <f>SUMIFS('CONTRATOS 2016'!$AM:AM,'CONTRATOS 2016'!$AY:AY,A44)</f>
        <v>0</v>
      </c>
    </row>
    <row r="45" spans="1:5" x14ac:dyDescent="0.2">
      <c r="A45" s="23" t="s">
        <v>940</v>
      </c>
      <c r="B45" s="8">
        <v>79116407</v>
      </c>
      <c r="C45" s="25" t="s">
        <v>221</v>
      </c>
      <c r="D45" s="21">
        <f>COUNTIFS('CONTRATOS 2016'!AY:AY,A45,'CONTRATOS 2016'!$AM:AM,"&gt;=1")</f>
        <v>0</v>
      </c>
      <c r="E45" s="20">
        <f>SUMIFS('CONTRATOS 2016'!$AM:AM,'CONTRATOS 2016'!$AY:AY,A45)</f>
        <v>0</v>
      </c>
    </row>
    <row r="46" spans="1:5" x14ac:dyDescent="0.2">
      <c r="A46" s="23" t="s">
        <v>1140</v>
      </c>
      <c r="B46" s="8">
        <v>83219253</v>
      </c>
      <c r="C46" s="25" t="s">
        <v>246</v>
      </c>
      <c r="D46" s="21">
        <f>COUNTIFS('CONTRATOS 2016'!AY:AY,A46,'CONTRATOS 2016'!$AM:AM,"&gt;=1")</f>
        <v>0</v>
      </c>
      <c r="E46" s="20">
        <f>SUMIFS('CONTRATOS 2016'!$AM:AM,'CONTRATOS 2016'!$AY:AY,A46)</f>
        <v>0</v>
      </c>
    </row>
    <row r="47" spans="1:5" x14ac:dyDescent="0.2">
      <c r="A47" s="23" t="s">
        <v>600</v>
      </c>
      <c r="B47" s="8">
        <v>39664287</v>
      </c>
      <c r="C47" s="25" t="s">
        <v>263</v>
      </c>
      <c r="D47" s="21">
        <f>COUNTIFS('CONTRATOS 2016'!AY:AY,A47,'CONTRATOS 2016'!$AM:AM,"&gt;=1")</f>
        <v>0</v>
      </c>
      <c r="E47" s="20">
        <f>SUMIFS('CONTRATOS 2016'!$AM:AM,'CONTRATOS 2016'!$AY:AY,A47)</f>
        <v>0</v>
      </c>
    </row>
    <row r="48" spans="1:5" x14ac:dyDescent="0.2">
      <c r="A48" s="23" t="s">
        <v>658</v>
      </c>
      <c r="B48" s="8">
        <v>51680160</v>
      </c>
      <c r="C48" s="25" t="s">
        <v>163</v>
      </c>
      <c r="D48" s="21">
        <f>COUNTIFS('CONTRATOS 2016'!AY:AY,A48,'CONTRATOS 2016'!$AM:AM,"&gt;=1")</f>
        <v>0</v>
      </c>
      <c r="E48" s="20">
        <f>SUMIFS('CONTRATOS 2016'!$AM:AM,'CONTRATOS 2016'!$AY:AY,A48)</f>
        <v>0</v>
      </c>
    </row>
    <row r="49" spans="1:7" x14ac:dyDescent="0.2">
      <c r="A49" s="23" t="s">
        <v>347</v>
      </c>
      <c r="B49" s="8">
        <v>8642908</v>
      </c>
      <c r="C49" s="25" t="s">
        <v>202</v>
      </c>
      <c r="D49" s="21">
        <f>COUNTIFS('CONTRATOS 2016'!AY:AY,A49,'CONTRATOS 2016'!$AM:AM,"&gt;=1")</f>
        <v>0</v>
      </c>
      <c r="E49" s="20">
        <f>SUMIFS('CONTRATOS 2016'!$AM:AM,'CONTRATOS 2016'!$AY:AY,A49)</f>
        <v>0</v>
      </c>
    </row>
    <row r="50" spans="1:7" x14ac:dyDescent="0.2">
      <c r="A50" s="23" t="s">
        <v>767</v>
      </c>
      <c r="B50" s="8">
        <v>52897533</v>
      </c>
      <c r="C50" s="25" t="s">
        <v>256</v>
      </c>
      <c r="D50" s="21">
        <f>COUNTIFS('CONTRATOS 2016'!AY:AY,A50,'CONTRATOS 2016'!$AM:AM,"&gt;=1")</f>
        <v>0</v>
      </c>
      <c r="E50" s="20">
        <f>SUMIFS('CONTRATOS 2016'!$AM:AM,'CONTRATOS 2016'!$AY:AY,A50)</f>
        <v>0</v>
      </c>
    </row>
    <row r="51" spans="1:7" x14ac:dyDescent="0.2">
      <c r="A51" s="23" t="s">
        <v>694</v>
      </c>
      <c r="B51" s="8">
        <v>52224214</v>
      </c>
      <c r="C51" s="25" t="s">
        <v>161</v>
      </c>
      <c r="D51" s="21">
        <f>COUNTIFS('CONTRATOS 2016'!AY:AY,A51,'CONTRATOS 2016'!$AM:AM,"&gt;=1")</f>
        <v>0</v>
      </c>
      <c r="E51" s="20">
        <f>SUMIFS('CONTRATOS 2016'!$AM:AM,'CONTRATOS 2016'!$AY:AY,A51)</f>
        <v>0</v>
      </c>
    </row>
    <row r="52" spans="1:7" x14ac:dyDescent="0.2">
      <c r="A52" s="23" t="s">
        <v>1352</v>
      </c>
      <c r="B52" s="8">
        <v>1032379146</v>
      </c>
      <c r="C52" s="25" t="s">
        <v>205</v>
      </c>
      <c r="D52" s="21">
        <f>COUNTIFS('CONTRATOS 2016'!AY:AY,A52,'CONTRATOS 2016'!$AM:AM,"&gt;=1")</f>
        <v>0</v>
      </c>
      <c r="E52" s="20">
        <f>SUMIFS('CONTRATOS 2016'!$AM:AM,'CONTRATOS 2016'!$AY:AY,A52)</f>
        <v>0</v>
      </c>
    </row>
    <row r="53" spans="1:7" x14ac:dyDescent="0.2">
      <c r="A53" s="23" t="s">
        <v>697</v>
      </c>
      <c r="B53" s="8">
        <v>52258308</v>
      </c>
      <c r="C53" s="25" t="s">
        <v>262</v>
      </c>
      <c r="D53" s="21">
        <f>COUNTIFS('CONTRATOS 2016'!AY:AY,A53,'CONTRATOS 2016'!$AM:AM,"&gt;=1")</f>
        <v>0</v>
      </c>
      <c r="E53" s="20">
        <f>SUMIFS('CONTRATOS 2016'!$AM:AM,'CONTRATOS 2016'!$AY:AY,A53)</f>
        <v>0</v>
      </c>
    </row>
    <row r="54" spans="1:7" x14ac:dyDescent="0.2">
      <c r="A54" s="23" t="s">
        <v>735</v>
      </c>
      <c r="B54" s="8">
        <v>52546213</v>
      </c>
      <c r="C54" s="25" t="s">
        <v>161</v>
      </c>
      <c r="D54" s="21">
        <f>COUNTIFS('CONTRATOS 2016'!AY:AY,A54,'CONTRATOS 2016'!$AM:AM,"&gt;=1")</f>
        <v>0</v>
      </c>
      <c r="E54" s="20">
        <f>SUMIFS('CONTRATOS 2016'!$AM:AM,'CONTRATOS 2016'!$AY:AY,A54)</f>
        <v>0</v>
      </c>
    </row>
    <row r="55" spans="1:7" x14ac:dyDescent="0.2">
      <c r="A55" s="23" t="s">
        <v>730</v>
      </c>
      <c r="B55" s="8">
        <v>52528201</v>
      </c>
      <c r="C55" s="25" t="s">
        <v>277</v>
      </c>
      <c r="D55" s="21">
        <f>COUNTIFS('CONTRATOS 2016'!AY:AY,A55,'CONTRATOS 2016'!$AM:AM,"&gt;=1")</f>
        <v>0</v>
      </c>
      <c r="E55" s="20">
        <f>SUMIFS('CONTRATOS 2016'!$AM:AM,'CONTRATOS 2016'!$AY:AY,A55)</f>
        <v>0</v>
      </c>
    </row>
    <row r="56" spans="1:7" x14ac:dyDescent="0.2">
      <c r="A56" s="23" t="s">
        <v>16</v>
      </c>
      <c r="B56" s="8">
        <v>30738603</v>
      </c>
      <c r="C56" s="25" t="s">
        <v>224</v>
      </c>
      <c r="D56" s="21">
        <f>COUNTIFS('CONTRATOS 2016'!AY:AY,A56,'CONTRATOS 2016'!$AM:AM,"&gt;=1")</f>
        <v>0</v>
      </c>
      <c r="E56" s="20">
        <f>SUMIFS('CONTRATOS 2016'!$AM:AM,'CONTRATOS 2016'!$AY:AY,A56)</f>
        <v>0</v>
      </c>
      <c r="G56" s="27"/>
    </row>
    <row r="57" spans="1:7" x14ac:dyDescent="0.2">
      <c r="A57" s="23" t="s">
        <v>536</v>
      </c>
      <c r="B57" s="8">
        <v>30237746</v>
      </c>
      <c r="C57" s="25" t="s">
        <v>161</v>
      </c>
      <c r="D57" s="21">
        <f>COUNTIFS('CONTRATOS 2016'!AY:AY,A57,'CONTRATOS 2016'!$AM:AM,"&gt;=1")</f>
        <v>0</v>
      </c>
      <c r="E57" s="20">
        <f>SUMIFS('CONTRATOS 2016'!$AM:AM,'CONTRATOS 2016'!$AY:AY,A57)</f>
        <v>0</v>
      </c>
    </row>
    <row r="58" spans="1:7" x14ac:dyDescent="0.2">
      <c r="A58" s="23" t="s">
        <v>633</v>
      </c>
      <c r="B58" s="8">
        <v>43106175</v>
      </c>
      <c r="C58" s="25" t="s">
        <v>186</v>
      </c>
      <c r="D58" s="21">
        <f>COUNTIFS('CONTRATOS 2016'!AY:AY,A58,'CONTRATOS 2016'!$AM:AM,"&gt;=1")</f>
        <v>0</v>
      </c>
      <c r="E58" s="20">
        <f>SUMIFS('CONTRATOS 2016'!$AM:AM,'CONTRATOS 2016'!$AY:AY,A58)</f>
        <v>0</v>
      </c>
    </row>
    <row r="59" spans="1:7" x14ac:dyDescent="0.2">
      <c r="A59" s="23" t="s">
        <v>1417</v>
      </c>
      <c r="B59" s="8">
        <v>1095792999</v>
      </c>
      <c r="C59" s="25" t="s">
        <v>161</v>
      </c>
      <c r="D59" s="21">
        <f>COUNTIFS('CONTRATOS 2016'!AY:AY,A59,'CONTRATOS 2016'!$AM:AM,"&gt;=1")</f>
        <v>0</v>
      </c>
      <c r="E59" s="20">
        <f>SUMIFS('CONTRATOS 2016'!$AM:AM,'CONTRATOS 2016'!$AY:AY,A59)</f>
        <v>0</v>
      </c>
    </row>
    <row r="60" spans="1:7" x14ac:dyDescent="0.2">
      <c r="A60" s="23" t="s">
        <v>702</v>
      </c>
      <c r="B60" s="8">
        <v>52279938</v>
      </c>
      <c r="C60" s="25" t="s">
        <v>161</v>
      </c>
      <c r="D60" s="21">
        <f>COUNTIFS('CONTRATOS 2016'!AY:AY,A60,'CONTRATOS 2016'!$AM:AM,"&gt;=1")</f>
        <v>0</v>
      </c>
      <c r="E60" s="20">
        <f>SUMIFS('CONTRATOS 2016'!$AM:AM,'CONTRATOS 2016'!$AY:AY,A60)</f>
        <v>0</v>
      </c>
    </row>
    <row r="61" spans="1:7" x14ac:dyDescent="0.2">
      <c r="A61" s="23" t="s">
        <v>997</v>
      </c>
      <c r="B61" s="8">
        <v>79707869</v>
      </c>
      <c r="C61" s="25" t="s">
        <v>213</v>
      </c>
      <c r="D61" s="21">
        <f>COUNTIFS('CONTRATOS 2016'!AY:AY,A61,'CONTRATOS 2016'!$AM:AM,"&gt;=1")</f>
        <v>0</v>
      </c>
      <c r="E61" s="20">
        <f>SUMIFS('CONTRATOS 2016'!$AM:AM,'CONTRATOS 2016'!$AY:AY,A61)</f>
        <v>0</v>
      </c>
    </row>
    <row r="62" spans="1:7" x14ac:dyDescent="0.2">
      <c r="A62" s="23" t="s">
        <v>1312</v>
      </c>
      <c r="B62" s="8">
        <v>1020744323</v>
      </c>
      <c r="C62" s="25" t="s">
        <v>161</v>
      </c>
      <c r="D62" s="21">
        <f>COUNTIFS('CONTRATOS 2016'!AY:AY,A62,'CONTRATOS 2016'!$AM:AM,"&gt;=1")</f>
        <v>0</v>
      </c>
      <c r="E62" s="20">
        <f>SUMIFS('CONTRATOS 2016'!$AM:AM,'CONTRATOS 2016'!$AY:AY,A62)</f>
        <v>0</v>
      </c>
    </row>
    <row r="63" spans="1:7" x14ac:dyDescent="0.2">
      <c r="A63" s="23" t="s">
        <v>723</v>
      </c>
      <c r="B63" s="8">
        <v>52454568</v>
      </c>
      <c r="C63" s="25" t="s">
        <v>185</v>
      </c>
      <c r="D63" s="21">
        <f>COUNTIFS('CONTRATOS 2016'!AY:AY,A63,'CONTRATOS 2016'!$AM:AM,"&gt;=1")</f>
        <v>0</v>
      </c>
      <c r="E63" s="20">
        <f>SUMIFS('CONTRATOS 2016'!$AM:AM,'CONTRATOS 2016'!$AY:AY,A63)</f>
        <v>0</v>
      </c>
    </row>
    <row r="64" spans="1:7" x14ac:dyDescent="0.2">
      <c r="A64" s="23" t="s">
        <v>715</v>
      </c>
      <c r="B64" s="8">
        <v>52390529</v>
      </c>
      <c r="C64" s="25" t="s">
        <v>246</v>
      </c>
      <c r="D64" s="21">
        <f>COUNTIFS('CONTRATOS 2016'!AY:AY,A64,'CONTRATOS 2016'!$AM:AM,"&gt;=1")</f>
        <v>0</v>
      </c>
      <c r="E64" s="20">
        <f>SUMIFS('CONTRATOS 2016'!$AM:AM,'CONTRATOS 2016'!$AY:AY,A64)</f>
        <v>0</v>
      </c>
    </row>
    <row r="65" spans="1:5" x14ac:dyDescent="0.2">
      <c r="A65" s="23" t="s">
        <v>771</v>
      </c>
      <c r="B65" s="8">
        <v>52917088</v>
      </c>
      <c r="C65" s="25" t="s">
        <v>263</v>
      </c>
      <c r="D65" s="21">
        <f>COUNTIFS('CONTRATOS 2016'!AY:AY,A65,'CONTRATOS 2016'!$AM:AM,"&gt;=1")</f>
        <v>0</v>
      </c>
      <c r="E65" s="20">
        <f>SUMIFS('CONTRATOS 2016'!$AM:AM,'CONTRATOS 2016'!$AY:AY,A65)</f>
        <v>0</v>
      </c>
    </row>
    <row r="66" spans="1:5" x14ac:dyDescent="0.2">
      <c r="A66" s="23" t="s">
        <v>1400</v>
      </c>
      <c r="B66" s="8">
        <v>1084735542</v>
      </c>
      <c r="C66" s="25" t="s">
        <v>254</v>
      </c>
      <c r="D66" s="21">
        <f>COUNTIFS('CONTRATOS 2016'!AY:AY,A66,'CONTRATOS 2016'!$AM:AM,"&gt;=1")</f>
        <v>0</v>
      </c>
      <c r="E66" s="20">
        <f>SUMIFS('CONTRATOS 2016'!$AM:AM,'CONTRATOS 2016'!$AY:AY,A66)</f>
        <v>0</v>
      </c>
    </row>
    <row r="67" spans="1:5" x14ac:dyDescent="0.2">
      <c r="A67" s="23" t="s">
        <v>1429</v>
      </c>
      <c r="B67" s="8">
        <v>1120216621</v>
      </c>
      <c r="C67" s="25" t="s">
        <v>183</v>
      </c>
      <c r="D67" s="21">
        <f>COUNTIFS('CONTRATOS 2016'!AY:AY,A67,'CONTRATOS 2016'!$AM:AM,"&gt;=1")</f>
        <v>0</v>
      </c>
      <c r="E67" s="20">
        <f>SUMIFS('CONTRATOS 2016'!$AM:AM,'CONTRATOS 2016'!$AY:AY,A67)</f>
        <v>0</v>
      </c>
    </row>
    <row r="68" spans="1:5" x14ac:dyDescent="0.2">
      <c r="A68" s="23" t="s">
        <v>778</v>
      </c>
      <c r="B68" s="8">
        <v>52970509</v>
      </c>
      <c r="C68" s="25" t="s">
        <v>197</v>
      </c>
      <c r="D68" s="21">
        <f>COUNTIFS('CONTRATOS 2016'!AY:AY,A68,'CONTRATOS 2016'!$AM:AM,"&gt;=1")</f>
        <v>0</v>
      </c>
      <c r="E68" s="20">
        <f>SUMIFS('CONTRATOS 2016'!$AM:AM,'CONTRATOS 2016'!$AY:AY,A68)</f>
        <v>0</v>
      </c>
    </row>
    <row r="69" spans="1:5" x14ac:dyDescent="0.2">
      <c r="A69" s="23" t="s">
        <v>1331</v>
      </c>
      <c r="B69" s="8">
        <v>1026560635</v>
      </c>
      <c r="C69" s="25" t="s">
        <v>283</v>
      </c>
      <c r="D69" s="21">
        <f>COUNTIFS('CONTRATOS 2016'!AY:AY,A69,'CONTRATOS 2016'!$AM:AM,"&gt;=1")</f>
        <v>0</v>
      </c>
      <c r="E69" s="20">
        <f>SUMIFS('CONTRATOS 2016'!$AM:AM,'CONTRATOS 2016'!$AY:AY,A69)</f>
        <v>0</v>
      </c>
    </row>
    <row r="70" spans="1:5" x14ac:dyDescent="0.2">
      <c r="A70" s="23" t="s">
        <v>295</v>
      </c>
      <c r="B70" s="8">
        <v>3170979</v>
      </c>
      <c r="C70" s="25" t="s">
        <v>166</v>
      </c>
      <c r="D70" s="21">
        <f>COUNTIFS('CONTRATOS 2016'!AY:AY,A70,'CONTRATOS 2016'!$AM:AM,"&gt;=1")</f>
        <v>0</v>
      </c>
      <c r="E70" s="20">
        <f>SUMIFS('CONTRATOS 2016'!$AM:AM,'CONTRATOS 2016'!$AY:AY,A70)</f>
        <v>0</v>
      </c>
    </row>
    <row r="71" spans="1:5" x14ac:dyDescent="0.2">
      <c r="A71" s="23" t="s">
        <v>432</v>
      </c>
      <c r="B71" s="8">
        <v>13852174</v>
      </c>
      <c r="C71" s="25" t="s">
        <v>228</v>
      </c>
      <c r="D71" s="21">
        <f>COUNTIFS('CONTRATOS 2016'!AY:AY,A71,'CONTRATOS 2016'!$AM:AM,"&gt;=1")</f>
        <v>0</v>
      </c>
      <c r="E71" s="20">
        <f>SUMIFS('CONTRATOS 2016'!$AM:AM,'CONTRATOS 2016'!$AY:AY,A71)</f>
        <v>0</v>
      </c>
    </row>
    <row r="72" spans="1:5" x14ac:dyDescent="0.2">
      <c r="A72" s="23" t="s">
        <v>950</v>
      </c>
      <c r="B72" s="8">
        <v>79264819</v>
      </c>
      <c r="C72" s="25" t="s">
        <v>161</v>
      </c>
      <c r="D72" s="21">
        <f>COUNTIFS('CONTRATOS 2016'!AY:AY,A72,'CONTRATOS 2016'!$AM:AM,"&gt;=1")</f>
        <v>0</v>
      </c>
      <c r="E72" s="20">
        <f>SUMIFS('CONTRATOS 2016'!$AM:AM,'CONTRATOS 2016'!$AY:AY,A72)</f>
        <v>0</v>
      </c>
    </row>
    <row r="73" spans="1:5" x14ac:dyDescent="0.2">
      <c r="A73" s="23" t="s">
        <v>1247</v>
      </c>
      <c r="B73" s="8">
        <v>94537372</v>
      </c>
      <c r="C73" s="25" t="s">
        <v>203</v>
      </c>
      <c r="D73" s="21">
        <f>COUNTIFS('CONTRATOS 2016'!AY:AY,A73,'CONTRATOS 2016'!$AM:AM,"&gt;=1")</f>
        <v>0</v>
      </c>
      <c r="E73" s="20">
        <f>SUMIFS('CONTRATOS 2016'!$AM:AM,'CONTRATOS 2016'!$AY:AY,A73)</f>
        <v>0</v>
      </c>
    </row>
    <row r="74" spans="1:5" x14ac:dyDescent="0.2">
      <c r="A74" s="23" t="s">
        <v>1191</v>
      </c>
      <c r="B74" s="8">
        <v>88234968</v>
      </c>
      <c r="C74" s="25" t="s">
        <v>281</v>
      </c>
      <c r="D74" s="21">
        <f>COUNTIFS('CONTRATOS 2016'!AY:AY,A74,'CONTRATOS 2016'!$AM:AM,"&gt;=1")</f>
        <v>0</v>
      </c>
      <c r="E74" s="20">
        <f>SUMIFS('CONTRATOS 2016'!$AM:AM,'CONTRATOS 2016'!$AY:AY,A74)</f>
        <v>0</v>
      </c>
    </row>
    <row r="75" spans="1:5" x14ac:dyDescent="0.2">
      <c r="A75" s="23" t="s">
        <v>1056</v>
      </c>
      <c r="B75" s="8">
        <v>80030320</v>
      </c>
      <c r="C75" s="25" t="s">
        <v>163</v>
      </c>
      <c r="D75" s="21">
        <f>COUNTIFS('CONTRATOS 2016'!AY:AY,A75,'CONTRATOS 2016'!$AM:AM,"&gt;=1")</f>
        <v>0</v>
      </c>
      <c r="E75" s="20">
        <f>SUMIFS('CONTRATOS 2016'!$AM:AM,'CONTRATOS 2016'!$AY:AY,A75)</f>
        <v>0</v>
      </c>
    </row>
    <row r="76" spans="1:5" x14ac:dyDescent="0.2">
      <c r="A76" s="23" t="s">
        <v>1405</v>
      </c>
      <c r="B76" s="8">
        <v>1085256374</v>
      </c>
      <c r="C76" s="25" t="s">
        <v>222</v>
      </c>
      <c r="D76" s="21">
        <f>COUNTIFS('CONTRATOS 2016'!AY:AY,A76,'CONTRATOS 2016'!$AM:AM,"&gt;=1")</f>
        <v>0</v>
      </c>
      <c r="E76" s="20">
        <f>SUMIFS('CONTRATOS 2016'!$AM:AM,'CONTRATOS 2016'!$AY:AY,A76)</f>
        <v>0</v>
      </c>
    </row>
    <row r="77" spans="1:5" x14ac:dyDescent="0.2">
      <c r="A77" s="23" t="s">
        <v>440</v>
      </c>
      <c r="B77" s="8">
        <v>14800778</v>
      </c>
      <c r="C77" s="25" t="s">
        <v>171</v>
      </c>
      <c r="D77" s="21">
        <f>COUNTIFS('CONTRATOS 2016'!AY:AY,A77,'CONTRATOS 2016'!$AM:AM,"&gt;=1")</f>
        <v>0</v>
      </c>
      <c r="E77" s="20">
        <f>SUMIFS('CONTRATOS 2016'!$AM:AM,'CONTRATOS 2016'!$AY:AY,A77)</f>
        <v>0</v>
      </c>
    </row>
    <row r="78" spans="1:5" x14ac:dyDescent="0.2">
      <c r="A78" s="23" t="s">
        <v>1076</v>
      </c>
      <c r="B78" s="8">
        <v>80109937</v>
      </c>
      <c r="C78" s="25" t="s">
        <v>180</v>
      </c>
      <c r="D78" s="21">
        <f>COUNTIFS('CONTRATOS 2016'!AY:AY,A78,'CONTRATOS 2016'!$AM:AM,"&gt;=1")</f>
        <v>0</v>
      </c>
      <c r="E78" s="20">
        <f>SUMIFS('CONTRATOS 2016'!$AM:AM,'CONTRATOS 2016'!$AY:AY,A78)</f>
        <v>0</v>
      </c>
    </row>
    <row r="79" spans="1:5" x14ac:dyDescent="0.2">
      <c r="A79" s="23" t="s">
        <v>1251</v>
      </c>
      <c r="B79" s="8">
        <v>98398243</v>
      </c>
      <c r="C79" s="25" t="s">
        <v>183</v>
      </c>
      <c r="D79" s="21">
        <f>COUNTIFS('CONTRATOS 2016'!AY:AY,A79,'CONTRATOS 2016'!$AM:AM,"&gt;=1")</f>
        <v>0</v>
      </c>
      <c r="E79" s="20">
        <f>SUMIFS('CONTRATOS 2016'!$AM:AM,'CONTRATOS 2016'!$AY:AY,A79)</f>
        <v>0</v>
      </c>
    </row>
    <row r="80" spans="1:5" x14ac:dyDescent="0.2">
      <c r="A80" s="23" t="s">
        <v>1295</v>
      </c>
      <c r="B80" s="8">
        <v>1017136093</v>
      </c>
      <c r="C80" s="25" t="s">
        <v>172</v>
      </c>
      <c r="D80" s="21">
        <f>COUNTIFS('CONTRATOS 2016'!AY:AY,A80,'CONTRATOS 2016'!$AM:AM,"&gt;=1")</f>
        <v>0</v>
      </c>
      <c r="E80" s="20">
        <f>SUMIFS('CONTRATOS 2016'!$AM:AM,'CONTRATOS 2016'!$AY:AY,A80)</f>
        <v>0</v>
      </c>
    </row>
    <row r="81" spans="1:5" x14ac:dyDescent="0.2">
      <c r="A81" s="23" t="s">
        <v>1116</v>
      </c>
      <c r="B81" s="8">
        <v>80495438</v>
      </c>
      <c r="C81" s="25" t="s">
        <v>207</v>
      </c>
      <c r="D81" s="21">
        <f>COUNTIFS('CONTRATOS 2016'!AY:AY,A81,'CONTRATOS 2016'!$AM:AM,"&gt;=1")</f>
        <v>0</v>
      </c>
      <c r="E81" s="20">
        <f>SUMIFS('CONTRATOS 2016'!$AM:AM,'CONTRATOS 2016'!$AY:AY,A81)</f>
        <v>0</v>
      </c>
    </row>
    <row r="82" spans="1:5" x14ac:dyDescent="0.2">
      <c r="A82" s="23" t="s">
        <v>1052</v>
      </c>
      <c r="B82" s="8">
        <v>80024627</v>
      </c>
      <c r="C82" s="25" t="s">
        <v>161</v>
      </c>
      <c r="D82" s="21">
        <f>COUNTIFS('CONTRATOS 2016'!AY:AY,A82,'CONTRATOS 2016'!$AM:AM,"&gt;=1")</f>
        <v>0</v>
      </c>
      <c r="E82" s="20">
        <f>SUMIFS('CONTRATOS 2016'!$AM:AM,'CONTRATOS 2016'!$AY:AY,A82)</f>
        <v>0</v>
      </c>
    </row>
    <row r="83" spans="1:5" x14ac:dyDescent="0.2">
      <c r="A83" s="23" t="s">
        <v>1119</v>
      </c>
      <c r="B83" s="8">
        <v>80724389</v>
      </c>
      <c r="C83" s="25" t="s">
        <v>161</v>
      </c>
      <c r="D83" s="21">
        <f>COUNTIFS('CONTRATOS 2016'!AY:AY,A83,'CONTRATOS 2016'!$AM:AM,"&gt;=1")</f>
        <v>0</v>
      </c>
      <c r="E83" s="20">
        <f>SUMIFS('CONTRATOS 2016'!$AM:AM,'CONTRATOS 2016'!$AY:AY,A83)</f>
        <v>0</v>
      </c>
    </row>
    <row r="84" spans="1:5" x14ac:dyDescent="0.2">
      <c r="A84" s="23" t="s">
        <v>859</v>
      </c>
      <c r="B84" s="8">
        <v>72005852</v>
      </c>
      <c r="C84" s="25" t="s">
        <v>200</v>
      </c>
      <c r="D84" s="21">
        <f>COUNTIFS('CONTRATOS 2016'!AY:AY,A84,'CONTRATOS 2016'!$AM:AM,"&gt;=1")</f>
        <v>0</v>
      </c>
      <c r="E84" s="20">
        <f>SUMIFS('CONTRATOS 2016'!$AM:AM,'CONTRATOS 2016'!$AY:AY,A84)</f>
        <v>0</v>
      </c>
    </row>
    <row r="85" spans="1:5" x14ac:dyDescent="0.2">
      <c r="A85" s="23" t="s">
        <v>788</v>
      </c>
      <c r="B85" s="8">
        <v>53037167</v>
      </c>
      <c r="C85" s="25" t="s">
        <v>161</v>
      </c>
      <c r="D85" s="21">
        <f>COUNTIFS('CONTRATOS 2016'!AY:AY,A85,'CONTRATOS 2016'!$AM:AM,"&gt;=1")</f>
        <v>0</v>
      </c>
      <c r="E85" s="20">
        <f>SUMIFS('CONTRATOS 2016'!$AM:AM,'CONTRATOS 2016'!$AY:AY,A85)</f>
        <v>0</v>
      </c>
    </row>
    <row r="86" spans="1:5" x14ac:dyDescent="0.2">
      <c r="A86" s="23" t="s">
        <v>383</v>
      </c>
      <c r="B86" s="8">
        <v>11390371</v>
      </c>
      <c r="C86" s="25" t="s">
        <v>213</v>
      </c>
      <c r="D86" s="21">
        <f>COUNTIFS('CONTRATOS 2016'!AY:AY,A86,'CONTRATOS 2016'!$AM:AM,"&gt;=1")</f>
        <v>0</v>
      </c>
      <c r="E86" s="20">
        <f>SUMIFS('CONTRATOS 2016'!$AM:AM,'CONTRATOS 2016'!$AY:AY,A86)</f>
        <v>0</v>
      </c>
    </row>
    <row r="87" spans="1:5" x14ac:dyDescent="0.2">
      <c r="A87" s="23" t="s">
        <v>951</v>
      </c>
      <c r="B87" s="8">
        <v>79265904</v>
      </c>
      <c r="C87" s="25" t="s">
        <v>200</v>
      </c>
      <c r="D87" s="21">
        <f>COUNTIFS('CONTRATOS 2016'!AY:AY,A87,'CONTRATOS 2016'!$AM:AM,"&gt;=1")</f>
        <v>0</v>
      </c>
      <c r="E87" s="20">
        <f>SUMIFS('CONTRATOS 2016'!$AM:AM,'CONTRATOS 2016'!$AY:AY,A87)</f>
        <v>0</v>
      </c>
    </row>
    <row r="88" spans="1:5" x14ac:dyDescent="0.2">
      <c r="A88" s="23" t="s">
        <v>758</v>
      </c>
      <c r="B88" s="8">
        <v>52843404</v>
      </c>
      <c r="C88" s="25" t="s">
        <v>161</v>
      </c>
      <c r="D88" s="21">
        <f>COUNTIFS('CONTRATOS 2016'!AY:AY,A88,'CONTRATOS 2016'!$AM:AM,"&gt;=1")</f>
        <v>0</v>
      </c>
      <c r="E88" s="20">
        <f>SUMIFS('CONTRATOS 2016'!$AM:AM,'CONTRATOS 2016'!$AY:AY,A88)</f>
        <v>0</v>
      </c>
    </row>
    <row r="89" spans="1:5" x14ac:dyDescent="0.2">
      <c r="A89" s="23" t="s">
        <v>1396</v>
      </c>
      <c r="B89" s="8">
        <v>1082901992</v>
      </c>
      <c r="C89" s="25" t="s">
        <v>191</v>
      </c>
      <c r="D89" s="21">
        <f>COUNTIFS('CONTRATOS 2016'!AY:AY,A89,'CONTRATOS 2016'!$AM:AM,"&gt;=1")</f>
        <v>0</v>
      </c>
      <c r="E89" s="20">
        <f>SUMIFS('CONTRATOS 2016'!$AM:AM,'CONTRATOS 2016'!$AY:AY,A89)</f>
        <v>0</v>
      </c>
    </row>
    <row r="90" spans="1:5" x14ac:dyDescent="0.2">
      <c r="A90" s="23" t="s">
        <v>741</v>
      </c>
      <c r="B90" s="8">
        <v>52717117</v>
      </c>
      <c r="C90" s="25" t="s">
        <v>185</v>
      </c>
      <c r="D90" s="21">
        <f>COUNTIFS('CONTRATOS 2016'!AY:AY,A90,'CONTRATOS 2016'!$AM:AM,"&gt;=1")</f>
        <v>0</v>
      </c>
      <c r="E90" s="20">
        <f>SUMIFS('CONTRATOS 2016'!$AM:AM,'CONTRATOS 2016'!$AY:AY,A90)</f>
        <v>0</v>
      </c>
    </row>
    <row r="91" spans="1:5" x14ac:dyDescent="0.2">
      <c r="A91" s="23" t="s">
        <v>802</v>
      </c>
      <c r="B91" s="8">
        <v>53118707</v>
      </c>
      <c r="C91" s="25" t="s">
        <v>161</v>
      </c>
      <c r="D91" s="21">
        <f>COUNTIFS('CONTRATOS 2016'!AY:AY,A91,'CONTRATOS 2016'!$AM:AM,"&gt;=1")</f>
        <v>0</v>
      </c>
      <c r="E91" s="20">
        <f>SUMIFS('CONTRATOS 2016'!$AM:AM,'CONTRATOS 2016'!$AY:AY,A91)</f>
        <v>0</v>
      </c>
    </row>
    <row r="92" spans="1:5" x14ac:dyDescent="0.2">
      <c r="A92" s="23" t="s">
        <v>832</v>
      </c>
      <c r="B92" s="8">
        <v>63531270</v>
      </c>
      <c r="C92" s="25" t="s">
        <v>161</v>
      </c>
      <c r="D92" s="21">
        <f>COUNTIFS('CONTRATOS 2016'!AY:AY,A92,'CONTRATOS 2016'!$AM:AM,"&gt;=1")</f>
        <v>0</v>
      </c>
      <c r="E92" s="20">
        <f>SUMIFS('CONTRATOS 2016'!$AM:AM,'CONTRATOS 2016'!$AY:AY,A92)</f>
        <v>0</v>
      </c>
    </row>
    <row r="93" spans="1:5" x14ac:dyDescent="0.2">
      <c r="A93" s="23" t="s">
        <v>1460</v>
      </c>
      <c r="B93" s="8">
        <v>52992368</v>
      </c>
      <c r="C93" s="25" t="s">
        <v>1461</v>
      </c>
      <c r="D93" s="21">
        <f>COUNTIFS('CONTRATOS 2016'!AY:AY,A93,'CONTRATOS 2016'!$AM:AM,"&gt;=1")</f>
        <v>0</v>
      </c>
      <c r="E93" s="20">
        <f>SUMIFS('CONTRATOS 2016'!$AM:AM,'CONTRATOS 2016'!$AY:AY,A93)</f>
        <v>0</v>
      </c>
    </row>
    <row r="94" spans="1:5" x14ac:dyDescent="0.2">
      <c r="A94" s="23" t="s">
        <v>684</v>
      </c>
      <c r="B94" s="8">
        <v>52031795</v>
      </c>
      <c r="C94" s="25" t="s">
        <v>263</v>
      </c>
      <c r="D94" s="21">
        <f>COUNTIFS('CONTRATOS 2016'!AY:AY,A94,'CONTRATOS 2016'!$AM:AM,"&gt;=1")</f>
        <v>0</v>
      </c>
      <c r="E94" s="20">
        <f>SUMIFS('CONTRATOS 2016'!$AM:AM,'CONTRATOS 2016'!$AY:AY,A94)</f>
        <v>0</v>
      </c>
    </row>
    <row r="95" spans="1:5" x14ac:dyDescent="0.2">
      <c r="A95" s="23" t="s">
        <v>757</v>
      </c>
      <c r="B95" s="8">
        <v>52842749</v>
      </c>
      <c r="C95" s="25" t="s">
        <v>263</v>
      </c>
      <c r="D95" s="21">
        <f>COUNTIFS('CONTRATOS 2016'!AY:AY,A95,'CONTRATOS 2016'!$AM:AM,"&gt;=1")</f>
        <v>0</v>
      </c>
      <c r="E95" s="20">
        <f>SUMIFS('CONTRATOS 2016'!$AM:AM,'CONTRATOS 2016'!$AY:AY,A95)</f>
        <v>0</v>
      </c>
    </row>
    <row r="96" spans="1:5" x14ac:dyDescent="0.2">
      <c r="A96" s="23" t="s">
        <v>717</v>
      </c>
      <c r="B96" s="8">
        <v>52409905</v>
      </c>
      <c r="C96" s="25" t="s">
        <v>213</v>
      </c>
      <c r="D96" s="21">
        <f>COUNTIFS('CONTRATOS 2016'!AY:AY,A96,'CONTRATOS 2016'!$AM:AM,"&gt;=1")</f>
        <v>0</v>
      </c>
      <c r="E96" s="20">
        <f>SUMIFS('CONTRATOS 2016'!$AM:AM,'CONTRATOS 2016'!$AY:AY,A96)</f>
        <v>0</v>
      </c>
    </row>
    <row r="97" spans="1:5" x14ac:dyDescent="0.2">
      <c r="A97" s="23" t="s">
        <v>565</v>
      </c>
      <c r="B97" s="8">
        <v>35260585</v>
      </c>
      <c r="C97" s="25" t="s">
        <v>161</v>
      </c>
      <c r="D97" s="21">
        <f>COUNTIFS('CONTRATOS 2016'!AY:AY,A97,'CONTRATOS 2016'!$AM:AM,"&gt;=1")</f>
        <v>0</v>
      </c>
      <c r="E97" s="20">
        <f>SUMIFS('CONTRATOS 2016'!$AM:AM,'CONTRATOS 2016'!$AY:AY,A97)</f>
        <v>0</v>
      </c>
    </row>
    <row r="98" spans="1:5" x14ac:dyDescent="0.2">
      <c r="A98" s="23" t="s">
        <v>1445</v>
      </c>
      <c r="B98" s="8">
        <v>1130678897</v>
      </c>
      <c r="C98" s="25" t="s">
        <v>176</v>
      </c>
      <c r="D98" s="21">
        <f>COUNTIFS('CONTRATOS 2016'!AY:AY,A98,'CONTRATOS 2016'!$AM:AM,"&gt;=1")</f>
        <v>0</v>
      </c>
      <c r="E98" s="20">
        <f>SUMIFS('CONTRATOS 2016'!$AM:AM,'CONTRATOS 2016'!$AY:AY,A98)</f>
        <v>0</v>
      </c>
    </row>
    <row r="99" spans="1:5" x14ac:dyDescent="0.2">
      <c r="A99" s="23" t="s">
        <v>1281</v>
      </c>
      <c r="B99" s="8">
        <v>1014198366</v>
      </c>
      <c r="C99" s="25" t="s">
        <v>161</v>
      </c>
      <c r="D99" s="21">
        <f>COUNTIFS('CONTRATOS 2016'!AY:AY,A99,'CONTRATOS 2016'!$AM:AM,"&gt;=1")</f>
        <v>0</v>
      </c>
      <c r="E99" s="20">
        <f>SUMIFS('CONTRATOS 2016'!$AM:AM,'CONTRATOS 2016'!$AY:AY,A99)</f>
        <v>0</v>
      </c>
    </row>
    <row r="100" spans="1:5" x14ac:dyDescent="0.2">
      <c r="A100" s="23" t="s">
        <v>546</v>
      </c>
      <c r="B100" s="8">
        <v>31573241</v>
      </c>
      <c r="C100" s="25" t="s">
        <v>182</v>
      </c>
      <c r="D100" s="21">
        <f>COUNTIFS('CONTRATOS 2016'!AY:AY,A100,'CONTRATOS 2016'!$AM:AM,"&gt;=1")</f>
        <v>0</v>
      </c>
      <c r="E100" s="20">
        <f>SUMIFS('CONTRATOS 2016'!$AM:AM,'CONTRATOS 2016'!$AY:AY,A100)</f>
        <v>0</v>
      </c>
    </row>
    <row r="101" spans="1:5" x14ac:dyDescent="0.2">
      <c r="A101" s="23" t="s">
        <v>687</v>
      </c>
      <c r="B101" s="8">
        <v>52077438</v>
      </c>
      <c r="C101" s="25" t="s">
        <v>161</v>
      </c>
      <c r="D101" s="21">
        <f>COUNTIFS('CONTRATOS 2016'!AY:AY,A101,'CONTRATOS 2016'!$AM:AM,"&gt;=1")</f>
        <v>0</v>
      </c>
      <c r="E101" s="20">
        <f>SUMIFS('CONTRATOS 2016'!$AM:AM,'CONTRATOS 2016'!$AY:AY,A101)</f>
        <v>0</v>
      </c>
    </row>
    <row r="102" spans="1:5" x14ac:dyDescent="0.2">
      <c r="A102" s="23" t="s">
        <v>1358</v>
      </c>
      <c r="B102" s="8">
        <v>1032417100</v>
      </c>
      <c r="C102" s="25" t="s">
        <v>207</v>
      </c>
      <c r="D102" s="21">
        <f>COUNTIFS('CONTRATOS 2016'!AY:AY,A102,'CONTRATOS 2016'!$AM:AM,"&gt;=1")</f>
        <v>0</v>
      </c>
      <c r="E102" s="20">
        <f>SUMIFS('CONTRATOS 2016'!$AM:AM,'CONTRATOS 2016'!$AY:AY,A102)</f>
        <v>0</v>
      </c>
    </row>
    <row r="103" spans="1:5" x14ac:dyDescent="0.2">
      <c r="A103" s="23" t="s">
        <v>1172</v>
      </c>
      <c r="B103" s="8">
        <v>87491479</v>
      </c>
      <c r="C103" s="25" t="s">
        <v>189</v>
      </c>
      <c r="D103" s="21">
        <f>COUNTIFS('CONTRATOS 2016'!AY:AY,A103,'CONTRATOS 2016'!$AM:AM,"&gt;=1")</f>
        <v>0</v>
      </c>
      <c r="E103" s="20">
        <f>SUMIFS('CONTRATOS 2016'!$AM:AM,'CONTRATOS 2016'!$AY:AY,A103)</f>
        <v>0</v>
      </c>
    </row>
    <row r="104" spans="1:5" x14ac:dyDescent="0.2">
      <c r="A104" s="23" t="s">
        <v>30</v>
      </c>
      <c r="B104" s="8">
        <v>79671646</v>
      </c>
      <c r="C104" s="25" t="s">
        <v>256</v>
      </c>
      <c r="D104" s="21">
        <f>COUNTIFS('CONTRATOS 2016'!AY:AY,A104,'CONTRATOS 2016'!$AM:AM,"&gt;=1")</f>
        <v>0</v>
      </c>
      <c r="E104" s="20">
        <f>SUMIFS('CONTRATOS 2016'!$AM:AM,'CONTRATOS 2016'!$AY:AY,A104)</f>
        <v>0</v>
      </c>
    </row>
    <row r="105" spans="1:5" x14ac:dyDescent="0.2">
      <c r="A105" s="23" t="s">
        <v>1409</v>
      </c>
      <c r="B105" s="8">
        <v>1087108403</v>
      </c>
      <c r="C105" s="25" t="s">
        <v>161</v>
      </c>
      <c r="D105" s="21">
        <f>COUNTIFS('CONTRATOS 2016'!AY:AY,A105,'CONTRATOS 2016'!$AM:AM,"&gt;=1")</f>
        <v>0</v>
      </c>
      <c r="E105" s="20">
        <f>SUMIFS('CONTRATOS 2016'!$AM:AM,'CONTRATOS 2016'!$AY:AY,A105)</f>
        <v>0</v>
      </c>
    </row>
    <row r="106" spans="1:5" x14ac:dyDescent="0.2">
      <c r="A106" s="23" t="s">
        <v>394</v>
      </c>
      <c r="B106" s="8">
        <v>11813944</v>
      </c>
      <c r="C106" s="25" t="s">
        <v>172</v>
      </c>
      <c r="D106" s="21">
        <f>COUNTIFS('CONTRATOS 2016'!AY:AY,A106,'CONTRATOS 2016'!$AM:AM,"&gt;=1")</f>
        <v>0</v>
      </c>
      <c r="E106" s="20">
        <f>SUMIFS('CONTRATOS 2016'!$AM:AM,'CONTRATOS 2016'!$AY:AY,A106)</f>
        <v>0</v>
      </c>
    </row>
    <row r="107" spans="1:5" x14ac:dyDescent="0.2">
      <c r="A107" s="23" t="s">
        <v>900</v>
      </c>
      <c r="B107" s="8">
        <v>73583050</v>
      </c>
      <c r="C107" s="25" t="s">
        <v>161</v>
      </c>
      <c r="D107" s="21">
        <f>COUNTIFS('CONTRATOS 2016'!AY:AY,A107,'CONTRATOS 2016'!$AM:AM,"&gt;=1")</f>
        <v>0</v>
      </c>
      <c r="E107" s="20">
        <f>SUMIFS('CONTRATOS 2016'!$AM:AM,'CONTRATOS 2016'!$AY:AY,A107)</f>
        <v>0</v>
      </c>
    </row>
    <row r="108" spans="1:5" x14ac:dyDescent="0.2">
      <c r="A108" s="23" t="s">
        <v>1230</v>
      </c>
      <c r="B108" s="8">
        <v>94391059</v>
      </c>
      <c r="C108" s="25" t="s">
        <v>171</v>
      </c>
      <c r="D108" s="21">
        <f>COUNTIFS('CONTRATOS 2016'!AY:AY,A108,'CONTRATOS 2016'!$AM:AM,"&gt;=1")</f>
        <v>0</v>
      </c>
      <c r="E108" s="20">
        <f>SUMIFS('CONTRATOS 2016'!$AM:AM,'CONTRATOS 2016'!$AY:AY,A108)</f>
        <v>0</v>
      </c>
    </row>
    <row r="109" spans="1:5" x14ac:dyDescent="0.2">
      <c r="A109" s="23" t="s">
        <v>1147</v>
      </c>
      <c r="B109" s="8">
        <v>85446668</v>
      </c>
      <c r="C109" s="25" t="s">
        <v>167</v>
      </c>
      <c r="D109" s="21">
        <f>COUNTIFS('CONTRATOS 2016'!AY:AY,A109,'CONTRATOS 2016'!$AM:AM,"&gt;=1")</f>
        <v>0</v>
      </c>
      <c r="E109" s="20">
        <f>SUMIFS('CONTRATOS 2016'!$AM:AM,'CONTRATOS 2016'!$AY:AY,A109)</f>
        <v>0</v>
      </c>
    </row>
    <row r="110" spans="1:5" x14ac:dyDescent="0.2">
      <c r="A110" s="23" t="s">
        <v>1148</v>
      </c>
      <c r="B110" s="8">
        <v>85459147</v>
      </c>
      <c r="C110" s="25" t="s">
        <v>191</v>
      </c>
      <c r="D110" s="21">
        <f>COUNTIFS('CONTRATOS 2016'!AY:AY,A110,'CONTRATOS 2016'!$AM:AM,"&gt;=1")</f>
        <v>0</v>
      </c>
      <c r="E110" s="20">
        <f>SUMIFS('CONTRATOS 2016'!$AM:AM,'CONTRATOS 2016'!$AY:AY,A110)</f>
        <v>0</v>
      </c>
    </row>
    <row r="111" spans="1:5" x14ac:dyDescent="0.2">
      <c r="A111" s="23" t="s">
        <v>750</v>
      </c>
      <c r="B111" s="8">
        <v>52796490</v>
      </c>
      <c r="C111" s="25" t="s">
        <v>161</v>
      </c>
      <c r="D111" s="21">
        <f>COUNTIFS('CONTRATOS 2016'!AY:AY,A111,'CONTRATOS 2016'!$AM:AM,"&gt;=1")</f>
        <v>0</v>
      </c>
      <c r="E111" s="20">
        <f>SUMIFS('CONTRATOS 2016'!$AM:AM,'CONTRATOS 2016'!$AY:AY,A111)</f>
        <v>0</v>
      </c>
    </row>
    <row r="112" spans="1:5" x14ac:dyDescent="0.2">
      <c r="A112" s="23" t="s">
        <v>581</v>
      </c>
      <c r="B112" s="8">
        <v>36950308</v>
      </c>
      <c r="C112" s="25" t="s">
        <v>222</v>
      </c>
      <c r="D112" s="21">
        <f>COUNTIFS('CONTRATOS 2016'!AY:AY,A112,'CONTRATOS 2016'!$AM:AM,"&gt;=1")</f>
        <v>0</v>
      </c>
      <c r="E112" s="20">
        <f>SUMIFS('CONTRATOS 2016'!$AM:AM,'CONTRATOS 2016'!$AY:AY,A112)</f>
        <v>0</v>
      </c>
    </row>
    <row r="113" spans="1:9" x14ac:dyDescent="0.2">
      <c r="A113" s="23" t="s">
        <v>634</v>
      </c>
      <c r="B113" s="15">
        <v>43538083</v>
      </c>
      <c r="C113" s="25" t="s">
        <v>267</v>
      </c>
      <c r="D113" s="21">
        <f>COUNTIFS('CONTRATOS 2016'!AY:AY,A113,'CONTRATOS 2016'!$AM:AM,"&gt;=1")</f>
        <v>0</v>
      </c>
      <c r="E113" s="20">
        <f>SUMIFS('CONTRATOS 2016'!$AM:AM,'CONTRATOS 2016'!$AY:AY,A113)</f>
        <v>0</v>
      </c>
    </row>
    <row r="114" spans="1:9" x14ac:dyDescent="0.2">
      <c r="A114" s="23" t="s">
        <v>135</v>
      </c>
      <c r="B114" s="8">
        <v>79412681</v>
      </c>
      <c r="C114" s="25" t="s">
        <v>194</v>
      </c>
      <c r="D114" s="21">
        <f>COUNTIFS('CONTRATOS 2016'!AY:AY,A114,'CONTRATOS 2016'!$AM:AM,"&gt;=1")</f>
        <v>0</v>
      </c>
      <c r="E114" s="20">
        <f>SUMIFS('CONTRATOS 2016'!$AM:AM,'CONTRATOS 2016'!$AY:AY,A114)</f>
        <v>0</v>
      </c>
    </row>
    <row r="115" spans="1:9" x14ac:dyDescent="0.2">
      <c r="A115" s="23" t="s">
        <v>641</v>
      </c>
      <c r="B115" s="8">
        <v>43920213</v>
      </c>
      <c r="C115" s="25" t="s">
        <v>172</v>
      </c>
      <c r="D115" s="21">
        <f>COUNTIFS('CONTRATOS 2016'!AY:AY,A115,'CONTRATOS 2016'!$AM:AM,"&gt;=1")</f>
        <v>0</v>
      </c>
      <c r="E115" s="20">
        <f>SUMIFS('CONTRATOS 2016'!$AM:AM,'CONTRATOS 2016'!$AY:AY,A115)</f>
        <v>0</v>
      </c>
    </row>
    <row r="116" spans="1:9" x14ac:dyDescent="0.2">
      <c r="A116" s="23" t="s">
        <v>738</v>
      </c>
      <c r="B116" s="8">
        <v>52581895</v>
      </c>
      <c r="C116" s="25" t="s">
        <v>256</v>
      </c>
      <c r="D116" s="21">
        <f>COUNTIFS('CONTRATOS 2016'!AY:AY,A116,'CONTRATOS 2016'!$AM:AM,"&gt;=1")</f>
        <v>0</v>
      </c>
      <c r="E116" s="20">
        <f>SUMIFS('CONTRATOS 2016'!$AM:AM,'CONTRATOS 2016'!$AY:AY,A116)</f>
        <v>0</v>
      </c>
    </row>
    <row r="117" spans="1:9" x14ac:dyDescent="0.2">
      <c r="A117" s="23" t="s">
        <v>706</v>
      </c>
      <c r="B117" s="8">
        <v>52310459</v>
      </c>
      <c r="C117" s="25" t="s">
        <v>274</v>
      </c>
      <c r="D117" s="21">
        <f>COUNTIFS('CONTRATOS 2016'!AY:AY,A117,'CONTRATOS 2016'!$AM:AM,"&gt;=1")</f>
        <v>0</v>
      </c>
      <c r="E117" s="20">
        <f>SUMIFS('CONTRATOS 2016'!$AM:AM,'CONTRATOS 2016'!$AY:AY,A117)</f>
        <v>0</v>
      </c>
    </row>
    <row r="118" spans="1:9" x14ac:dyDescent="0.2">
      <c r="A118" s="23" t="s">
        <v>662</v>
      </c>
      <c r="B118" s="8">
        <v>51768619</v>
      </c>
      <c r="C118" s="25" t="s">
        <v>273</v>
      </c>
      <c r="D118" s="21">
        <f>COUNTIFS('CONTRATOS 2016'!AY:AY,A118,'CONTRATOS 2016'!$AM:AM,"&gt;=1")</f>
        <v>0</v>
      </c>
      <c r="E118" s="20">
        <f>SUMIFS('CONTRATOS 2016'!$AM:AM,'CONTRATOS 2016'!$AY:AY,A118)</f>
        <v>0</v>
      </c>
    </row>
    <row r="119" spans="1:9" x14ac:dyDescent="0.2">
      <c r="A119" s="23" t="s">
        <v>627</v>
      </c>
      <c r="B119" s="8">
        <v>42153088</v>
      </c>
      <c r="C119" s="25" t="s">
        <v>209</v>
      </c>
      <c r="D119" s="21">
        <f>COUNTIFS('CONTRATOS 2016'!AY:AY,A119,'CONTRATOS 2016'!$AM:AM,"&gt;=1")</f>
        <v>0</v>
      </c>
      <c r="E119" s="20">
        <f>SUMIFS('CONTRATOS 2016'!$AM:AM,'CONTRATOS 2016'!$AY:AY,A119)</f>
        <v>0</v>
      </c>
    </row>
    <row r="120" spans="1:9" x14ac:dyDescent="0.2">
      <c r="A120" s="23" t="s">
        <v>784</v>
      </c>
      <c r="B120" s="8">
        <v>52992582</v>
      </c>
      <c r="C120" s="25" t="s">
        <v>161</v>
      </c>
      <c r="D120" s="21">
        <f>COUNTIFS('CONTRATOS 2016'!AY:AY,A120,'CONTRATOS 2016'!$AM:AM,"&gt;=1")</f>
        <v>0</v>
      </c>
      <c r="E120" s="20">
        <f>SUMIFS('CONTRATOS 2016'!$AM:AM,'CONTRATOS 2016'!$AY:AY,A120)</f>
        <v>0</v>
      </c>
    </row>
    <row r="121" spans="1:9" s="5" customFormat="1" x14ac:dyDescent="0.2">
      <c r="A121" s="23" t="s">
        <v>561</v>
      </c>
      <c r="B121" s="8">
        <v>33365887</v>
      </c>
      <c r="C121" s="25" t="s">
        <v>179</v>
      </c>
      <c r="D121" s="21">
        <f>COUNTIFS('CONTRATOS 2016'!AY:AY,A121,'CONTRATOS 2016'!$AM:AM,"&gt;=1")</f>
        <v>0</v>
      </c>
      <c r="E121" s="20">
        <f>SUMIFS('CONTRATOS 2016'!$AM:AM,'CONTRATOS 2016'!$AY:AY,A121)</f>
        <v>0</v>
      </c>
      <c r="F121" s="1"/>
      <c r="G121" s="1"/>
      <c r="H121" s="1"/>
      <c r="I121" s="1"/>
    </row>
    <row r="122" spans="1:9" x14ac:dyDescent="0.2">
      <c r="A122" s="23" t="s">
        <v>679</v>
      </c>
      <c r="B122" s="8">
        <v>51969566</v>
      </c>
      <c r="C122" s="25" t="s">
        <v>253</v>
      </c>
      <c r="D122" s="21">
        <f>COUNTIFS('CONTRATOS 2016'!AY:AY,A122,'CONTRATOS 2016'!$AM:AM,"&gt;=1")</f>
        <v>0</v>
      </c>
      <c r="E122" s="20">
        <f>SUMIFS('CONTRATOS 2016'!$AM:AM,'CONTRATOS 2016'!$AY:AY,A122)</f>
        <v>0</v>
      </c>
    </row>
    <row r="123" spans="1:9" x14ac:dyDescent="0.2">
      <c r="A123" s="23" t="s">
        <v>1062</v>
      </c>
      <c r="B123" s="8">
        <v>80049005</v>
      </c>
      <c r="C123" s="25" t="s">
        <v>166</v>
      </c>
      <c r="D123" s="21">
        <f>COUNTIFS('CONTRATOS 2016'!AY:AY,A123,'CONTRATOS 2016'!$AM:AM,"&gt;=1")</f>
        <v>0</v>
      </c>
      <c r="E123" s="20">
        <f>SUMIFS('CONTRATOS 2016'!$AM:AM,'CONTRATOS 2016'!$AY:AY,A123)</f>
        <v>0</v>
      </c>
    </row>
    <row r="124" spans="1:9" x14ac:dyDescent="0.2">
      <c r="A124" s="23" t="s">
        <v>1319</v>
      </c>
      <c r="B124" s="8">
        <v>1022381646</v>
      </c>
      <c r="C124" s="25" t="s">
        <v>161</v>
      </c>
      <c r="D124" s="21">
        <f>COUNTIFS('CONTRATOS 2016'!AY:AY,A124,'CONTRATOS 2016'!$AM:AM,"&gt;=1")</f>
        <v>0</v>
      </c>
      <c r="E124" s="20">
        <f>SUMIFS('CONTRATOS 2016'!$AM:AM,'CONTRATOS 2016'!$AY:AY,A124)</f>
        <v>0</v>
      </c>
    </row>
    <row r="125" spans="1:9" x14ac:dyDescent="0.2">
      <c r="A125" s="23" t="s">
        <v>531</v>
      </c>
      <c r="B125" s="8">
        <v>27087578</v>
      </c>
      <c r="C125" s="25" t="s">
        <v>222</v>
      </c>
      <c r="D125" s="21">
        <f>COUNTIFS('CONTRATOS 2016'!AY:AY,A125,'CONTRATOS 2016'!$AM:AM,"&gt;=1")</f>
        <v>0</v>
      </c>
      <c r="E125" s="20">
        <f>SUMIFS('CONTRATOS 2016'!$AM:AM,'CONTRATOS 2016'!$AY:AY,A125)</f>
        <v>0</v>
      </c>
    </row>
    <row r="126" spans="1:9" x14ac:dyDescent="0.2">
      <c r="A126" s="23" t="s">
        <v>375</v>
      </c>
      <c r="B126" s="8">
        <v>10472727</v>
      </c>
      <c r="C126" s="25" t="s">
        <v>211</v>
      </c>
      <c r="D126" s="21">
        <f>COUNTIFS('CONTRATOS 2016'!AY:AY,A126,'CONTRATOS 2016'!$AM:AM,"&gt;=1")</f>
        <v>0</v>
      </c>
      <c r="E126" s="20">
        <f>SUMIFS('CONTRATOS 2016'!$AM:AM,'CONTRATOS 2016'!$AY:AY,A126)</f>
        <v>0</v>
      </c>
    </row>
    <row r="127" spans="1:9" x14ac:dyDescent="0.2">
      <c r="A127" s="23" t="s">
        <v>1282</v>
      </c>
      <c r="B127" s="8">
        <v>1014198644</v>
      </c>
      <c r="C127" s="25" t="s">
        <v>161</v>
      </c>
      <c r="D127" s="21">
        <f>COUNTIFS('CONTRATOS 2016'!AY:AY,A127,'CONTRATOS 2016'!$AM:AM,"&gt;=1")</f>
        <v>0</v>
      </c>
      <c r="E127" s="20">
        <f>SUMIFS('CONTRATOS 2016'!$AM:AM,'CONTRATOS 2016'!$AY:AY,A127)</f>
        <v>0</v>
      </c>
    </row>
    <row r="128" spans="1:9" x14ac:dyDescent="0.2">
      <c r="A128" s="23" t="s">
        <v>343</v>
      </c>
      <c r="B128" s="8">
        <v>7730384</v>
      </c>
      <c r="C128" s="25" t="s">
        <v>199</v>
      </c>
      <c r="D128" s="21">
        <f>COUNTIFS('CONTRATOS 2016'!AY:AY,A128,'CONTRATOS 2016'!$AM:AM,"&gt;=1")</f>
        <v>0</v>
      </c>
      <c r="E128" s="20">
        <f>SUMIFS('CONTRATOS 2016'!$AM:AM,'CONTRATOS 2016'!$AY:AY,A128)</f>
        <v>0</v>
      </c>
    </row>
    <row r="129" spans="1:5" x14ac:dyDescent="0.2">
      <c r="A129" s="23" t="s">
        <v>289</v>
      </c>
      <c r="B129" s="8">
        <v>1978031</v>
      </c>
      <c r="C129" s="25" t="s">
        <v>164</v>
      </c>
      <c r="D129" s="21">
        <f>COUNTIFS('CONTRATOS 2016'!AY:AY,A129,'CONTRATOS 2016'!$AM:AM,"&gt;=1")</f>
        <v>0</v>
      </c>
      <c r="E129" s="20">
        <f>SUMIFS('CONTRATOS 2016'!$AM:AM,'CONTRATOS 2016'!$AY:AY,A129)</f>
        <v>0</v>
      </c>
    </row>
    <row r="130" spans="1:5" x14ac:dyDescent="0.2">
      <c r="A130" s="23" t="s">
        <v>51</v>
      </c>
      <c r="B130" s="8">
        <v>79448817</v>
      </c>
      <c r="C130" s="25" t="s">
        <v>271</v>
      </c>
      <c r="D130" s="21">
        <f>COUNTIFS('CONTRATOS 2016'!AY:AY,A130,'CONTRATOS 2016'!$AM:AM,"&gt;=1")</f>
        <v>0</v>
      </c>
      <c r="E130" s="20">
        <f>SUMIFS('CONTRATOS 2016'!$AM:AM,'CONTRATOS 2016'!$AY:AY,A130)</f>
        <v>0</v>
      </c>
    </row>
    <row r="131" spans="1:5" x14ac:dyDescent="0.2">
      <c r="A131" s="23" t="s">
        <v>968</v>
      </c>
      <c r="B131" s="8">
        <v>79480759</v>
      </c>
      <c r="C131" s="25" t="s">
        <v>250</v>
      </c>
      <c r="D131" s="21">
        <f>COUNTIFS('CONTRATOS 2016'!AY:AY,A131,'CONTRATOS 2016'!$AM:AM,"&gt;=1")</f>
        <v>0</v>
      </c>
      <c r="E131" s="20">
        <f>SUMIFS('CONTRATOS 2016'!$AM:AM,'CONTRATOS 2016'!$AY:AY,A131)</f>
        <v>0</v>
      </c>
    </row>
    <row r="132" spans="1:5" x14ac:dyDescent="0.2">
      <c r="A132" s="23" t="s">
        <v>1133</v>
      </c>
      <c r="B132" s="8">
        <v>80875093</v>
      </c>
      <c r="C132" s="25" t="s">
        <v>161</v>
      </c>
      <c r="D132" s="21">
        <f>COUNTIFS('CONTRATOS 2016'!AY:AY,A132,'CONTRATOS 2016'!$AM:AM,"&gt;=1")</f>
        <v>0</v>
      </c>
      <c r="E132" s="20">
        <f>SUMIFS('CONTRATOS 2016'!$AM:AM,'CONTRATOS 2016'!$AY:AY,A132)</f>
        <v>0</v>
      </c>
    </row>
    <row r="133" spans="1:5" x14ac:dyDescent="0.2">
      <c r="A133" s="23" t="s">
        <v>1073</v>
      </c>
      <c r="B133" s="8">
        <v>80086264</v>
      </c>
      <c r="C133" s="25" t="s">
        <v>244</v>
      </c>
      <c r="D133" s="21">
        <f>COUNTIFS('CONTRATOS 2016'!AY:AY,A133,'CONTRATOS 2016'!$AM:AM,"&gt;=1")</f>
        <v>0</v>
      </c>
      <c r="E133" s="20">
        <f>SUMIFS('CONTRATOS 2016'!$AM:AM,'CONTRATOS 2016'!$AY:AY,A133)</f>
        <v>0</v>
      </c>
    </row>
    <row r="134" spans="1:5" x14ac:dyDescent="0.2">
      <c r="A134" s="23" t="s">
        <v>427</v>
      </c>
      <c r="B134" s="8">
        <v>13542991</v>
      </c>
      <c r="C134" s="25" t="s">
        <v>227</v>
      </c>
      <c r="D134" s="21">
        <f>COUNTIFS('CONTRATOS 2016'!AY:AY,A134,'CONTRATOS 2016'!$AM:AM,"&gt;=1")</f>
        <v>0</v>
      </c>
      <c r="E134" s="20">
        <f>SUMIFS('CONTRATOS 2016'!$AM:AM,'CONTRATOS 2016'!$AY:AY,A134)</f>
        <v>0</v>
      </c>
    </row>
    <row r="135" spans="1:5" x14ac:dyDescent="0.2">
      <c r="A135" s="23" t="s">
        <v>1224</v>
      </c>
      <c r="B135" s="8">
        <v>94257714</v>
      </c>
      <c r="C135" s="25" t="s">
        <v>174</v>
      </c>
      <c r="D135" s="21">
        <f>COUNTIFS('CONTRATOS 2016'!AY:AY,A135,'CONTRATOS 2016'!$AM:AM,"&gt;=1")</f>
        <v>0</v>
      </c>
      <c r="E135" s="20">
        <f>SUMIFS('CONTRATOS 2016'!$AM:AM,'CONTRATOS 2016'!$AY:AY,A135)</f>
        <v>0</v>
      </c>
    </row>
    <row r="136" spans="1:5" x14ac:dyDescent="0.2">
      <c r="A136" s="23" t="s">
        <v>341</v>
      </c>
      <c r="B136" s="8">
        <v>7709557</v>
      </c>
      <c r="C136" s="25" t="s">
        <v>197</v>
      </c>
      <c r="D136" s="21">
        <f>COUNTIFS('CONTRATOS 2016'!AY:AY,A136,'CONTRATOS 2016'!$AM:AM,"&gt;=1")</f>
        <v>0</v>
      </c>
      <c r="E136" s="20">
        <f>SUMIFS('CONTRATOS 2016'!$AM:AM,'CONTRATOS 2016'!$AY:AY,A136)</f>
        <v>0</v>
      </c>
    </row>
    <row r="137" spans="1:5" x14ac:dyDescent="0.2">
      <c r="A137" s="23" t="s">
        <v>1245</v>
      </c>
      <c r="B137" s="8">
        <v>94529246</v>
      </c>
      <c r="C137" s="25" t="s">
        <v>165</v>
      </c>
      <c r="D137" s="21">
        <f>COUNTIFS('CONTRATOS 2016'!AY:AY,A137,'CONTRATOS 2016'!$AM:AM,"&gt;=1")</f>
        <v>0</v>
      </c>
      <c r="E137" s="20">
        <f>SUMIFS('CONTRATOS 2016'!$AM:AM,'CONTRATOS 2016'!$AY:AY,A137)</f>
        <v>0</v>
      </c>
    </row>
    <row r="138" spans="1:5" x14ac:dyDescent="0.2">
      <c r="A138" s="23" t="s">
        <v>1186</v>
      </c>
      <c r="B138" s="8">
        <v>88227550</v>
      </c>
      <c r="C138" s="25" t="s">
        <v>210</v>
      </c>
      <c r="D138" s="21">
        <f>COUNTIFS('CONTRATOS 2016'!AY:AY,A138,'CONTRATOS 2016'!$AM:AM,"&gt;=1")</f>
        <v>0</v>
      </c>
      <c r="E138" s="20">
        <f>SUMIFS('CONTRATOS 2016'!$AM:AM,'CONTRATOS 2016'!$AY:AY,A138)</f>
        <v>0</v>
      </c>
    </row>
    <row r="139" spans="1:5" x14ac:dyDescent="0.2">
      <c r="A139" s="23" t="s">
        <v>850</v>
      </c>
      <c r="B139" s="8">
        <v>70326688</v>
      </c>
      <c r="C139" s="25" t="s">
        <v>244</v>
      </c>
      <c r="D139" s="21">
        <f>COUNTIFS('CONTRATOS 2016'!AY:AY,A139,'CONTRATOS 2016'!$AM:AM,"&gt;=1")</f>
        <v>0</v>
      </c>
      <c r="E139" s="20">
        <f>SUMIFS('CONTRATOS 2016'!$AM:AM,'CONTRATOS 2016'!$AY:AY,A139)</f>
        <v>0</v>
      </c>
    </row>
    <row r="140" spans="1:5" x14ac:dyDescent="0.2">
      <c r="A140" s="23" t="s">
        <v>317</v>
      </c>
      <c r="B140" s="8">
        <v>6241231</v>
      </c>
      <c r="C140" s="25" t="s">
        <v>161</v>
      </c>
      <c r="D140" s="21">
        <f>COUNTIFS('CONTRATOS 2016'!AY:AY,A140,'CONTRATOS 2016'!$AM:AM,"&gt;=1")</f>
        <v>0</v>
      </c>
      <c r="E140" s="20">
        <f>SUMIFS('CONTRATOS 2016'!$AM:AM,'CONTRATOS 2016'!$AY:AY,A140)</f>
        <v>0</v>
      </c>
    </row>
    <row r="141" spans="1:5" x14ac:dyDescent="0.2">
      <c r="A141" s="23" t="s">
        <v>1395</v>
      </c>
      <c r="B141" s="8">
        <v>1077420357</v>
      </c>
      <c r="C141" s="25" t="s">
        <v>285</v>
      </c>
      <c r="D141" s="21">
        <f>COUNTIFS('CONTRATOS 2016'!AY:AY,A141,'CONTRATOS 2016'!$AM:AM,"&gt;=1")</f>
        <v>0</v>
      </c>
      <c r="E141" s="20">
        <f>SUMIFS('CONTRATOS 2016'!$AM:AM,'CONTRATOS 2016'!$AY:AY,A141)</f>
        <v>0</v>
      </c>
    </row>
    <row r="142" spans="1:5" x14ac:dyDescent="0.2">
      <c r="A142" s="23" t="s">
        <v>919</v>
      </c>
      <c r="B142" s="8">
        <v>75102771</v>
      </c>
      <c r="C142" s="25" t="s">
        <v>280</v>
      </c>
      <c r="D142" s="21">
        <f>COUNTIFS('CONTRATOS 2016'!AY:AY,A142,'CONTRATOS 2016'!$AM:AM,"&gt;=1")</f>
        <v>0</v>
      </c>
      <c r="E142" s="20">
        <f>SUMIFS('CONTRATOS 2016'!$AM:AM,'CONTRATOS 2016'!$AY:AY,A142)</f>
        <v>0</v>
      </c>
    </row>
    <row r="143" spans="1:5" x14ac:dyDescent="0.2">
      <c r="A143" s="23" t="s">
        <v>936</v>
      </c>
      <c r="B143" s="8">
        <v>78762248</v>
      </c>
      <c r="C143" s="25" t="s">
        <v>217</v>
      </c>
      <c r="D143" s="21">
        <f>COUNTIFS('CONTRATOS 2016'!AY:AY,A143,'CONTRATOS 2016'!$AM:AM,"&gt;=1")</f>
        <v>0</v>
      </c>
      <c r="E143" s="20">
        <f>SUMIFS('CONTRATOS 2016'!$AM:AM,'CONTRATOS 2016'!$AY:AY,A143)</f>
        <v>0</v>
      </c>
    </row>
    <row r="144" spans="1:5" x14ac:dyDescent="0.2">
      <c r="A144" s="23" t="s">
        <v>988</v>
      </c>
      <c r="B144" s="8">
        <v>79628920</v>
      </c>
      <c r="C144" s="25" t="s">
        <v>167</v>
      </c>
      <c r="D144" s="21">
        <f>COUNTIFS('CONTRATOS 2016'!AY:AY,A144,'CONTRATOS 2016'!$AM:AM,"&gt;=1")</f>
        <v>0</v>
      </c>
      <c r="E144" s="20">
        <f>SUMIFS('CONTRATOS 2016'!$AM:AM,'CONTRATOS 2016'!$AY:AY,A144)</f>
        <v>0</v>
      </c>
    </row>
    <row r="145" spans="1:5" x14ac:dyDescent="0.2">
      <c r="A145" s="23" t="s">
        <v>474</v>
      </c>
      <c r="B145" s="8">
        <v>18004343</v>
      </c>
      <c r="C145" s="25" t="s">
        <v>237</v>
      </c>
      <c r="D145" s="21">
        <f>COUNTIFS('CONTRATOS 2016'!AY:AY,A145,'CONTRATOS 2016'!$AM:AM,"&gt;=1")</f>
        <v>0</v>
      </c>
      <c r="E145" s="20">
        <f>SUMIFS('CONTRATOS 2016'!$AM:AM,'CONTRATOS 2016'!$AY:AY,A145)</f>
        <v>0</v>
      </c>
    </row>
    <row r="146" spans="1:5" x14ac:dyDescent="0.2">
      <c r="A146" s="23" t="s">
        <v>462</v>
      </c>
      <c r="B146" s="8">
        <v>16944624</v>
      </c>
      <c r="C146" s="25" t="s">
        <v>171</v>
      </c>
      <c r="D146" s="21">
        <f>COUNTIFS('CONTRATOS 2016'!AY:AY,A146,'CONTRATOS 2016'!$AM:AM,"&gt;=1")</f>
        <v>0</v>
      </c>
      <c r="E146" s="20">
        <f>SUMIFS('CONTRATOS 2016'!$AM:AM,'CONTRATOS 2016'!$AY:AY,A146)</f>
        <v>0</v>
      </c>
    </row>
    <row r="147" spans="1:5" x14ac:dyDescent="0.2">
      <c r="A147" s="23" t="s">
        <v>444</v>
      </c>
      <c r="B147" s="8">
        <v>15342186</v>
      </c>
      <c r="C147" s="25" t="s">
        <v>172</v>
      </c>
      <c r="D147" s="21">
        <f>COUNTIFS('CONTRATOS 2016'!AY:AY,A147,'CONTRATOS 2016'!$AM:AM,"&gt;=1")</f>
        <v>0</v>
      </c>
      <c r="E147" s="20">
        <f>SUMIFS('CONTRATOS 2016'!$AM:AM,'CONTRATOS 2016'!$AY:AY,A147)</f>
        <v>0</v>
      </c>
    </row>
    <row r="148" spans="1:5" x14ac:dyDescent="0.2">
      <c r="A148" s="23" t="s">
        <v>1157</v>
      </c>
      <c r="B148" s="8">
        <v>86048765</v>
      </c>
      <c r="C148" s="25" t="s">
        <v>161</v>
      </c>
      <c r="D148" s="21">
        <f>COUNTIFS('CONTRATOS 2016'!AY:AY,A148,'CONTRATOS 2016'!$AM:AM,"&gt;=1")</f>
        <v>0</v>
      </c>
      <c r="E148" s="20">
        <f>SUMIFS('CONTRATOS 2016'!$AM:AM,'CONTRATOS 2016'!$AY:AY,A148)</f>
        <v>0</v>
      </c>
    </row>
    <row r="149" spans="1:5" x14ac:dyDescent="0.2">
      <c r="A149" s="23" t="s">
        <v>87</v>
      </c>
      <c r="B149" s="8">
        <v>79617900</v>
      </c>
      <c r="C149" s="25" t="s">
        <v>240</v>
      </c>
      <c r="D149" s="21">
        <f>COUNTIFS('CONTRATOS 2016'!AY:AY,A149,'CONTRATOS 2016'!$AM:AM,"&gt;=1")</f>
        <v>0</v>
      </c>
      <c r="E149" s="20">
        <f>SUMIFS('CONTRATOS 2016'!$AM:AM,'CONTRATOS 2016'!$AY:AY,A149)</f>
        <v>0</v>
      </c>
    </row>
    <row r="150" spans="1:5" x14ac:dyDescent="0.2">
      <c r="A150" s="23" t="s">
        <v>1090</v>
      </c>
      <c r="B150" s="8">
        <v>80170082</v>
      </c>
      <c r="C150" s="25" t="s">
        <v>161</v>
      </c>
      <c r="D150" s="21">
        <f>COUNTIFS('CONTRATOS 2016'!AY:AY,A150,'CONTRATOS 2016'!$AM:AM,"&gt;=1")</f>
        <v>0</v>
      </c>
      <c r="E150" s="20">
        <f>SUMIFS('CONTRATOS 2016'!$AM:AM,'CONTRATOS 2016'!$AY:AY,A150)</f>
        <v>0</v>
      </c>
    </row>
    <row r="151" spans="1:5" x14ac:dyDescent="0.2">
      <c r="A151" s="23" t="s">
        <v>1020</v>
      </c>
      <c r="B151" s="8">
        <v>79866161</v>
      </c>
      <c r="C151" s="25" t="s">
        <v>232</v>
      </c>
      <c r="D151" s="21">
        <f>COUNTIFS('CONTRATOS 2016'!AY:AY,A151,'CONTRATOS 2016'!$AM:AM,"&gt;=1")</f>
        <v>0</v>
      </c>
      <c r="E151" s="20">
        <f>SUMIFS('CONTRATOS 2016'!$AM:AM,'CONTRATOS 2016'!$AY:AY,A151)</f>
        <v>0</v>
      </c>
    </row>
    <row r="152" spans="1:5" x14ac:dyDescent="0.2">
      <c r="A152" s="23" t="s">
        <v>479</v>
      </c>
      <c r="B152" s="8">
        <v>18614996</v>
      </c>
      <c r="C152" s="25" t="s">
        <v>173</v>
      </c>
      <c r="D152" s="21">
        <f>COUNTIFS('CONTRATOS 2016'!AY:AY,A152,'CONTRATOS 2016'!$AM:AM,"&gt;=1")</f>
        <v>0</v>
      </c>
      <c r="E152" s="20">
        <f>SUMIFS('CONTRATOS 2016'!$AM:AM,'CONTRATOS 2016'!$AY:AY,A152)</f>
        <v>0</v>
      </c>
    </row>
    <row r="153" spans="1:5" x14ac:dyDescent="0.2">
      <c r="A153" s="23" t="s">
        <v>365</v>
      </c>
      <c r="B153" s="8">
        <v>10022654</v>
      </c>
      <c r="C153" s="25" t="s">
        <v>208</v>
      </c>
      <c r="D153" s="21">
        <f>COUNTIFS('CONTRATOS 2016'!AY:AY,A153,'CONTRATOS 2016'!$AM:AM,"&gt;=1")</f>
        <v>0</v>
      </c>
      <c r="E153" s="20">
        <f>SUMIFS('CONTRATOS 2016'!$AM:AM,'CONTRATOS 2016'!$AY:AY,A153)</f>
        <v>0</v>
      </c>
    </row>
    <row r="154" spans="1:5" x14ac:dyDescent="0.2">
      <c r="A154" s="23" t="s">
        <v>64</v>
      </c>
      <c r="B154" s="8">
        <v>12630990</v>
      </c>
      <c r="C154" s="25" t="s">
        <v>162</v>
      </c>
      <c r="D154" s="21">
        <f>COUNTIFS('CONTRATOS 2016'!AY:AY,A154,'CONTRATOS 2016'!$AM:AM,"&gt;=1")</f>
        <v>0</v>
      </c>
      <c r="E154" s="20">
        <f>SUMIFS('CONTRATOS 2016'!$AM:AM,'CONTRATOS 2016'!$AY:AY,A154)</f>
        <v>0</v>
      </c>
    </row>
    <row r="155" spans="1:5" x14ac:dyDescent="0.2">
      <c r="A155" s="23" t="s">
        <v>1254</v>
      </c>
      <c r="B155" s="8">
        <v>98505438</v>
      </c>
      <c r="C155" s="25" t="s">
        <v>198</v>
      </c>
      <c r="D155" s="21">
        <f>COUNTIFS('CONTRATOS 2016'!AY:AY,A155,'CONTRATOS 2016'!$AM:AM,"&gt;=1")</f>
        <v>0</v>
      </c>
      <c r="E155" s="20">
        <f>SUMIFS('CONTRATOS 2016'!$AM:AM,'CONTRATOS 2016'!$AY:AY,A155)</f>
        <v>0</v>
      </c>
    </row>
    <row r="156" spans="1:5" x14ac:dyDescent="0.2">
      <c r="A156" s="23" t="s">
        <v>402</v>
      </c>
      <c r="B156" s="8">
        <v>12449224</v>
      </c>
      <c r="C156" s="25" t="s">
        <v>219</v>
      </c>
      <c r="D156" s="21">
        <f>COUNTIFS('CONTRATOS 2016'!AY:AY,A156,'CONTRATOS 2016'!$AM:AM,"&gt;=1")</f>
        <v>0</v>
      </c>
      <c r="E156" s="20">
        <f>SUMIFS('CONTRATOS 2016'!$AM:AM,'CONTRATOS 2016'!$AY:AY,A156)</f>
        <v>0</v>
      </c>
    </row>
    <row r="157" spans="1:5" x14ac:dyDescent="0.2">
      <c r="A157" s="23" t="s">
        <v>1261</v>
      </c>
      <c r="B157" s="8">
        <v>1004131614</v>
      </c>
      <c r="C157" s="25" t="s">
        <v>176</v>
      </c>
      <c r="D157" s="21">
        <f>COUNTIFS('CONTRATOS 2016'!AY:AY,A157,'CONTRATOS 2016'!$AM:AM,"&gt;=1")</f>
        <v>0</v>
      </c>
      <c r="E157" s="20">
        <f>SUMIFS('CONTRATOS 2016'!$AM:AM,'CONTRATOS 2016'!$AY:AY,A157)</f>
        <v>0</v>
      </c>
    </row>
    <row r="158" spans="1:5" x14ac:dyDescent="0.2">
      <c r="A158" s="23" t="s">
        <v>816</v>
      </c>
      <c r="B158" s="8">
        <v>59833484</v>
      </c>
      <c r="C158" s="25" t="s">
        <v>222</v>
      </c>
      <c r="D158" s="21">
        <f>COUNTIFS('CONTRATOS 2016'!AY:AY,A158,'CONTRATOS 2016'!$AM:AM,"&gt;=1")</f>
        <v>0</v>
      </c>
      <c r="E158" s="20">
        <f>SUMIFS('CONTRATOS 2016'!$AM:AM,'CONTRATOS 2016'!$AY:AY,A158)</f>
        <v>0</v>
      </c>
    </row>
    <row r="159" spans="1:5" x14ac:dyDescent="0.2">
      <c r="A159" s="23" t="s">
        <v>608</v>
      </c>
      <c r="B159" s="8">
        <v>39798495</v>
      </c>
      <c r="C159" s="25" t="s">
        <v>179</v>
      </c>
      <c r="D159" s="21">
        <f>COUNTIFS('CONTRATOS 2016'!AY:AY,A159,'CONTRATOS 2016'!$AM:AM,"&gt;=1")</f>
        <v>0</v>
      </c>
      <c r="E159" s="20">
        <f>SUMIFS('CONTRATOS 2016'!$AM:AM,'CONTRATOS 2016'!$AY:AY,A159)</f>
        <v>0</v>
      </c>
    </row>
    <row r="160" spans="1:5" x14ac:dyDescent="0.2">
      <c r="A160" s="23" t="s">
        <v>787</v>
      </c>
      <c r="B160" s="8">
        <v>53014992</v>
      </c>
      <c r="C160" s="25" t="s">
        <v>161</v>
      </c>
      <c r="D160" s="21">
        <f>COUNTIFS('CONTRATOS 2016'!AY:AY,A160,'CONTRATOS 2016'!$AM:AM,"&gt;=1")</f>
        <v>0</v>
      </c>
      <c r="E160" s="20">
        <f>SUMIFS('CONTRATOS 2016'!$AM:AM,'CONTRATOS 2016'!$AY:AY,A160)</f>
        <v>0</v>
      </c>
    </row>
    <row r="161" spans="1:5" x14ac:dyDescent="0.2">
      <c r="A161" s="23" t="s">
        <v>827</v>
      </c>
      <c r="B161" s="8">
        <v>63391361</v>
      </c>
      <c r="C161" s="25" t="s">
        <v>184</v>
      </c>
      <c r="D161" s="21">
        <f>COUNTIFS('CONTRATOS 2016'!AY:AY,A161,'CONTRATOS 2016'!$AM:AM,"&gt;=1")</f>
        <v>0</v>
      </c>
      <c r="E161" s="20">
        <f>SUMIFS('CONTRATOS 2016'!$AM:AM,'CONTRATOS 2016'!$AY:AY,A161)</f>
        <v>0</v>
      </c>
    </row>
    <row r="162" spans="1:5" x14ac:dyDescent="0.2">
      <c r="A162" s="23" t="s">
        <v>695</v>
      </c>
      <c r="B162" s="8">
        <v>52243175</v>
      </c>
      <c r="C162" s="25" t="s">
        <v>161</v>
      </c>
      <c r="D162" s="21">
        <f>COUNTIFS('CONTRATOS 2016'!AY:AY,A162,'CONTRATOS 2016'!$AM:AM,"&gt;=1")</f>
        <v>0</v>
      </c>
      <c r="E162" s="20">
        <f>SUMIFS('CONTRATOS 2016'!$AM:AM,'CONTRATOS 2016'!$AY:AY,A162)</f>
        <v>0</v>
      </c>
    </row>
    <row r="163" spans="1:5" x14ac:dyDescent="0.2">
      <c r="A163" s="23" t="s">
        <v>724</v>
      </c>
      <c r="B163" s="8">
        <v>52478386</v>
      </c>
      <c r="C163" s="25" t="s">
        <v>261</v>
      </c>
      <c r="D163" s="21">
        <f>COUNTIFS('CONTRATOS 2016'!AY:AY,A163,'CONTRATOS 2016'!$AM:AM,"&gt;=1")</f>
        <v>0</v>
      </c>
      <c r="E163" s="20">
        <f>SUMIFS('CONTRATOS 2016'!$AM:AM,'CONTRATOS 2016'!$AY:AY,A163)</f>
        <v>0</v>
      </c>
    </row>
    <row r="164" spans="1:5" x14ac:dyDescent="0.2">
      <c r="A164" s="23" t="s">
        <v>770</v>
      </c>
      <c r="B164" s="8">
        <v>52905908</v>
      </c>
      <c r="C164" s="25" t="s">
        <v>278</v>
      </c>
      <c r="D164" s="21">
        <f>COUNTIFS('CONTRATOS 2016'!AY:AY,A164,'CONTRATOS 2016'!$AM:AM,"&gt;=1")</f>
        <v>0</v>
      </c>
      <c r="E164" s="20">
        <f>SUMIFS('CONTRATOS 2016'!$AM:AM,'CONTRATOS 2016'!$AY:AY,A164)</f>
        <v>0</v>
      </c>
    </row>
    <row r="165" spans="1:5" x14ac:dyDescent="0.2">
      <c r="A165" s="23" t="s">
        <v>552</v>
      </c>
      <c r="B165" s="8">
        <v>31959537</v>
      </c>
      <c r="C165" s="25" t="s">
        <v>252</v>
      </c>
      <c r="D165" s="21">
        <f>COUNTIFS('CONTRATOS 2016'!AY:AY,A165,'CONTRATOS 2016'!$AM:AM,"&gt;=1")</f>
        <v>0</v>
      </c>
      <c r="E165" s="20">
        <f>SUMIFS('CONTRATOS 2016'!$AM:AM,'CONTRATOS 2016'!$AY:AY,A165)</f>
        <v>0</v>
      </c>
    </row>
    <row r="166" spans="1:5" x14ac:dyDescent="0.2">
      <c r="A166" s="23" t="s">
        <v>1219</v>
      </c>
      <c r="B166" s="8">
        <v>93401699</v>
      </c>
      <c r="C166" s="25" t="s">
        <v>163</v>
      </c>
      <c r="D166" s="21">
        <f>COUNTIFS('CONTRATOS 2016'!AY:AY,A166,'CONTRATOS 2016'!$AM:AM,"&gt;=1")</f>
        <v>0</v>
      </c>
      <c r="E166" s="20">
        <f>SUMIFS('CONTRATOS 2016'!$AM:AM,'CONTRATOS 2016'!$AY:AY,A166)</f>
        <v>0</v>
      </c>
    </row>
    <row r="167" spans="1:5" x14ac:dyDescent="0.2">
      <c r="A167" s="23" t="s">
        <v>973</v>
      </c>
      <c r="B167" s="8">
        <v>79533179</v>
      </c>
      <c r="C167" s="25" t="s">
        <v>207</v>
      </c>
      <c r="D167" s="21">
        <f>COUNTIFS('CONTRATOS 2016'!AY:AY,A167,'CONTRATOS 2016'!$AM:AM,"&gt;=1")</f>
        <v>0</v>
      </c>
      <c r="E167" s="20">
        <f>SUMIFS('CONTRATOS 2016'!$AM:AM,'CONTRATOS 2016'!$AY:AY,A167)</f>
        <v>0</v>
      </c>
    </row>
    <row r="168" spans="1:5" x14ac:dyDescent="0.2">
      <c r="A168" s="23" t="s">
        <v>379</v>
      </c>
      <c r="B168" s="8">
        <v>11001567</v>
      </c>
      <c r="C168" s="25" t="s">
        <v>187</v>
      </c>
      <c r="D168" s="21">
        <f>COUNTIFS('CONTRATOS 2016'!AY:AY,A168,'CONTRATOS 2016'!$AM:AM,"&gt;=1")</f>
        <v>0</v>
      </c>
      <c r="E168" s="20">
        <f>SUMIFS('CONTRATOS 2016'!$AM:AM,'CONTRATOS 2016'!$AY:AY,A168)</f>
        <v>0</v>
      </c>
    </row>
    <row r="169" spans="1:5" x14ac:dyDescent="0.2">
      <c r="A169" s="23" t="s">
        <v>476</v>
      </c>
      <c r="B169" s="8">
        <v>18400946</v>
      </c>
      <c r="C169" s="25" t="s">
        <v>186</v>
      </c>
      <c r="D169" s="21">
        <f>COUNTIFS('CONTRATOS 2016'!AY:AY,A169,'CONTRATOS 2016'!$AM:AM,"&gt;=1")</f>
        <v>0</v>
      </c>
      <c r="E169" s="20">
        <f>SUMIFS('CONTRATOS 2016'!$AM:AM,'CONTRATOS 2016'!$AY:AY,A169)</f>
        <v>0</v>
      </c>
    </row>
    <row r="170" spans="1:5" x14ac:dyDescent="0.2">
      <c r="A170" s="23" t="s">
        <v>1000</v>
      </c>
      <c r="B170" s="8">
        <v>79735044</v>
      </c>
      <c r="C170" s="25" t="s">
        <v>161</v>
      </c>
      <c r="D170" s="21">
        <f>COUNTIFS('CONTRATOS 2016'!AY:AY,A170,'CONTRATOS 2016'!$AM:AM,"&gt;=1")</f>
        <v>0</v>
      </c>
      <c r="E170" s="20">
        <f>SUMIFS('CONTRATOS 2016'!$AM:AM,'CONTRATOS 2016'!$AY:AY,A170)</f>
        <v>0</v>
      </c>
    </row>
    <row r="171" spans="1:5" x14ac:dyDescent="0.2">
      <c r="A171" s="23" t="s">
        <v>373</v>
      </c>
      <c r="B171" s="8">
        <v>10287375</v>
      </c>
      <c r="C171" s="25" t="s">
        <v>193</v>
      </c>
      <c r="D171" s="21">
        <f>COUNTIFS('CONTRATOS 2016'!AY:AY,A171,'CONTRATOS 2016'!$AM:AM,"&gt;=1")</f>
        <v>0</v>
      </c>
      <c r="E171" s="20">
        <f>SUMIFS('CONTRATOS 2016'!$AM:AM,'CONTRATOS 2016'!$AY:AY,A171)</f>
        <v>0</v>
      </c>
    </row>
    <row r="172" spans="1:5" x14ac:dyDescent="0.2">
      <c r="A172" s="23" t="s">
        <v>1421</v>
      </c>
      <c r="B172" s="8">
        <v>1112459696</v>
      </c>
      <c r="C172" s="25" t="s">
        <v>167</v>
      </c>
      <c r="D172" s="21">
        <f>COUNTIFS('CONTRATOS 2016'!AY:AY,A172,'CONTRATOS 2016'!$AM:AM,"&gt;=1")</f>
        <v>0</v>
      </c>
      <c r="E172" s="20">
        <f>SUMIFS('CONTRATOS 2016'!$AM:AM,'CONTRATOS 2016'!$AY:AY,A172)</f>
        <v>0</v>
      </c>
    </row>
    <row r="173" spans="1:5" x14ac:dyDescent="0.2">
      <c r="A173" s="23" t="s">
        <v>335</v>
      </c>
      <c r="B173" s="8">
        <v>7559186</v>
      </c>
      <c r="C173" s="25" t="s">
        <v>171</v>
      </c>
      <c r="D173" s="21">
        <f>COUNTIFS('CONTRATOS 2016'!AY:AY,A173,'CONTRATOS 2016'!$AM:AM,"&gt;=1")</f>
        <v>0</v>
      </c>
      <c r="E173" s="20">
        <f>SUMIFS('CONTRATOS 2016'!$AM:AM,'CONTRATOS 2016'!$AY:AY,A173)</f>
        <v>0</v>
      </c>
    </row>
    <row r="174" spans="1:5" x14ac:dyDescent="0.2">
      <c r="A174" s="23" t="s">
        <v>1044</v>
      </c>
      <c r="B174" s="8">
        <v>79977995</v>
      </c>
      <c r="C174" s="25" t="s">
        <v>161</v>
      </c>
      <c r="D174" s="21">
        <f>COUNTIFS('CONTRATOS 2016'!AY:AY,A174,'CONTRATOS 2016'!$AM:AM,"&gt;=1")</f>
        <v>0</v>
      </c>
      <c r="E174" s="20">
        <f>SUMIFS('CONTRATOS 2016'!$AM:AM,'CONTRATOS 2016'!$AY:AY,A174)</f>
        <v>0</v>
      </c>
    </row>
    <row r="175" spans="1:5" x14ac:dyDescent="0.2">
      <c r="A175" s="23" t="s">
        <v>377</v>
      </c>
      <c r="B175" s="8">
        <v>10742495</v>
      </c>
      <c r="C175" s="25" t="s">
        <v>212</v>
      </c>
      <c r="D175" s="21">
        <f>COUNTIFS('CONTRATOS 2016'!AY:AY,A175,'CONTRATOS 2016'!$AM:AM,"&gt;=1")</f>
        <v>0</v>
      </c>
      <c r="E175" s="20">
        <f>SUMIFS('CONTRATOS 2016'!$AM:AM,'CONTRATOS 2016'!$AY:AY,A175)</f>
        <v>0</v>
      </c>
    </row>
    <row r="176" spans="1:5" x14ac:dyDescent="0.2">
      <c r="A176" s="23" t="s">
        <v>1008</v>
      </c>
      <c r="B176" s="8">
        <v>79777963</v>
      </c>
      <c r="C176" s="25" t="s">
        <v>108</v>
      </c>
      <c r="D176" s="21">
        <f>COUNTIFS('CONTRATOS 2016'!AY:AY,A176,'CONTRATOS 2016'!$AM:AM,"&gt;=1")</f>
        <v>0</v>
      </c>
      <c r="E176" s="20">
        <f>SUMIFS('CONTRATOS 2016'!$AM:AM,'CONTRATOS 2016'!$AY:AY,A176)</f>
        <v>0</v>
      </c>
    </row>
    <row r="177" spans="1:5" x14ac:dyDescent="0.2">
      <c r="A177" s="23" t="s">
        <v>480</v>
      </c>
      <c r="B177" s="8">
        <v>18618990</v>
      </c>
      <c r="C177" s="25" t="s">
        <v>161</v>
      </c>
      <c r="D177" s="21">
        <f>COUNTIFS('CONTRATOS 2016'!AY:AY,A177,'CONTRATOS 2016'!$AM:AM,"&gt;=1")</f>
        <v>0</v>
      </c>
      <c r="E177" s="20">
        <f>SUMIFS('CONTRATOS 2016'!$AM:AM,'CONTRATOS 2016'!$AY:AY,A177)</f>
        <v>0</v>
      </c>
    </row>
    <row r="178" spans="1:5" x14ac:dyDescent="0.2">
      <c r="A178" s="23" t="s">
        <v>522</v>
      </c>
      <c r="B178" s="8">
        <v>24728406</v>
      </c>
      <c r="C178" s="25" t="s">
        <v>230</v>
      </c>
      <c r="D178" s="21">
        <f>COUNTIFS('CONTRATOS 2016'!AY:AY,A178,'CONTRATOS 2016'!$AM:AM,"&gt;=1")</f>
        <v>0</v>
      </c>
      <c r="E178" s="20">
        <f>SUMIFS('CONTRATOS 2016'!$AM:AM,'CONTRATOS 2016'!$AY:AY,A178)</f>
        <v>0</v>
      </c>
    </row>
    <row r="179" spans="1:5" x14ac:dyDescent="0.2">
      <c r="A179" s="23" t="s">
        <v>586</v>
      </c>
      <c r="B179" s="8">
        <v>37752673</v>
      </c>
      <c r="C179" s="25" t="s">
        <v>161</v>
      </c>
      <c r="D179" s="21">
        <f>COUNTIFS('CONTRATOS 2016'!AY:AY,A179,'CONTRATOS 2016'!$AM:AM,"&gt;=1")</f>
        <v>0</v>
      </c>
      <c r="E179" s="20">
        <f>SUMIFS('CONTRATOS 2016'!$AM:AM,'CONTRATOS 2016'!$AY:AY,A179)</f>
        <v>0</v>
      </c>
    </row>
    <row r="180" spans="1:5" x14ac:dyDescent="0.2">
      <c r="A180" s="23" t="s">
        <v>1381</v>
      </c>
      <c r="B180" s="8">
        <v>1053783217</v>
      </c>
      <c r="C180" s="25" t="s">
        <v>285</v>
      </c>
      <c r="D180" s="21">
        <f>COUNTIFS('CONTRATOS 2016'!AY:AY,A180,'CONTRATOS 2016'!$AM:AM,"&gt;=1")</f>
        <v>0</v>
      </c>
      <c r="E180" s="20">
        <f>SUMIFS('CONTRATOS 2016'!$AM:AM,'CONTRATOS 2016'!$AY:AY,A180)</f>
        <v>0</v>
      </c>
    </row>
    <row r="181" spans="1:5" x14ac:dyDescent="0.2">
      <c r="A181" s="23" t="s">
        <v>1341</v>
      </c>
      <c r="B181" s="8">
        <v>1031130359</v>
      </c>
      <c r="C181" s="25" t="s">
        <v>161</v>
      </c>
      <c r="D181" s="21">
        <f>COUNTIFS('CONTRATOS 2016'!AY:AY,A181,'CONTRATOS 2016'!$AM:AM,"&gt;=1")</f>
        <v>0</v>
      </c>
      <c r="E181" s="20">
        <f>SUMIFS('CONTRATOS 2016'!$AM:AM,'CONTRATOS 2016'!$AY:AY,A181)</f>
        <v>0</v>
      </c>
    </row>
    <row r="182" spans="1:5" x14ac:dyDescent="0.2">
      <c r="A182" s="23" t="s">
        <v>1336</v>
      </c>
      <c r="B182" s="8">
        <v>1030555073</v>
      </c>
      <c r="C182" s="25" t="s">
        <v>161</v>
      </c>
      <c r="D182" s="21">
        <f>COUNTIFS('CONTRATOS 2016'!AY:AY,A182,'CONTRATOS 2016'!$AM:AM,"&gt;=1")</f>
        <v>0</v>
      </c>
      <c r="E182" s="20">
        <f>SUMIFS('CONTRATOS 2016'!$AM:AM,'CONTRATOS 2016'!$AY:AY,A182)</f>
        <v>0</v>
      </c>
    </row>
    <row r="183" spans="1:5" x14ac:dyDescent="0.2">
      <c r="A183" s="23" t="s">
        <v>1300</v>
      </c>
      <c r="B183" s="8">
        <v>1018418839</v>
      </c>
      <c r="C183" s="25" t="s">
        <v>161</v>
      </c>
      <c r="D183" s="21">
        <f>COUNTIFS('CONTRATOS 2016'!AY:AY,A183,'CONTRATOS 2016'!$AM:AM,"&gt;=1")</f>
        <v>0</v>
      </c>
      <c r="E183" s="20">
        <f>SUMIFS('CONTRATOS 2016'!$AM:AM,'CONTRATOS 2016'!$AY:AY,A183)</f>
        <v>0</v>
      </c>
    </row>
    <row r="184" spans="1:5" x14ac:dyDescent="0.2">
      <c r="A184" s="23" t="s">
        <v>772</v>
      </c>
      <c r="B184" s="8">
        <v>52930442</v>
      </c>
      <c r="C184" s="25" t="s">
        <v>245</v>
      </c>
      <c r="D184" s="21">
        <f>COUNTIFS('CONTRATOS 2016'!AY:AY,A184,'CONTRATOS 2016'!$AM:AM,"&gt;=1")</f>
        <v>0</v>
      </c>
      <c r="E184" s="20">
        <f>SUMIFS('CONTRATOS 2016'!$AM:AM,'CONTRATOS 2016'!$AY:AY,A184)</f>
        <v>0</v>
      </c>
    </row>
    <row r="185" spans="1:5" x14ac:dyDescent="0.2">
      <c r="A185" s="23" t="s">
        <v>692</v>
      </c>
      <c r="B185" s="8">
        <v>52169469</v>
      </c>
      <c r="C185" s="25" t="s">
        <v>229</v>
      </c>
      <c r="D185" s="21">
        <f>COUNTIFS('CONTRATOS 2016'!AY:AY,A185,'CONTRATOS 2016'!$AM:AM,"&gt;=1")</f>
        <v>0</v>
      </c>
      <c r="E185" s="20">
        <f>SUMIFS('CONTRATOS 2016'!$AM:AM,'CONTRATOS 2016'!$AY:AY,A185)</f>
        <v>0</v>
      </c>
    </row>
    <row r="186" spans="1:5" x14ac:dyDescent="0.2">
      <c r="A186" s="23" t="s">
        <v>698</v>
      </c>
      <c r="B186" s="8">
        <v>52260482</v>
      </c>
      <c r="C186" s="25" t="s">
        <v>253</v>
      </c>
      <c r="D186" s="21">
        <f>COUNTIFS('CONTRATOS 2016'!AY:AY,A186,'CONTRATOS 2016'!$AM:AM,"&gt;=1")</f>
        <v>0</v>
      </c>
      <c r="E186" s="20">
        <f>SUMIFS('CONTRATOS 2016'!$AM:AM,'CONTRATOS 2016'!$AY:AY,A186)</f>
        <v>0</v>
      </c>
    </row>
    <row r="187" spans="1:5" x14ac:dyDescent="0.2">
      <c r="A187" s="26" t="s">
        <v>1466</v>
      </c>
      <c r="B187" s="7">
        <v>52260482</v>
      </c>
      <c r="C187" s="25" t="s">
        <v>1479</v>
      </c>
      <c r="D187" s="21">
        <f>COUNTIFS('CONTRATOS 2016'!AY:AY,A187,'CONTRATOS 2016'!$AM:AM,"&gt;=1")</f>
        <v>1</v>
      </c>
      <c r="E187" s="20">
        <f>SUMIFS('CONTRATOS 2016'!$AM:AM,'CONTRATOS 2016'!$AY:AY,A187)</f>
        <v>31000000</v>
      </c>
    </row>
    <row r="188" spans="1:5" x14ac:dyDescent="0.2">
      <c r="A188" s="23" t="s">
        <v>1354</v>
      </c>
      <c r="B188" s="8">
        <v>1032386606</v>
      </c>
      <c r="C188" s="25" t="s">
        <v>161</v>
      </c>
      <c r="D188" s="21">
        <f>COUNTIFS('CONTRATOS 2016'!AY:AY,A188,'CONTRATOS 2016'!$AM:AM,"&gt;=1")</f>
        <v>0</v>
      </c>
      <c r="E188" s="20">
        <f>SUMIFS('CONTRATOS 2016'!$AM:AM,'CONTRATOS 2016'!$AY:AY,A188)</f>
        <v>0</v>
      </c>
    </row>
    <row r="189" spans="1:5" x14ac:dyDescent="0.2">
      <c r="A189" s="23" t="s">
        <v>1459</v>
      </c>
      <c r="B189" s="8">
        <v>66924629</v>
      </c>
      <c r="C189" s="25" t="s">
        <v>255</v>
      </c>
      <c r="D189" s="21">
        <f>COUNTIFS('CONTRATOS 2016'!AY:AY,A189,'CONTRATOS 2016'!$AM:AM,"&gt;=1")</f>
        <v>0</v>
      </c>
      <c r="E189" s="20">
        <f>SUMIFS('CONTRATOS 2016'!$AM:AM,'CONTRATOS 2016'!$AY:AY,A189)</f>
        <v>0</v>
      </c>
    </row>
    <row r="190" spans="1:5" x14ac:dyDescent="0.2">
      <c r="A190" s="23" t="s">
        <v>606</v>
      </c>
      <c r="B190" s="8">
        <v>39759737</v>
      </c>
      <c r="C190" s="25" t="s">
        <v>253</v>
      </c>
      <c r="D190" s="21">
        <f>COUNTIFS('CONTRATOS 2016'!AY:AY,A190,'CONTRATOS 2016'!$AM:AM,"&gt;=1")</f>
        <v>0</v>
      </c>
      <c r="E190" s="20">
        <f>SUMIFS('CONTRATOS 2016'!$AM:AM,'CONTRATOS 2016'!$AY:AY,A190)</f>
        <v>0</v>
      </c>
    </row>
    <row r="191" spans="1:5" x14ac:dyDescent="0.2">
      <c r="A191" s="23" t="s">
        <v>637</v>
      </c>
      <c r="B191" s="8">
        <v>43695522</v>
      </c>
      <c r="C191" s="25" t="s">
        <v>172</v>
      </c>
      <c r="D191" s="21">
        <f>COUNTIFS('CONTRATOS 2016'!AY:AY,A191,'CONTRATOS 2016'!$AM:AM,"&gt;=1")</f>
        <v>0</v>
      </c>
      <c r="E191" s="20">
        <f>SUMIFS('CONTRATOS 2016'!$AM:AM,'CONTRATOS 2016'!$AY:AY,A191)</f>
        <v>0</v>
      </c>
    </row>
    <row r="192" spans="1:5" x14ac:dyDescent="0.2">
      <c r="A192" s="23" t="s">
        <v>636</v>
      </c>
      <c r="B192" s="16">
        <v>43602333</v>
      </c>
      <c r="C192" s="25" t="s">
        <v>236</v>
      </c>
      <c r="D192" s="21">
        <f>COUNTIFS('CONTRATOS 2016'!AY:AY,A192,'CONTRATOS 2016'!$AM:AM,"&gt;=1")</f>
        <v>0</v>
      </c>
      <c r="E192" s="20">
        <f>SUMIFS('CONTRATOS 2016'!$AM:AM,'CONTRATOS 2016'!$AY:AY,A192)</f>
        <v>0</v>
      </c>
    </row>
    <row r="193" spans="1:5" x14ac:dyDescent="0.2">
      <c r="A193" s="23" t="s">
        <v>76</v>
      </c>
      <c r="B193" s="8">
        <v>51787560</v>
      </c>
      <c r="C193" s="25" t="s">
        <v>226</v>
      </c>
      <c r="D193" s="21">
        <f>COUNTIFS('CONTRATOS 2016'!AY:AY,A193,'CONTRATOS 2016'!$AM:AM,"&gt;=1")</f>
        <v>0</v>
      </c>
      <c r="E193" s="20">
        <f>SUMIFS('CONTRATOS 2016'!$AM:AM,'CONTRATOS 2016'!$AY:AY,A193)</f>
        <v>0</v>
      </c>
    </row>
    <row r="194" spans="1:5" x14ac:dyDescent="0.2">
      <c r="A194" s="23" t="s">
        <v>574</v>
      </c>
      <c r="B194" s="8">
        <v>36543472</v>
      </c>
      <c r="C194" s="25" t="s">
        <v>191</v>
      </c>
      <c r="D194" s="21">
        <f>COUNTIFS('CONTRATOS 2016'!AY:AY,A194,'CONTRATOS 2016'!$AM:AM,"&gt;=1")</f>
        <v>0</v>
      </c>
      <c r="E194" s="20">
        <f>SUMIFS('CONTRATOS 2016'!$AM:AM,'CONTRATOS 2016'!$AY:AY,A194)</f>
        <v>0</v>
      </c>
    </row>
    <row r="195" spans="1:5" x14ac:dyDescent="0.2">
      <c r="A195" s="23" t="s">
        <v>1226</v>
      </c>
      <c r="B195" s="8">
        <v>94330671</v>
      </c>
      <c r="C195" s="25" t="s">
        <v>174</v>
      </c>
      <c r="D195" s="21">
        <f>COUNTIFS('CONTRATOS 2016'!AY:AY,A195,'CONTRATOS 2016'!$AM:AM,"&gt;=1")</f>
        <v>0</v>
      </c>
      <c r="E195" s="20">
        <f>SUMIFS('CONTRATOS 2016'!$AM:AM,'CONTRATOS 2016'!$AY:AY,A195)</f>
        <v>0</v>
      </c>
    </row>
    <row r="196" spans="1:5" x14ac:dyDescent="0.2">
      <c r="A196" s="23" t="s">
        <v>408</v>
      </c>
      <c r="B196" s="8">
        <v>12748324</v>
      </c>
      <c r="C196" s="25" t="s">
        <v>222</v>
      </c>
      <c r="D196" s="21">
        <f>COUNTIFS('CONTRATOS 2016'!AY:AY,A196,'CONTRATOS 2016'!$AM:AM,"&gt;=1")</f>
        <v>0</v>
      </c>
      <c r="E196" s="20">
        <f>SUMIFS('CONTRATOS 2016'!$AM:AM,'CONTRATOS 2016'!$AY:AY,A196)</f>
        <v>0</v>
      </c>
    </row>
    <row r="197" spans="1:5" x14ac:dyDescent="0.2">
      <c r="A197" s="23" t="s">
        <v>63</v>
      </c>
      <c r="B197" s="8">
        <v>21094954</v>
      </c>
      <c r="C197" s="25" t="s">
        <v>243</v>
      </c>
      <c r="D197" s="21">
        <f>COUNTIFS('CONTRATOS 2016'!AY:AY,A197,'CONTRATOS 2016'!$AM:AM,"&gt;=1")</f>
        <v>0</v>
      </c>
      <c r="E197" s="20">
        <f>SUMIFS('CONTRATOS 2016'!$AM:AM,'CONTRATOS 2016'!$AY:AY,A197)</f>
        <v>0</v>
      </c>
    </row>
    <row r="198" spans="1:5" x14ac:dyDescent="0.2">
      <c r="A198" s="23" t="s">
        <v>1283</v>
      </c>
      <c r="B198" s="8">
        <v>1014206549</v>
      </c>
      <c r="C198" s="25" t="s">
        <v>204</v>
      </c>
      <c r="D198" s="21">
        <f>COUNTIFS('CONTRATOS 2016'!AY:AY,A198,'CONTRATOS 2016'!$AM:AM,"&gt;=1")</f>
        <v>0</v>
      </c>
      <c r="E198" s="20">
        <f>SUMIFS('CONTRATOS 2016'!$AM:AM,'CONTRATOS 2016'!$AY:AY,A198)</f>
        <v>0</v>
      </c>
    </row>
    <row r="199" spans="1:5" x14ac:dyDescent="0.2">
      <c r="A199" s="23" t="s">
        <v>1301</v>
      </c>
      <c r="B199" s="8">
        <v>1018419063</v>
      </c>
      <c r="C199" s="25" t="s">
        <v>161</v>
      </c>
      <c r="D199" s="21">
        <f>COUNTIFS('CONTRATOS 2016'!AY:AY,A199,'CONTRATOS 2016'!$AM:AM,"&gt;=1")</f>
        <v>0</v>
      </c>
      <c r="E199" s="20">
        <f>SUMIFS('CONTRATOS 2016'!$AM:AM,'CONTRATOS 2016'!$AY:AY,A199)</f>
        <v>0</v>
      </c>
    </row>
    <row r="200" spans="1:5" x14ac:dyDescent="0.2">
      <c r="A200" s="23" t="s">
        <v>894</v>
      </c>
      <c r="B200" s="8">
        <v>73191311</v>
      </c>
      <c r="C200" s="25" t="s">
        <v>231</v>
      </c>
      <c r="D200" s="21">
        <f>COUNTIFS('CONTRATOS 2016'!AY:AY,A200,'CONTRATOS 2016'!$AM:AM,"&gt;=1")</f>
        <v>0</v>
      </c>
      <c r="E200" s="20">
        <f>SUMIFS('CONTRATOS 2016'!$AM:AM,'CONTRATOS 2016'!$AY:AY,A200)</f>
        <v>0</v>
      </c>
    </row>
    <row r="201" spans="1:5" x14ac:dyDescent="0.2">
      <c r="A201" s="23" t="s">
        <v>1131</v>
      </c>
      <c r="B201" s="8">
        <v>80829521</v>
      </c>
      <c r="C201" s="25" t="s">
        <v>185</v>
      </c>
      <c r="D201" s="21">
        <f>COUNTIFS('CONTRATOS 2016'!AY:AY,A201,'CONTRATOS 2016'!$AM:AM,"&gt;=1")</f>
        <v>0</v>
      </c>
      <c r="E201" s="20">
        <f>SUMIFS('CONTRATOS 2016'!$AM:AM,'CONTRATOS 2016'!$AY:AY,A201)</f>
        <v>0</v>
      </c>
    </row>
    <row r="202" spans="1:5" x14ac:dyDescent="0.2">
      <c r="A202" s="23" t="s">
        <v>1298</v>
      </c>
      <c r="B202" s="8">
        <v>1018408634</v>
      </c>
      <c r="C202" s="25" t="s">
        <v>161</v>
      </c>
      <c r="D202" s="21">
        <f>COUNTIFS('CONTRATOS 2016'!AY:AY,A202,'CONTRATOS 2016'!$AM:AM,"&gt;=1")</f>
        <v>0</v>
      </c>
      <c r="E202" s="20">
        <f>SUMIFS('CONTRATOS 2016'!$AM:AM,'CONTRATOS 2016'!$AY:AY,A202)</f>
        <v>0</v>
      </c>
    </row>
    <row r="203" spans="1:5" x14ac:dyDescent="0.2">
      <c r="A203" s="23" t="s">
        <v>1452</v>
      </c>
      <c r="B203" s="8">
        <v>1140834533</v>
      </c>
      <c r="C203" s="25" t="s">
        <v>202</v>
      </c>
      <c r="D203" s="21">
        <f>COUNTIFS('CONTRATOS 2016'!AY:AY,A203,'CONTRATOS 2016'!$AM:AM,"&gt;=1")</f>
        <v>0</v>
      </c>
      <c r="E203" s="20">
        <f>SUMIFS('CONTRATOS 2016'!$AM:AM,'CONTRATOS 2016'!$AY:AY,A203)</f>
        <v>0</v>
      </c>
    </row>
    <row r="204" spans="1:5" x14ac:dyDescent="0.2">
      <c r="A204" s="23" t="s">
        <v>398</v>
      </c>
      <c r="B204" s="8">
        <v>12206151</v>
      </c>
      <c r="C204" s="25" t="s">
        <v>108</v>
      </c>
      <c r="D204" s="21">
        <f>COUNTIFS('CONTRATOS 2016'!AY:AY,A204,'CONTRATOS 2016'!$AM:AM,"&gt;=1")</f>
        <v>0</v>
      </c>
      <c r="E204" s="20">
        <f>SUMIFS('CONTRATOS 2016'!$AM:AM,'CONTRATOS 2016'!$AY:AY,A204)</f>
        <v>0</v>
      </c>
    </row>
    <row r="205" spans="1:5" x14ac:dyDescent="0.2">
      <c r="A205" s="23" t="s">
        <v>503</v>
      </c>
      <c r="B205" s="8">
        <v>20904306</v>
      </c>
      <c r="C205" s="25" t="s">
        <v>215</v>
      </c>
      <c r="D205" s="21">
        <f>COUNTIFS('CONTRATOS 2016'!AY:AY,A205,'CONTRATOS 2016'!$AM:AM,"&gt;=1")</f>
        <v>0</v>
      </c>
      <c r="E205" s="20">
        <f>SUMIFS('CONTRATOS 2016'!$AM:AM,'CONTRATOS 2016'!$AY:AY,A205)</f>
        <v>0</v>
      </c>
    </row>
    <row r="206" spans="1:5" x14ac:dyDescent="0.2">
      <c r="A206" s="23" t="s">
        <v>1343</v>
      </c>
      <c r="B206" s="8">
        <v>1032361758</v>
      </c>
      <c r="C206" s="25" t="s">
        <v>161</v>
      </c>
      <c r="D206" s="21">
        <f>COUNTIFS('CONTRATOS 2016'!AY:AY,A206,'CONTRATOS 2016'!$AM:AM,"&gt;=1")</f>
        <v>0</v>
      </c>
      <c r="E206" s="20">
        <f>SUMIFS('CONTRATOS 2016'!$AM:AM,'CONTRATOS 2016'!$AY:AY,A206)</f>
        <v>0</v>
      </c>
    </row>
    <row r="207" spans="1:5" x14ac:dyDescent="0.2">
      <c r="A207" s="23" t="s">
        <v>1277</v>
      </c>
      <c r="B207" s="8">
        <v>1013623463</v>
      </c>
      <c r="C207" s="25" t="s">
        <v>161</v>
      </c>
      <c r="D207" s="21">
        <f>COUNTIFS('CONTRATOS 2016'!AY:AY,A207,'CONTRATOS 2016'!$AM:AM,"&gt;=1")</f>
        <v>0</v>
      </c>
      <c r="E207" s="20">
        <f>SUMIFS('CONTRATOS 2016'!$AM:AM,'CONTRATOS 2016'!$AY:AY,A207)</f>
        <v>0</v>
      </c>
    </row>
    <row r="208" spans="1:5" x14ac:dyDescent="0.2">
      <c r="A208" s="23" t="s">
        <v>56</v>
      </c>
      <c r="B208" s="8">
        <v>88227029</v>
      </c>
      <c r="C208" s="25" t="s">
        <v>217</v>
      </c>
      <c r="D208" s="21">
        <f>COUNTIFS('CONTRATOS 2016'!AY:AY,A208,'CONTRATOS 2016'!$AM:AM,"&gt;=1")</f>
        <v>0</v>
      </c>
      <c r="E208" s="20">
        <f>SUMIFS('CONTRATOS 2016'!$AM:AM,'CONTRATOS 2016'!$AY:AY,A208)</f>
        <v>0</v>
      </c>
    </row>
    <row r="209" spans="1:5" x14ac:dyDescent="0.2">
      <c r="A209" s="23" t="s">
        <v>1028</v>
      </c>
      <c r="B209" s="8">
        <v>79910575</v>
      </c>
      <c r="C209" s="25" t="s">
        <v>163</v>
      </c>
      <c r="D209" s="21">
        <f>COUNTIFS('CONTRATOS 2016'!AY:AY,A209,'CONTRATOS 2016'!$AM:AM,"&gt;=1")</f>
        <v>0</v>
      </c>
      <c r="E209" s="20">
        <f>SUMIFS('CONTRATOS 2016'!$AM:AM,'CONTRATOS 2016'!$AY:AY,A209)</f>
        <v>0</v>
      </c>
    </row>
    <row r="210" spans="1:5" x14ac:dyDescent="0.2">
      <c r="A210" s="23" t="s">
        <v>1422</v>
      </c>
      <c r="B210" s="8">
        <v>1112461656</v>
      </c>
      <c r="C210" s="25" t="s">
        <v>167</v>
      </c>
      <c r="D210" s="21">
        <f>COUNTIFS('CONTRATOS 2016'!AY:AY,A210,'CONTRATOS 2016'!$AM:AM,"&gt;=1")</f>
        <v>0</v>
      </c>
      <c r="E210" s="20">
        <f>SUMIFS('CONTRATOS 2016'!$AM:AM,'CONTRATOS 2016'!$AY:AY,A210)</f>
        <v>0</v>
      </c>
    </row>
    <row r="211" spans="1:5" x14ac:dyDescent="0.2">
      <c r="A211" s="23" t="s">
        <v>1367</v>
      </c>
      <c r="B211" s="8">
        <v>1042427003</v>
      </c>
      <c r="C211" s="25" t="s">
        <v>202</v>
      </c>
      <c r="D211" s="21">
        <f>COUNTIFS('CONTRATOS 2016'!AY:AY,A211,'CONTRATOS 2016'!$AM:AM,"&gt;=1")</f>
        <v>0</v>
      </c>
      <c r="E211" s="20">
        <f>SUMIFS('CONTRATOS 2016'!$AM:AM,'CONTRATOS 2016'!$AY:AY,A211)</f>
        <v>0</v>
      </c>
    </row>
    <row r="212" spans="1:5" x14ac:dyDescent="0.2">
      <c r="A212" s="23" t="s">
        <v>330</v>
      </c>
      <c r="B212" s="8">
        <v>7186433</v>
      </c>
      <c r="C212" s="25" t="s">
        <v>190</v>
      </c>
      <c r="D212" s="21">
        <f>COUNTIFS('CONTRATOS 2016'!AY:AY,A212,'CONTRATOS 2016'!$AM:AM,"&gt;=1")</f>
        <v>0</v>
      </c>
      <c r="E212" s="20">
        <f>SUMIFS('CONTRATOS 2016'!$AM:AM,'CONTRATOS 2016'!$AY:AY,A212)</f>
        <v>0</v>
      </c>
    </row>
    <row r="213" spans="1:5" x14ac:dyDescent="0.2">
      <c r="A213" s="23" t="s">
        <v>1269</v>
      </c>
      <c r="B213" s="8">
        <v>1010203640</v>
      </c>
      <c r="C213" s="25" t="s">
        <v>161</v>
      </c>
      <c r="D213" s="21">
        <f>COUNTIFS('CONTRATOS 2016'!AY:AY,A213,'CONTRATOS 2016'!$AM:AM,"&gt;=1")</f>
        <v>0</v>
      </c>
      <c r="E213" s="20">
        <f>SUMIFS('CONTRATOS 2016'!$AM:AM,'CONTRATOS 2016'!$AY:AY,A213)</f>
        <v>0</v>
      </c>
    </row>
    <row r="214" spans="1:5" x14ac:dyDescent="0.2">
      <c r="A214" s="23" t="s">
        <v>1436</v>
      </c>
      <c r="B214" s="8">
        <v>1123621369</v>
      </c>
      <c r="C214" s="25" t="s">
        <v>202</v>
      </c>
      <c r="D214" s="21">
        <f>COUNTIFS('CONTRATOS 2016'!AY:AY,A214,'CONTRATOS 2016'!$AM:AM,"&gt;=1")</f>
        <v>0</v>
      </c>
      <c r="E214" s="20">
        <f>SUMIFS('CONTRATOS 2016'!$AM:AM,'CONTRATOS 2016'!$AY:AY,A214)</f>
        <v>0</v>
      </c>
    </row>
    <row r="215" spans="1:5" x14ac:dyDescent="0.2">
      <c r="A215" s="23" t="s">
        <v>100</v>
      </c>
      <c r="B215" s="8">
        <v>15173061</v>
      </c>
      <c r="C215" s="25" t="s">
        <v>231</v>
      </c>
      <c r="D215" s="21">
        <f>COUNTIFS('CONTRATOS 2016'!AY:AY,A215,'CONTRATOS 2016'!$AM:AM,"&gt;=1")</f>
        <v>0</v>
      </c>
      <c r="E215" s="20">
        <f>SUMIFS('CONTRATOS 2016'!$AM:AM,'CONTRATOS 2016'!$AY:AY,A215)</f>
        <v>0</v>
      </c>
    </row>
    <row r="216" spans="1:5" x14ac:dyDescent="0.2">
      <c r="A216" s="23" t="s">
        <v>1036</v>
      </c>
      <c r="B216" s="8">
        <v>79956678</v>
      </c>
      <c r="C216" s="25" t="s">
        <v>199</v>
      </c>
      <c r="D216" s="21">
        <f>COUNTIFS('CONTRATOS 2016'!AY:AY,A216,'CONTRATOS 2016'!$AM:AM,"&gt;=1")</f>
        <v>0</v>
      </c>
      <c r="E216" s="20">
        <f>SUMIFS('CONTRATOS 2016'!$AM:AM,'CONTRATOS 2016'!$AY:AY,A216)</f>
        <v>0</v>
      </c>
    </row>
    <row r="217" spans="1:5" x14ac:dyDescent="0.2">
      <c r="A217" s="23" t="s">
        <v>981</v>
      </c>
      <c r="B217" s="8">
        <v>79596317</v>
      </c>
      <c r="C217" s="25" t="s">
        <v>161</v>
      </c>
      <c r="D217" s="21">
        <f>COUNTIFS('CONTRATOS 2016'!AY:AY,A217,'CONTRATOS 2016'!$AM:AM,"&gt;=1")</f>
        <v>0</v>
      </c>
      <c r="E217" s="20">
        <f>SUMIFS('CONTRATOS 2016'!$AM:AM,'CONTRATOS 2016'!$AY:AY,A217)</f>
        <v>0</v>
      </c>
    </row>
    <row r="218" spans="1:5" x14ac:dyDescent="0.2">
      <c r="A218" s="23" t="s">
        <v>1238</v>
      </c>
      <c r="B218" s="8">
        <v>94473770</v>
      </c>
      <c r="C218" s="25" t="s">
        <v>161</v>
      </c>
      <c r="D218" s="21">
        <f>COUNTIFS('CONTRATOS 2016'!AY:AY,A218,'CONTRATOS 2016'!$AM:AM,"&gt;=1")</f>
        <v>0</v>
      </c>
      <c r="E218" s="20">
        <f>SUMIFS('CONTRATOS 2016'!$AM:AM,'CONTRATOS 2016'!$AY:AY,A218)</f>
        <v>0</v>
      </c>
    </row>
    <row r="219" spans="1:5" x14ac:dyDescent="0.2">
      <c r="A219" s="23" t="s">
        <v>376</v>
      </c>
      <c r="B219" s="8">
        <v>10494705</v>
      </c>
      <c r="C219" s="25" t="s">
        <v>182</v>
      </c>
      <c r="D219" s="21">
        <f>COUNTIFS('CONTRATOS 2016'!AY:AY,A219,'CONTRATOS 2016'!$AM:AM,"&gt;=1")</f>
        <v>0</v>
      </c>
      <c r="E219" s="20">
        <f>SUMIFS('CONTRATOS 2016'!$AM:AM,'CONTRATOS 2016'!$AY:AY,A219)</f>
        <v>0</v>
      </c>
    </row>
    <row r="220" spans="1:5" x14ac:dyDescent="0.2">
      <c r="A220" s="23" t="s">
        <v>924</v>
      </c>
      <c r="B220" s="8">
        <v>76323849</v>
      </c>
      <c r="C220" s="25" t="s">
        <v>284</v>
      </c>
      <c r="D220" s="21">
        <f>COUNTIFS('CONTRATOS 2016'!AY:AY,A220,'CONTRATOS 2016'!$AM:AM,"&gt;=1")</f>
        <v>0</v>
      </c>
      <c r="E220" s="20">
        <f>SUMIFS('CONTRATOS 2016'!$AM:AM,'CONTRATOS 2016'!$AY:AY,A220)</f>
        <v>0</v>
      </c>
    </row>
    <row r="221" spans="1:5" x14ac:dyDescent="0.2">
      <c r="A221" s="23" t="s">
        <v>322</v>
      </c>
      <c r="B221" s="8">
        <v>6567470</v>
      </c>
      <c r="C221" s="25" t="s">
        <v>165</v>
      </c>
      <c r="D221" s="21">
        <f>COUNTIFS('CONTRATOS 2016'!AY:AY,A221,'CONTRATOS 2016'!$AM:AM,"&gt;=1")</f>
        <v>0</v>
      </c>
      <c r="E221" s="20">
        <f>SUMIFS('CONTRATOS 2016'!$AM:AM,'CONTRATOS 2016'!$AY:AY,A221)</f>
        <v>0</v>
      </c>
    </row>
    <row r="222" spans="1:5" x14ac:dyDescent="0.2">
      <c r="A222" s="23" t="s">
        <v>547</v>
      </c>
      <c r="B222" s="8">
        <v>31580375</v>
      </c>
      <c r="C222" s="25" t="s">
        <v>171</v>
      </c>
      <c r="D222" s="21">
        <f>COUNTIFS('CONTRATOS 2016'!AY:AY,A222,'CONTRATOS 2016'!$AM:AM,"&gt;=1")</f>
        <v>0</v>
      </c>
      <c r="E222" s="20">
        <f>SUMIFS('CONTRATOS 2016'!$AM:AM,'CONTRATOS 2016'!$AY:AY,A222)</f>
        <v>0</v>
      </c>
    </row>
    <row r="223" spans="1:5" x14ac:dyDescent="0.2">
      <c r="A223" s="23" t="s">
        <v>114</v>
      </c>
      <c r="B223" s="8">
        <v>52431563</v>
      </c>
      <c r="C223" s="25" t="s">
        <v>162</v>
      </c>
      <c r="D223" s="21">
        <f>COUNTIFS('CONTRATOS 2016'!AY:AY,A223,'CONTRATOS 2016'!$AM:AM,"&gt;=1")</f>
        <v>0</v>
      </c>
      <c r="E223" s="20">
        <f>SUMIFS('CONTRATOS 2016'!$AM:AM,'CONTRATOS 2016'!$AY:AY,A223)</f>
        <v>0</v>
      </c>
    </row>
    <row r="224" spans="1:5" x14ac:dyDescent="0.2">
      <c r="A224" s="23" t="s">
        <v>509</v>
      </c>
      <c r="B224" s="8">
        <v>22493134</v>
      </c>
      <c r="C224" s="25" t="s">
        <v>200</v>
      </c>
      <c r="D224" s="21">
        <f>COUNTIFS('CONTRATOS 2016'!AY:AY,A224,'CONTRATOS 2016'!$AM:AM,"&gt;=1")</f>
        <v>0</v>
      </c>
      <c r="E224" s="20">
        <f>SUMIFS('CONTRATOS 2016'!$AM:AM,'CONTRATOS 2016'!$AY:AY,A224)</f>
        <v>0</v>
      </c>
    </row>
    <row r="225" spans="1:5" x14ac:dyDescent="0.2">
      <c r="A225" s="23" t="s">
        <v>1304</v>
      </c>
      <c r="B225" s="8">
        <v>1019005986</v>
      </c>
      <c r="C225" s="25" t="s">
        <v>265</v>
      </c>
      <c r="D225" s="21">
        <f>COUNTIFS('CONTRATOS 2016'!AY:AY,A225,'CONTRATOS 2016'!$AM:AM,"&gt;=1")</f>
        <v>0</v>
      </c>
      <c r="E225" s="20">
        <f>SUMIFS('CONTRATOS 2016'!$AM:AM,'CONTRATOS 2016'!$AY:AY,A225)</f>
        <v>0</v>
      </c>
    </row>
    <row r="226" spans="1:5" x14ac:dyDescent="0.2">
      <c r="A226" s="23" t="s">
        <v>635</v>
      </c>
      <c r="B226" s="8">
        <v>43596906</v>
      </c>
      <c r="C226" s="25" t="s">
        <v>172</v>
      </c>
      <c r="D226" s="21">
        <f>COUNTIFS('CONTRATOS 2016'!AY:AY,A226,'CONTRATOS 2016'!$AM:AM,"&gt;=1")</f>
        <v>0</v>
      </c>
      <c r="E226" s="20">
        <f>SUMIFS('CONTRATOS 2016'!$AM:AM,'CONTRATOS 2016'!$AY:AY,A226)</f>
        <v>0</v>
      </c>
    </row>
    <row r="227" spans="1:5" x14ac:dyDescent="0.2">
      <c r="A227" s="23" t="s">
        <v>852</v>
      </c>
      <c r="B227" s="8">
        <v>71224985</v>
      </c>
      <c r="C227" s="25" t="s">
        <v>172</v>
      </c>
      <c r="D227" s="21">
        <f>COUNTIFS('CONTRATOS 2016'!AY:AY,A227,'CONTRATOS 2016'!$AM:AM,"&gt;=1")</f>
        <v>0</v>
      </c>
      <c r="E227" s="20">
        <f>SUMIFS('CONTRATOS 2016'!$AM:AM,'CONTRATOS 2016'!$AY:AY,A227)</f>
        <v>0</v>
      </c>
    </row>
    <row r="228" spans="1:5" x14ac:dyDescent="0.2">
      <c r="A228" s="23" t="s">
        <v>155</v>
      </c>
      <c r="B228" s="8" t="s">
        <v>155</v>
      </c>
      <c r="C228" s="25"/>
      <c r="D228" s="21">
        <f>COUNTIFS('CONTRATOS 2016'!AY:AY,A228,'CONTRATOS 2016'!$AM:AM,"&gt;=1")</f>
        <v>0</v>
      </c>
      <c r="E228" s="20">
        <f>SUMIFS('CONTRATOS 2016'!$AM:AM,'CONTRATOS 2016'!$AY:AY,A228)</f>
        <v>0</v>
      </c>
    </row>
    <row r="229" spans="1:5" x14ac:dyDescent="0.2">
      <c r="A229" s="23" t="s">
        <v>1280</v>
      </c>
      <c r="B229" s="8">
        <v>1014198058</v>
      </c>
      <c r="C229" s="25" t="s">
        <v>161</v>
      </c>
      <c r="D229" s="21">
        <f>COUNTIFS('CONTRATOS 2016'!AY:AY,A229,'CONTRATOS 2016'!$AM:AM,"&gt;=1")</f>
        <v>0</v>
      </c>
      <c r="E229" s="20">
        <f>SUMIFS('CONTRATOS 2016'!$AM:AM,'CONTRATOS 2016'!$AY:AY,A229)</f>
        <v>0</v>
      </c>
    </row>
    <row r="230" spans="1:5" x14ac:dyDescent="0.2">
      <c r="A230" s="23" t="s">
        <v>1259</v>
      </c>
      <c r="B230" s="8">
        <v>1000468012</v>
      </c>
      <c r="C230" s="25" t="s">
        <v>161</v>
      </c>
      <c r="D230" s="21">
        <f>COUNTIFS('CONTRATOS 2016'!AY:AY,A230,'CONTRATOS 2016'!$AM:AM,"&gt;=1")</f>
        <v>0</v>
      </c>
      <c r="E230" s="20">
        <f>SUMIFS('CONTRATOS 2016'!$AM:AM,'CONTRATOS 2016'!$AY:AY,A230)</f>
        <v>0</v>
      </c>
    </row>
    <row r="231" spans="1:5" x14ac:dyDescent="0.2">
      <c r="A231" s="23" t="s">
        <v>683</v>
      </c>
      <c r="B231" s="8">
        <v>52020564</v>
      </c>
      <c r="C231" s="25" t="s">
        <v>276</v>
      </c>
      <c r="D231" s="21">
        <f>COUNTIFS('CONTRATOS 2016'!AY:AY,A231,'CONTRATOS 2016'!$AM:AM,"&gt;=1")</f>
        <v>0</v>
      </c>
      <c r="E231" s="20">
        <f>SUMIFS('CONTRATOS 2016'!$AM:AM,'CONTRATOS 2016'!$AY:AY,A231)</f>
        <v>0</v>
      </c>
    </row>
    <row r="232" spans="1:5" x14ac:dyDescent="0.2">
      <c r="A232" s="23" t="s">
        <v>1290</v>
      </c>
      <c r="B232" s="8">
        <v>1016004159</v>
      </c>
      <c r="C232" s="25" t="s">
        <v>189</v>
      </c>
      <c r="D232" s="21">
        <f>COUNTIFS('CONTRATOS 2016'!AY:AY,A232,'CONTRATOS 2016'!$AM:AM,"&gt;=1")</f>
        <v>0</v>
      </c>
      <c r="E232" s="20">
        <f>SUMIFS('CONTRATOS 2016'!$AM:AM,'CONTRATOS 2016'!$AY:AY,A232)</f>
        <v>0</v>
      </c>
    </row>
    <row r="233" spans="1:5" x14ac:dyDescent="0.2">
      <c r="A233" s="23" t="s">
        <v>793</v>
      </c>
      <c r="B233" s="8">
        <v>53075620</v>
      </c>
      <c r="C233" s="25" t="s">
        <v>256</v>
      </c>
      <c r="D233" s="21">
        <f>COUNTIFS('CONTRATOS 2016'!AY:AY,A233,'CONTRATOS 2016'!$AM:AM,"&gt;=1")</f>
        <v>0</v>
      </c>
      <c r="E233" s="20">
        <f>SUMIFS('CONTRATOS 2016'!$AM:AM,'CONTRATOS 2016'!$AY:AY,A233)</f>
        <v>0</v>
      </c>
    </row>
    <row r="234" spans="1:5" x14ac:dyDescent="0.2">
      <c r="A234" s="23" t="s">
        <v>791</v>
      </c>
      <c r="B234" s="8">
        <v>53063673</v>
      </c>
      <c r="C234" s="25" t="s">
        <v>161</v>
      </c>
      <c r="D234" s="21">
        <f>COUNTIFS('CONTRATOS 2016'!AY:AY,A234,'CONTRATOS 2016'!$AM:AM,"&gt;=1")</f>
        <v>0</v>
      </c>
      <c r="E234" s="20">
        <f>SUMIFS('CONTRATOS 2016'!$AM:AM,'CONTRATOS 2016'!$AY:AY,A234)</f>
        <v>0</v>
      </c>
    </row>
    <row r="235" spans="1:5" x14ac:dyDescent="0.2">
      <c r="A235" s="23" t="s">
        <v>1390</v>
      </c>
      <c r="B235" s="8">
        <v>1072420929</v>
      </c>
      <c r="C235" s="25" t="s">
        <v>161</v>
      </c>
      <c r="D235" s="21">
        <f>COUNTIFS('CONTRATOS 2016'!AY:AY,A235,'CONTRATOS 2016'!$AM:AM,"&gt;=1")</f>
        <v>0</v>
      </c>
      <c r="E235" s="20">
        <f>SUMIFS('CONTRATOS 2016'!$AM:AM,'CONTRATOS 2016'!$AY:AY,A235)</f>
        <v>0</v>
      </c>
    </row>
    <row r="236" spans="1:5" x14ac:dyDescent="0.2">
      <c r="A236" s="23" t="s">
        <v>585</v>
      </c>
      <c r="B236" s="8">
        <v>37547423</v>
      </c>
      <c r="C236" s="25" t="s">
        <v>199</v>
      </c>
      <c r="D236" s="21">
        <f>COUNTIFS('CONTRATOS 2016'!AY:AY,A236,'CONTRATOS 2016'!$AM:AM,"&gt;=1")</f>
        <v>0</v>
      </c>
      <c r="E236" s="20">
        <f>SUMIFS('CONTRATOS 2016'!$AM:AM,'CONTRATOS 2016'!$AY:AY,A236)</f>
        <v>0</v>
      </c>
    </row>
    <row r="237" spans="1:5" x14ac:dyDescent="0.2">
      <c r="A237" s="23" t="s">
        <v>1353</v>
      </c>
      <c r="B237" s="8">
        <v>1032382777</v>
      </c>
      <c r="C237" s="25" t="s">
        <v>161</v>
      </c>
      <c r="D237" s="21">
        <f>COUNTIFS('CONTRATOS 2016'!AY:AY,A237,'CONTRATOS 2016'!$AM:AM,"&gt;=1")</f>
        <v>0</v>
      </c>
      <c r="E237" s="20">
        <f>SUMIFS('CONTRATOS 2016'!$AM:AM,'CONTRATOS 2016'!$AY:AY,A237)</f>
        <v>0</v>
      </c>
    </row>
    <row r="238" spans="1:5" x14ac:dyDescent="0.2">
      <c r="A238" s="23" t="s">
        <v>731</v>
      </c>
      <c r="B238" s="8">
        <v>52533478</v>
      </c>
      <c r="C238" s="25" t="s">
        <v>163</v>
      </c>
      <c r="D238" s="21">
        <f>COUNTIFS('CONTRATOS 2016'!AY:AY,A238,'CONTRATOS 2016'!$AM:AM,"&gt;=1")</f>
        <v>0</v>
      </c>
      <c r="E238" s="20">
        <f>SUMIFS('CONTRATOS 2016'!$AM:AM,'CONTRATOS 2016'!$AY:AY,A238)</f>
        <v>0</v>
      </c>
    </row>
    <row r="239" spans="1:5" x14ac:dyDescent="0.2">
      <c r="A239" s="23" t="s">
        <v>564</v>
      </c>
      <c r="B239" s="8">
        <v>35199875</v>
      </c>
      <c r="C239" s="25" t="s">
        <v>179</v>
      </c>
      <c r="D239" s="21">
        <f>COUNTIFS('CONTRATOS 2016'!AY:AY,A239,'CONTRATOS 2016'!$AM:AM,"&gt;=1")</f>
        <v>0</v>
      </c>
      <c r="E239" s="20">
        <f>SUMIFS('CONTRATOS 2016'!$AM:AM,'CONTRATOS 2016'!$AY:AY,A239)</f>
        <v>0</v>
      </c>
    </row>
    <row r="240" spans="1:5" x14ac:dyDescent="0.2">
      <c r="A240" s="23" t="s">
        <v>589</v>
      </c>
      <c r="B240" s="8">
        <v>38553585</v>
      </c>
      <c r="C240" s="25" t="s">
        <v>171</v>
      </c>
      <c r="D240" s="21">
        <f>COUNTIFS('CONTRATOS 2016'!AY:AY,A240,'CONTRATOS 2016'!$AM:AM,"&gt;=1")</f>
        <v>0</v>
      </c>
      <c r="E240" s="20">
        <f>SUMIFS('CONTRATOS 2016'!$AM:AM,'CONTRATOS 2016'!$AY:AY,A240)</f>
        <v>0</v>
      </c>
    </row>
    <row r="241" spans="1:5" x14ac:dyDescent="0.2">
      <c r="A241" s="23" t="s">
        <v>511</v>
      </c>
      <c r="B241" s="8">
        <v>23248872</v>
      </c>
      <c r="C241" s="25" t="s">
        <v>232</v>
      </c>
      <c r="D241" s="21">
        <f>COUNTIFS('CONTRATOS 2016'!AY:AY,A241,'CONTRATOS 2016'!$AM:AM,"&gt;=1")</f>
        <v>0</v>
      </c>
      <c r="E241" s="20">
        <f>SUMIFS('CONTRATOS 2016'!$AM:AM,'CONTRATOS 2016'!$AY:AY,A241)</f>
        <v>0</v>
      </c>
    </row>
    <row r="242" spans="1:5" x14ac:dyDescent="0.2">
      <c r="A242" s="23" t="s">
        <v>790</v>
      </c>
      <c r="B242" s="8">
        <v>53054085</v>
      </c>
      <c r="C242" s="25" t="s">
        <v>161</v>
      </c>
      <c r="D242" s="21">
        <f>COUNTIFS('CONTRATOS 2016'!AY:AY,A242,'CONTRATOS 2016'!$AM:AM,"&gt;=1")</f>
        <v>0</v>
      </c>
      <c r="E242" s="20">
        <f>SUMIFS('CONTRATOS 2016'!$AM:AM,'CONTRATOS 2016'!$AY:AY,A242)</f>
        <v>0</v>
      </c>
    </row>
    <row r="243" spans="1:5" x14ac:dyDescent="0.2">
      <c r="A243" s="23" t="s">
        <v>1333</v>
      </c>
      <c r="B243" s="8">
        <v>1030538486</v>
      </c>
      <c r="C243" s="25" t="s">
        <v>161</v>
      </c>
      <c r="D243" s="21">
        <f>COUNTIFS('CONTRATOS 2016'!AY:AY,A243,'CONTRATOS 2016'!$AM:AM,"&gt;=1")</f>
        <v>0</v>
      </c>
      <c r="E243" s="20">
        <f>SUMIFS('CONTRATOS 2016'!$AM:AM,'CONTRATOS 2016'!$AY:AY,A243)</f>
        <v>0</v>
      </c>
    </row>
    <row r="244" spans="1:5" x14ac:dyDescent="0.2">
      <c r="A244" s="23" t="s">
        <v>709</v>
      </c>
      <c r="B244" s="8">
        <v>52347180</v>
      </c>
      <c r="C244" s="25" t="s">
        <v>161</v>
      </c>
      <c r="D244" s="21">
        <f>COUNTIFS('CONTRATOS 2016'!AY:AY,A244,'CONTRATOS 2016'!$AM:AM,"&gt;=1")</f>
        <v>0</v>
      </c>
      <c r="E244" s="20">
        <f>SUMIFS('CONTRATOS 2016'!$AM:AM,'CONTRATOS 2016'!$AY:AY,A244)</f>
        <v>0</v>
      </c>
    </row>
    <row r="245" spans="1:5" x14ac:dyDescent="0.2">
      <c r="A245" s="23" t="s">
        <v>548</v>
      </c>
      <c r="B245" s="8">
        <v>31710481</v>
      </c>
      <c r="C245" s="25" t="s">
        <v>182</v>
      </c>
      <c r="D245" s="21">
        <f>COUNTIFS('CONTRATOS 2016'!AY:AY,A245,'CONTRATOS 2016'!$AM:AM,"&gt;=1")</f>
        <v>0</v>
      </c>
      <c r="E245" s="20">
        <f>SUMIFS('CONTRATOS 2016'!$AM:AM,'CONTRATOS 2016'!$AY:AY,A245)</f>
        <v>0</v>
      </c>
    </row>
    <row r="246" spans="1:5" x14ac:dyDescent="0.2">
      <c r="A246" s="23" t="s">
        <v>769</v>
      </c>
      <c r="B246" s="8">
        <v>52903829</v>
      </c>
      <c r="C246" s="25" t="s">
        <v>161</v>
      </c>
      <c r="D246" s="21">
        <f>COUNTIFS('CONTRATOS 2016'!AY:AY,A246,'CONTRATOS 2016'!$AM:AM,"&gt;=1")</f>
        <v>0</v>
      </c>
      <c r="E246" s="20">
        <f>SUMIFS('CONTRATOS 2016'!$AM:AM,'CONTRATOS 2016'!$AY:AY,A246)</f>
        <v>0</v>
      </c>
    </row>
    <row r="247" spans="1:5" x14ac:dyDescent="0.2">
      <c r="A247" s="23" t="s">
        <v>751</v>
      </c>
      <c r="B247" s="8">
        <v>52814377</v>
      </c>
      <c r="C247" s="25" t="s">
        <v>161</v>
      </c>
      <c r="D247" s="21">
        <f>COUNTIFS('CONTRATOS 2016'!AY:AY,A247,'CONTRATOS 2016'!$AM:AM,"&gt;=1")</f>
        <v>0</v>
      </c>
      <c r="E247" s="20">
        <f>SUMIFS('CONTRATOS 2016'!$AM:AM,'CONTRATOS 2016'!$AY:AY,A247)</f>
        <v>0</v>
      </c>
    </row>
    <row r="248" spans="1:5" x14ac:dyDescent="0.2">
      <c r="A248" s="23" t="s">
        <v>732</v>
      </c>
      <c r="B248" s="8">
        <v>52543405</v>
      </c>
      <c r="C248" s="25" t="s">
        <v>272</v>
      </c>
      <c r="D248" s="21">
        <f>COUNTIFS('CONTRATOS 2016'!AY:AY,A248,'CONTRATOS 2016'!$AM:AM,"&gt;=1")</f>
        <v>0</v>
      </c>
      <c r="E248" s="20">
        <f>SUMIFS('CONTRATOS 2016'!$AM:AM,'CONTRATOS 2016'!$AY:AY,A248)</f>
        <v>0</v>
      </c>
    </row>
    <row r="249" spans="1:5" x14ac:dyDescent="0.2">
      <c r="A249" s="23" t="s">
        <v>829</v>
      </c>
      <c r="B249" s="8">
        <v>63453097</v>
      </c>
      <c r="C249" s="25" t="s">
        <v>188</v>
      </c>
      <c r="D249" s="21">
        <f>COUNTIFS('CONTRATOS 2016'!AY:AY,A249,'CONTRATOS 2016'!$AM:AM,"&gt;=1")</f>
        <v>0</v>
      </c>
      <c r="E249" s="20">
        <f>SUMIFS('CONTRATOS 2016'!$AM:AM,'CONTRATOS 2016'!$AY:AY,A249)</f>
        <v>0</v>
      </c>
    </row>
    <row r="250" spans="1:5" x14ac:dyDescent="0.2">
      <c r="A250" s="23" t="s">
        <v>779</v>
      </c>
      <c r="B250" s="8">
        <v>52974958</v>
      </c>
      <c r="C250" s="25" t="s">
        <v>161</v>
      </c>
      <c r="D250" s="21">
        <f>COUNTIFS('CONTRATOS 2016'!AY:AY,A250,'CONTRATOS 2016'!$AM:AM,"&gt;=1")</f>
        <v>0</v>
      </c>
      <c r="E250" s="20">
        <f>SUMIFS('CONTRATOS 2016'!$AM:AM,'CONTRATOS 2016'!$AY:AY,A250)</f>
        <v>0</v>
      </c>
    </row>
    <row r="251" spans="1:5" x14ac:dyDescent="0.2">
      <c r="A251" s="23" t="s">
        <v>926</v>
      </c>
      <c r="B251" s="8">
        <v>76326664</v>
      </c>
      <c r="C251" s="25" t="s">
        <v>161</v>
      </c>
      <c r="D251" s="21">
        <f>COUNTIFS('CONTRATOS 2016'!AY:AY,A251,'CONTRATOS 2016'!$AM:AM,"&gt;=1")</f>
        <v>0</v>
      </c>
      <c r="E251" s="20">
        <f>SUMIFS('CONTRATOS 2016'!$AM:AM,'CONTRATOS 2016'!$AY:AY,A251)</f>
        <v>0</v>
      </c>
    </row>
    <row r="252" spans="1:5" x14ac:dyDescent="0.2">
      <c r="A252" s="23" t="s">
        <v>306</v>
      </c>
      <c r="B252" s="8">
        <v>4548810</v>
      </c>
      <c r="C252" s="25" t="s">
        <v>174</v>
      </c>
      <c r="D252" s="21">
        <f>COUNTIFS('CONTRATOS 2016'!AY:AY,A252,'CONTRATOS 2016'!$AM:AM,"&gt;=1")</f>
        <v>0</v>
      </c>
      <c r="E252" s="20">
        <f>SUMIFS('CONTRATOS 2016'!$AM:AM,'CONTRATOS 2016'!$AY:AY,A252)</f>
        <v>0</v>
      </c>
    </row>
    <row r="253" spans="1:5" x14ac:dyDescent="0.2">
      <c r="A253" s="23" t="s">
        <v>1089</v>
      </c>
      <c r="B253" s="8">
        <v>80169387</v>
      </c>
      <c r="C253" s="25" t="s">
        <v>188</v>
      </c>
      <c r="D253" s="21">
        <f>COUNTIFS('CONTRATOS 2016'!AY:AY,A253,'CONTRATOS 2016'!$AM:AM,"&gt;=1")</f>
        <v>0</v>
      </c>
      <c r="E253" s="20">
        <f>SUMIFS('CONTRATOS 2016'!$AM:AM,'CONTRATOS 2016'!$AY:AY,A253)</f>
        <v>0</v>
      </c>
    </row>
    <row r="254" spans="1:5" x14ac:dyDescent="0.2">
      <c r="A254" s="23" t="s">
        <v>1139</v>
      </c>
      <c r="B254" s="8">
        <v>82381157</v>
      </c>
      <c r="C254" s="25" t="s">
        <v>278</v>
      </c>
      <c r="D254" s="21">
        <f>COUNTIFS('CONTRATOS 2016'!AY:AY,A254,'CONTRATOS 2016'!$AM:AM,"&gt;=1")</f>
        <v>0</v>
      </c>
      <c r="E254" s="20">
        <f>SUMIFS('CONTRATOS 2016'!$AM:AM,'CONTRATOS 2016'!$AY:AY,A254)</f>
        <v>0</v>
      </c>
    </row>
    <row r="255" spans="1:5" x14ac:dyDescent="0.2">
      <c r="A255" s="23" t="s">
        <v>1072</v>
      </c>
      <c r="B255" s="8">
        <v>80074475</v>
      </c>
      <c r="C255" s="25" t="s">
        <v>179</v>
      </c>
      <c r="D255" s="21">
        <f>COUNTIFS('CONTRATOS 2016'!AY:AY,A255,'CONTRATOS 2016'!$AM:AM,"&gt;=1")</f>
        <v>0</v>
      </c>
      <c r="E255" s="20">
        <f>SUMIFS('CONTRATOS 2016'!$AM:AM,'CONTRATOS 2016'!$AY:AY,A255)</f>
        <v>0</v>
      </c>
    </row>
    <row r="256" spans="1:5" x14ac:dyDescent="0.2">
      <c r="A256" s="23" t="s">
        <v>437</v>
      </c>
      <c r="B256" s="8">
        <v>14326146</v>
      </c>
      <c r="C256" s="25" t="s">
        <v>161</v>
      </c>
      <c r="D256" s="21">
        <f>COUNTIFS('CONTRATOS 2016'!AY:AY,A256,'CONTRATOS 2016'!$AM:AM,"&gt;=1")</f>
        <v>0</v>
      </c>
      <c r="E256" s="20">
        <f>SUMIFS('CONTRATOS 2016'!$AM:AM,'CONTRATOS 2016'!$AY:AY,A256)</f>
        <v>0</v>
      </c>
    </row>
    <row r="257" spans="1:5" x14ac:dyDescent="0.2">
      <c r="A257" s="23" t="s">
        <v>1055</v>
      </c>
      <c r="B257" s="8">
        <v>80030201</v>
      </c>
      <c r="C257" s="25" t="s">
        <v>194</v>
      </c>
      <c r="D257" s="21">
        <f>COUNTIFS('CONTRATOS 2016'!AY:AY,A257,'CONTRATOS 2016'!$AM:AM,"&gt;=1")</f>
        <v>0</v>
      </c>
      <c r="E257" s="20">
        <f>SUMIFS('CONTRATOS 2016'!$AM:AM,'CONTRATOS 2016'!$AY:AY,A257)</f>
        <v>0</v>
      </c>
    </row>
    <row r="258" spans="1:5" x14ac:dyDescent="0.2">
      <c r="A258" s="23" t="s">
        <v>917</v>
      </c>
      <c r="B258" s="8">
        <v>75091125</v>
      </c>
      <c r="C258" s="25" t="s">
        <v>280</v>
      </c>
      <c r="D258" s="21">
        <f>COUNTIFS('CONTRATOS 2016'!AY:AY,A258,'CONTRATOS 2016'!$AM:AM,"&gt;=1")</f>
        <v>0</v>
      </c>
      <c r="E258" s="20">
        <f>SUMIFS('CONTRATOS 2016'!$AM:AM,'CONTRATOS 2016'!$AY:AY,A258)</f>
        <v>0</v>
      </c>
    </row>
    <row r="259" spans="1:5" x14ac:dyDescent="0.2">
      <c r="A259" s="23" t="s">
        <v>1120</v>
      </c>
      <c r="B259" s="8">
        <v>80728629</v>
      </c>
      <c r="C259" s="25" t="s">
        <v>161</v>
      </c>
      <c r="D259" s="21">
        <f>COUNTIFS('CONTRATOS 2016'!AY:AY,A259,'CONTRATOS 2016'!$AM:AM,"&gt;=1")</f>
        <v>0</v>
      </c>
      <c r="E259" s="20">
        <f>SUMIFS('CONTRATOS 2016'!$AM:AM,'CONTRATOS 2016'!$AY:AY,A259)</f>
        <v>0</v>
      </c>
    </row>
    <row r="260" spans="1:5" x14ac:dyDescent="0.2">
      <c r="A260" s="23" t="s">
        <v>1368</v>
      </c>
      <c r="B260" s="8">
        <v>1043001742</v>
      </c>
      <c r="C260" s="25" t="s">
        <v>219</v>
      </c>
      <c r="D260" s="21">
        <f>COUNTIFS('CONTRATOS 2016'!AY:AY,A260,'CONTRATOS 2016'!$AM:AM,"&gt;=1")</f>
        <v>0</v>
      </c>
      <c r="E260" s="20">
        <f>SUMIFS('CONTRATOS 2016'!$AM:AM,'CONTRATOS 2016'!$AY:AY,A260)</f>
        <v>0</v>
      </c>
    </row>
    <row r="261" spans="1:5" x14ac:dyDescent="0.2">
      <c r="A261" s="23" t="s">
        <v>477</v>
      </c>
      <c r="B261" s="8">
        <v>18469141</v>
      </c>
      <c r="C261" s="25" t="s">
        <v>174</v>
      </c>
      <c r="D261" s="21">
        <f>COUNTIFS('CONTRATOS 2016'!AY:AY,A261,'CONTRATOS 2016'!$AM:AM,"&gt;=1")</f>
        <v>0</v>
      </c>
      <c r="E261" s="20">
        <f>SUMIFS('CONTRATOS 2016'!$AM:AM,'CONTRATOS 2016'!$AY:AY,A261)</f>
        <v>0</v>
      </c>
    </row>
    <row r="262" spans="1:5" x14ac:dyDescent="0.2">
      <c r="A262" s="23" t="s">
        <v>1345</v>
      </c>
      <c r="B262" s="8">
        <v>1032365033</v>
      </c>
      <c r="C262" s="25" t="s">
        <v>161</v>
      </c>
      <c r="D262" s="21">
        <f>COUNTIFS('CONTRATOS 2016'!AY:AY,A262,'CONTRATOS 2016'!$AM:AM,"&gt;=1")</f>
        <v>0</v>
      </c>
      <c r="E262" s="20">
        <f>SUMIFS('CONTRATOS 2016'!$AM:AM,'CONTRATOS 2016'!$AY:AY,A262)</f>
        <v>0</v>
      </c>
    </row>
    <row r="263" spans="1:5" x14ac:dyDescent="0.2">
      <c r="A263" s="23" t="s">
        <v>367</v>
      </c>
      <c r="B263" s="8">
        <v>10030992</v>
      </c>
      <c r="C263" s="25" t="s">
        <v>161</v>
      </c>
      <c r="D263" s="21">
        <f>COUNTIFS('CONTRATOS 2016'!AY:AY,A263,'CONTRATOS 2016'!$AM:AM,"&gt;=1")</f>
        <v>0</v>
      </c>
      <c r="E263" s="20">
        <f>SUMIFS('CONTRATOS 2016'!$AM:AM,'CONTRATOS 2016'!$AY:AY,A263)</f>
        <v>0</v>
      </c>
    </row>
    <row r="264" spans="1:5" x14ac:dyDescent="0.2">
      <c r="A264" s="23" t="s">
        <v>107</v>
      </c>
      <c r="B264" s="8">
        <v>80102693</v>
      </c>
      <c r="C264" s="25" t="s">
        <v>262</v>
      </c>
      <c r="D264" s="21">
        <f>COUNTIFS('CONTRATOS 2016'!AY:AY,A264,'CONTRATOS 2016'!$AM:AM,"&gt;=1")</f>
        <v>0</v>
      </c>
      <c r="E264" s="20">
        <f>SUMIFS('CONTRATOS 2016'!$AM:AM,'CONTRATOS 2016'!$AY:AY,A264)</f>
        <v>0</v>
      </c>
    </row>
    <row r="265" spans="1:5" x14ac:dyDescent="0.2">
      <c r="A265" s="23" t="s">
        <v>1037</v>
      </c>
      <c r="B265" s="8">
        <v>79957810</v>
      </c>
      <c r="C265" s="25" t="s">
        <v>179</v>
      </c>
      <c r="D265" s="21">
        <f>COUNTIFS('CONTRATOS 2016'!AY:AY,A265,'CONTRATOS 2016'!$AM:AM,"&gt;=1")</f>
        <v>0</v>
      </c>
      <c r="E265" s="20">
        <f>SUMIFS('CONTRATOS 2016'!$AM:AM,'CONTRATOS 2016'!$AY:AY,A265)</f>
        <v>0</v>
      </c>
    </row>
    <row r="266" spans="1:5" x14ac:dyDescent="0.2">
      <c r="A266" s="23" t="s">
        <v>342</v>
      </c>
      <c r="B266" s="8">
        <v>7714237</v>
      </c>
      <c r="C266" s="25" t="s">
        <v>198</v>
      </c>
      <c r="D266" s="21">
        <f>COUNTIFS('CONTRATOS 2016'!AY:AY,A266,'CONTRATOS 2016'!$AM:AM,"&gt;=1")</f>
        <v>0</v>
      </c>
      <c r="E266" s="20">
        <f>SUMIFS('CONTRATOS 2016'!$AM:AM,'CONTRATOS 2016'!$AY:AY,A266)</f>
        <v>0</v>
      </c>
    </row>
    <row r="267" spans="1:5" x14ac:dyDescent="0.2">
      <c r="A267" s="23" t="s">
        <v>615</v>
      </c>
      <c r="B267" s="8">
        <v>40415718</v>
      </c>
      <c r="C267" s="25" t="s">
        <v>191</v>
      </c>
      <c r="D267" s="21">
        <f>COUNTIFS('CONTRATOS 2016'!AY:AY,A267,'CONTRATOS 2016'!$AM:AM,"&gt;=1")</f>
        <v>0</v>
      </c>
      <c r="E267" s="20">
        <f>SUMIFS('CONTRATOS 2016'!$AM:AM,'CONTRATOS 2016'!$AY:AY,A267)</f>
        <v>0</v>
      </c>
    </row>
    <row r="268" spans="1:5" x14ac:dyDescent="0.2">
      <c r="A268" s="23" t="s">
        <v>553</v>
      </c>
      <c r="B268" s="8">
        <v>32295839</v>
      </c>
      <c r="C268" s="25" t="s">
        <v>172</v>
      </c>
      <c r="D268" s="21">
        <f>COUNTIFS('CONTRATOS 2016'!AY:AY,A268,'CONTRATOS 2016'!$AM:AM,"&gt;=1")</f>
        <v>0</v>
      </c>
      <c r="E268" s="20">
        <f>SUMIFS('CONTRATOS 2016'!$AM:AM,'CONTRATOS 2016'!$AY:AY,A268)</f>
        <v>0</v>
      </c>
    </row>
    <row r="269" spans="1:5" x14ac:dyDescent="0.2">
      <c r="A269" s="23" t="s">
        <v>569</v>
      </c>
      <c r="B269" s="8">
        <v>35512031</v>
      </c>
      <c r="C269" s="25" t="s">
        <v>257</v>
      </c>
      <c r="D269" s="21">
        <f>COUNTIFS('CONTRATOS 2016'!AY:AY,A269,'CONTRATOS 2016'!$AM:AM,"&gt;=1")</f>
        <v>0</v>
      </c>
      <c r="E269" s="20">
        <f>SUMIFS('CONTRATOS 2016'!$AM:AM,'CONTRATOS 2016'!$AY:AY,A269)</f>
        <v>0</v>
      </c>
    </row>
    <row r="270" spans="1:5" x14ac:dyDescent="0.2">
      <c r="A270" s="23" t="s">
        <v>88</v>
      </c>
      <c r="B270" s="8">
        <v>52363647</v>
      </c>
      <c r="C270" s="25" t="s">
        <v>258</v>
      </c>
      <c r="D270" s="21">
        <f>COUNTIFS('CONTRATOS 2016'!AY:AY,A270,'CONTRATOS 2016'!$AM:AM,"&gt;=1")</f>
        <v>0</v>
      </c>
      <c r="E270" s="20">
        <f>SUMIFS('CONTRATOS 2016'!$AM:AM,'CONTRATOS 2016'!$AY:AY,A270)</f>
        <v>0</v>
      </c>
    </row>
    <row r="271" spans="1:5" x14ac:dyDescent="0.2">
      <c r="A271" s="23" t="s">
        <v>541</v>
      </c>
      <c r="B271" s="8">
        <v>30731303</v>
      </c>
      <c r="C271" s="25" t="s">
        <v>211</v>
      </c>
      <c r="D271" s="21">
        <f>COUNTIFS('CONTRATOS 2016'!AY:AY,A271,'CONTRATOS 2016'!$AM:AM,"&gt;=1")</f>
        <v>0</v>
      </c>
      <c r="E271" s="20">
        <f>SUMIFS('CONTRATOS 2016'!$AM:AM,'CONTRATOS 2016'!$AY:AY,A271)</f>
        <v>0</v>
      </c>
    </row>
    <row r="272" spans="1:5" x14ac:dyDescent="0.2">
      <c r="A272" s="23" t="s">
        <v>47</v>
      </c>
      <c r="B272" s="8">
        <v>25276984</v>
      </c>
      <c r="C272" s="25" t="s">
        <v>246</v>
      </c>
      <c r="D272" s="21">
        <f>COUNTIFS('CONTRATOS 2016'!AY:AY,A272,'CONTRATOS 2016'!$AM:AM,"&gt;=1")</f>
        <v>0</v>
      </c>
      <c r="E272" s="20">
        <f>SUMIFS('CONTRATOS 2016'!$AM:AM,'CONTRATOS 2016'!$AY:AY,A272)</f>
        <v>0</v>
      </c>
    </row>
    <row r="273" spans="1:5" x14ac:dyDescent="0.2">
      <c r="A273" s="23" t="s">
        <v>1462</v>
      </c>
      <c r="B273" s="8">
        <v>79335420</v>
      </c>
      <c r="C273" s="25" t="s">
        <v>241</v>
      </c>
      <c r="D273" s="21">
        <f>COUNTIFS('CONTRATOS 2016'!AY:AY,A273,'CONTRATOS 2016'!$AM:AM,"&gt;=1")</f>
        <v>0</v>
      </c>
      <c r="E273" s="20">
        <f>SUMIFS('CONTRATOS 2016'!$AM:AM,'CONTRATOS 2016'!$AY:AY,A273)</f>
        <v>0</v>
      </c>
    </row>
    <row r="274" spans="1:5" x14ac:dyDescent="0.2">
      <c r="A274" s="23" t="s">
        <v>357</v>
      </c>
      <c r="B274" s="8">
        <v>9773404</v>
      </c>
      <c r="C274" s="25" t="s">
        <v>172</v>
      </c>
      <c r="D274" s="21">
        <f>COUNTIFS('CONTRATOS 2016'!AY:AY,A274,'CONTRATOS 2016'!$AM:AM,"&gt;=1")</f>
        <v>0</v>
      </c>
      <c r="E274" s="20">
        <f>SUMIFS('CONTRATOS 2016'!$AM:AM,'CONTRATOS 2016'!$AY:AY,A274)</f>
        <v>0</v>
      </c>
    </row>
    <row r="275" spans="1:5" x14ac:dyDescent="0.2">
      <c r="A275" s="23" t="s">
        <v>1118</v>
      </c>
      <c r="B275" s="8">
        <v>80723574</v>
      </c>
      <c r="C275" s="25" t="s">
        <v>163</v>
      </c>
      <c r="D275" s="21">
        <f>COUNTIFS('CONTRATOS 2016'!AY:AY,A275,'CONTRATOS 2016'!$AM:AM,"&gt;=1")</f>
        <v>0</v>
      </c>
      <c r="E275" s="20">
        <f>SUMIFS('CONTRATOS 2016'!$AM:AM,'CONTRATOS 2016'!$AY:AY,A275)</f>
        <v>0</v>
      </c>
    </row>
    <row r="276" spans="1:5" x14ac:dyDescent="0.2">
      <c r="A276" s="23" t="s">
        <v>77</v>
      </c>
      <c r="B276" s="8">
        <v>19477329</v>
      </c>
      <c r="C276" s="25" t="s">
        <v>240</v>
      </c>
      <c r="D276" s="21">
        <f>COUNTIFS('CONTRATOS 2016'!AY:AY,A276,'CONTRATOS 2016'!$AM:AM,"&gt;=1")</f>
        <v>0</v>
      </c>
      <c r="E276" s="20">
        <f>SUMIFS('CONTRATOS 2016'!$AM:AM,'CONTRATOS 2016'!$AY:AY,A276)</f>
        <v>0</v>
      </c>
    </row>
    <row r="277" spans="1:5" x14ac:dyDescent="0.2">
      <c r="A277" s="23" t="s">
        <v>1178</v>
      </c>
      <c r="B277" s="8">
        <v>88031778</v>
      </c>
      <c r="C277" s="25" t="s">
        <v>202</v>
      </c>
      <c r="D277" s="21">
        <f>COUNTIFS('CONTRATOS 2016'!AY:AY,A277,'CONTRATOS 2016'!$AM:AM,"&gt;=1")</f>
        <v>0</v>
      </c>
      <c r="E277" s="20">
        <f>SUMIFS('CONTRATOS 2016'!$AM:AM,'CONTRATOS 2016'!$AY:AY,A277)</f>
        <v>0</v>
      </c>
    </row>
    <row r="278" spans="1:5" x14ac:dyDescent="0.2">
      <c r="A278" s="23" t="s">
        <v>989</v>
      </c>
      <c r="B278" s="8">
        <v>79638798</v>
      </c>
      <c r="C278" s="25" t="s">
        <v>167</v>
      </c>
      <c r="D278" s="21">
        <f>COUNTIFS('CONTRATOS 2016'!AY:AY,A278,'CONTRATOS 2016'!$AM:AM,"&gt;=1")</f>
        <v>0</v>
      </c>
      <c r="E278" s="20">
        <f>SUMIFS('CONTRATOS 2016'!$AM:AM,'CONTRATOS 2016'!$AY:AY,A278)</f>
        <v>0</v>
      </c>
    </row>
    <row r="279" spans="1:5" x14ac:dyDescent="0.2">
      <c r="A279" s="26" t="s">
        <v>1458</v>
      </c>
      <c r="B279" s="7">
        <v>19477329</v>
      </c>
      <c r="C279" s="25" t="s">
        <v>241</v>
      </c>
      <c r="D279" s="21">
        <f>COUNTIFS('CONTRATOS 2016'!AY:AY,A279,'CONTRATOS 2016'!$AM:AM,"&gt;=1")</f>
        <v>0</v>
      </c>
      <c r="E279" s="20">
        <f>SUMIFS('CONTRATOS 2016'!$AM:AM,'CONTRATOS 2016'!$AY:AY,A279)</f>
        <v>0</v>
      </c>
    </row>
    <row r="280" spans="1:5" x14ac:dyDescent="0.2">
      <c r="A280" s="23" t="s">
        <v>415</v>
      </c>
      <c r="B280" s="8">
        <v>12989938</v>
      </c>
      <c r="C280" s="25" t="s">
        <v>222</v>
      </c>
      <c r="D280" s="21">
        <f>COUNTIFS('CONTRATOS 2016'!AY:AY,A280,'CONTRATOS 2016'!$AM:AM,"&gt;=1")</f>
        <v>0</v>
      </c>
      <c r="E280" s="20">
        <f>SUMIFS('CONTRATOS 2016'!$AM:AM,'CONTRATOS 2016'!$AY:AY,A280)</f>
        <v>0</v>
      </c>
    </row>
    <row r="281" spans="1:5" x14ac:dyDescent="0.2">
      <c r="A281" s="23" t="s">
        <v>497</v>
      </c>
      <c r="B281" s="8">
        <v>19619310</v>
      </c>
      <c r="C281" s="25" t="s">
        <v>202</v>
      </c>
      <c r="D281" s="21">
        <f>COUNTIFS('CONTRATOS 2016'!AY:AY,A281,'CONTRATOS 2016'!$AM:AM,"&gt;=1")</f>
        <v>0</v>
      </c>
      <c r="E281" s="20">
        <f>SUMIFS('CONTRATOS 2016'!$AM:AM,'CONTRATOS 2016'!$AY:AY,A281)</f>
        <v>0</v>
      </c>
    </row>
    <row r="282" spans="1:5" x14ac:dyDescent="0.2">
      <c r="A282" s="23" t="s">
        <v>1163</v>
      </c>
      <c r="B282" s="8">
        <v>86058669</v>
      </c>
      <c r="C282" s="25" t="s">
        <v>175</v>
      </c>
      <c r="D282" s="21">
        <f>COUNTIFS('CONTRATOS 2016'!AY:AY,A282,'CONTRATOS 2016'!$AM:AM,"&gt;=1")</f>
        <v>0</v>
      </c>
      <c r="E282" s="20">
        <f>SUMIFS('CONTRATOS 2016'!$AM:AM,'CONTRATOS 2016'!$AY:AY,A282)</f>
        <v>0</v>
      </c>
    </row>
    <row r="283" spans="1:5" x14ac:dyDescent="0.2">
      <c r="A283" s="23" t="s">
        <v>485</v>
      </c>
      <c r="B283" s="8">
        <v>19259454</v>
      </c>
      <c r="C283" s="25" t="s">
        <v>239</v>
      </c>
      <c r="D283" s="21">
        <f>COUNTIFS('CONTRATOS 2016'!AY:AY,A283,'CONTRATOS 2016'!$AM:AM,"&gt;=1")</f>
        <v>0</v>
      </c>
      <c r="E283" s="20">
        <f>SUMIFS('CONTRATOS 2016'!$AM:AM,'CONTRATOS 2016'!$AY:AY,A283)</f>
        <v>0</v>
      </c>
    </row>
    <row r="284" spans="1:5" x14ac:dyDescent="0.2">
      <c r="A284" s="23" t="s">
        <v>882</v>
      </c>
      <c r="B284" s="8">
        <v>72325451</v>
      </c>
      <c r="C284" s="25" t="s">
        <v>168</v>
      </c>
      <c r="D284" s="21">
        <f>COUNTIFS('CONTRATOS 2016'!AY:AY,A284,'CONTRATOS 2016'!$AM:AM,"&gt;=1")</f>
        <v>0</v>
      </c>
      <c r="E284" s="20">
        <f>SUMIFS('CONTRATOS 2016'!$AM:AM,'CONTRATOS 2016'!$AY:AY,A284)</f>
        <v>0</v>
      </c>
    </row>
    <row r="285" spans="1:5" x14ac:dyDescent="0.2">
      <c r="A285" s="23" t="s">
        <v>933</v>
      </c>
      <c r="B285" s="15">
        <v>77187997</v>
      </c>
      <c r="C285" s="25" t="s">
        <v>200</v>
      </c>
      <c r="D285" s="21">
        <f>COUNTIFS('CONTRATOS 2016'!AY:AY,A285,'CONTRATOS 2016'!$AM:AM,"&gt;=1")</f>
        <v>0</v>
      </c>
      <c r="E285" s="20">
        <f>SUMIFS('CONTRATOS 2016'!$AM:AM,'CONTRATOS 2016'!$AY:AY,A285)</f>
        <v>0</v>
      </c>
    </row>
    <row r="286" spans="1:5" x14ac:dyDescent="0.2">
      <c r="A286" s="23" t="s">
        <v>452</v>
      </c>
      <c r="B286" s="8">
        <v>16161521</v>
      </c>
      <c r="C286" s="25" t="s">
        <v>219</v>
      </c>
      <c r="D286" s="21">
        <f>COUNTIFS('CONTRATOS 2016'!AY:AY,A286,'CONTRATOS 2016'!$AM:AM,"&gt;=1")</f>
        <v>0</v>
      </c>
      <c r="E286" s="20">
        <f>SUMIFS('CONTRATOS 2016'!$AM:AM,'CONTRATOS 2016'!$AY:AY,A286)</f>
        <v>0</v>
      </c>
    </row>
    <row r="287" spans="1:5" x14ac:dyDescent="0.2">
      <c r="A287" s="23" t="s">
        <v>1100</v>
      </c>
      <c r="B287" s="8">
        <v>80227708</v>
      </c>
      <c r="C287" s="25" t="s">
        <v>161</v>
      </c>
      <c r="D287" s="21">
        <f>COUNTIFS('CONTRATOS 2016'!AY:AY,A287,'CONTRATOS 2016'!$AM:AM,"&gt;=1")</f>
        <v>0</v>
      </c>
      <c r="E287" s="20">
        <f>SUMIFS('CONTRATOS 2016'!$AM:AM,'CONTRATOS 2016'!$AY:AY,A287)</f>
        <v>0</v>
      </c>
    </row>
    <row r="288" spans="1:5" x14ac:dyDescent="0.2">
      <c r="A288" s="23" t="s">
        <v>922</v>
      </c>
      <c r="B288" s="8">
        <v>76311566</v>
      </c>
      <c r="C288" s="25" t="s">
        <v>220</v>
      </c>
      <c r="D288" s="21">
        <f>COUNTIFS('CONTRATOS 2016'!AY:AY,A288,'CONTRATOS 2016'!$AM:AM,"&gt;=1")</f>
        <v>0</v>
      </c>
      <c r="E288" s="20">
        <f>SUMIFS('CONTRATOS 2016'!$AM:AM,'CONTRATOS 2016'!$AY:AY,A288)</f>
        <v>0</v>
      </c>
    </row>
    <row r="289" spans="1:5" x14ac:dyDescent="0.2">
      <c r="A289" s="23" t="s">
        <v>1179</v>
      </c>
      <c r="B289" s="8">
        <v>88157857</v>
      </c>
      <c r="C289" s="25" t="s">
        <v>260</v>
      </c>
      <c r="D289" s="21">
        <f>COUNTIFS('CONTRATOS 2016'!AY:AY,A289,'CONTRATOS 2016'!$AM:AM,"&gt;=1")</f>
        <v>0</v>
      </c>
      <c r="E289" s="20">
        <f>SUMIFS('CONTRATOS 2016'!$AM:AM,'CONTRATOS 2016'!$AY:AY,A289)</f>
        <v>0</v>
      </c>
    </row>
    <row r="290" spans="1:5" x14ac:dyDescent="0.2">
      <c r="A290" s="23" t="s">
        <v>1205</v>
      </c>
      <c r="B290" s="8">
        <v>91293021</v>
      </c>
      <c r="C290" s="25" t="s">
        <v>228</v>
      </c>
      <c r="D290" s="21">
        <f>COUNTIFS('CONTRATOS 2016'!AY:AY,A290,'CONTRATOS 2016'!$AM:AM,"&gt;=1")</f>
        <v>0</v>
      </c>
      <c r="E290" s="20">
        <f>SUMIFS('CONTRATOS 2016'!$AM:AM,'CONTRATOS 2016'!$AY:AY,A290)</f>
        <v>0</v>
      </c>
    </row>
    <row r="291" spans="1:5" x14ac:dyDescent="0.2">
      <c r="A291" s="23" t="s">
        <v>1166</v>
      </c>
      <c r="B291" s="8">
        <v>86069634</v>
      </c>
      <c r="C291" s="25" t="s">
        <v>161</v>
      </c>
      <c r="D291" s="21">
        <f>COUNTIFS('CONTRATOS 2016'!AY:AY,A291,'CONTRATOS 2016'!$AM:AM,"&gt;=1")</f>
        <v>0</v>
      </c>
      <c r="E291" s="20">
        <f>SUMIFS('CONTRATOS 2016'!$AM:AM,'CONTRATOS 2016'!$AY:AY,A291)</f>
        <v>0</v>
      </c>
    </row>
    <row r="292" spans="1:5" x14ac:dyDescent="0.2">
      <c r="A292" s="23" t="s">
        <v>1244</v>
      </c>
      <c r="B292" s="8">
        <v>94526658</v>
      </c>
      <c r="C292" s="25" t="s">
        <v>171</v>
      </c>
      <c r="D292" s="21">
        <f>COUNTIFS('CONTRATOS 2016'!AY:AY,A292,'CONTRATOS 2016'!$AM:AM,"&gt;=1")</f>
        <v>0</v>
      </c>
      <c r="E292" s="20">
        <f>SUMIFS('CONTRATOS 2016'!$AM:AM,'CONTRATOS 2016'!$AY:AY,A292)</f>
        <v>0</v>
      </c>
    </row>
    <row r="293" spans="1:5" x14ac:dyDescent="0.2">
      <c r="A293" s="23" t="s">
        <v>1009</v>
      </c>
      <c r="B293" s="8">
        <v>79795096</v>
      </c>
      <c r="C293" s="25" t="s">
        <v>236</v>
      </c>
      <c r="D293" s="21">
        <f>COUNTIFS('CONTRATOS 2016'!AY:AY,A293,'CONTRATOS 2016'!$AM:AM,"&gt;=1")</f>
        <v>0</v>
      </c>
      <c r="E293" s="20">
        <f>SUMIFS('CONTRATOS 2016'!$AM:AM,'CONTRATOS 2016'!$AY:AY,A293)</f>
        <v>0</v>
      </c>
    </row>
    <row r="294" spans="1:5" x14ac:dyDescent="0.2">
      <c r="A294" s="23" t="s">
        <v>85</v>
      </c>
      <c r="B294" s="8">
        <v>16775389</v>
      </c>
      <c r="C294" s="25" t="s">
        <v>235</v>
      </c>
      <c r="D294" s="21">
        <f>COUNTIFS('CONTRATOS 2016'!AY:AY,A294,'CONTRATOS 2016'!$AM:AM,"&gt;=1")</f>
        <v>0</v>
      </c>
      <c r="E294" s="20">
        <f>SUMIFS('CONTRATOS 2016'!$AM:AM,'CONTRATOS 2016'!$AY:AY,A294)</f>
        <v>0</v>
      </c>
    </row>
    <row r="295" spans="1:5" x14ac:dyDescent="0.2">
      <c r="A295" s="23" t="s">
        <v>366</v>
      </c>
      <c r="B295" s="8">
        <v>10026277</v>
      </c>
      <c r="C295" s="25" t="s">
        <v>173</v>
      </c>
      <c r="D295" s="21">
        <f>COUNTIFS('CONTRATOS 2016'!AY:AY,A295,'CONTRATOS 2016'!$AM:AM,"&gt;=1")</f>
        <v>0</v>
      </c>
      <c r="E295" s="20">
        <f>SUMIFS('CONTRATOS 2016'!$AM:AM,'CONTRATOS 2016'!$AY:AY,A295)</f>
        <v>0</v>
      </c>
    </row>
    <row r="296" spans="1:5" x14ac:dyDescent="0.2">
      <c r="A296" s="23" t="s">
        <v>500</v>
      </c>
      <c r="B296" s="8">
        <v>20451079</v>
      </c>
      <c r="C296" s="25" t="s">
        <v>163</v>
      </c>
      <c r="D296" s="21">
        <f>COUNTIFS('CONTRATOS 2016'!AY:AY,A296,'CONTRATOS 2016'!$AM:AM,"&gt;=1")</f>
        <v>0</v>
      </c>
      <c r="E296" s="20">
        <f>SUMIFS('CONTRATOS 2016'!$AM:AM,'CONTRATOS 2016'!$AY:AY,A296)</f>
        <v>0</v>
      </c>
    </row>
    <row r="297" spans="1:5" x14ac:dyDescent="0.2">
      <c r="A297" s="23" t="s">
        <v>1432</v>
      </c>
      <c r="B297" s="8">
        <v>1121844752</v>
      </c>
      <c r="C297" s="25" t="s">
        <v>208</v>
      </c>
      <c r="D297" s="21">
        <f>COUNTIFS('CONTRATOS 2016'!AY:AY,A297,'CONTRATOS 2016'!$AM:AM,"&gt;=1")</f>
        <v>0</v>
      </c>
      <c r="E297" s="20">
        <f>SUMIFS('CONTRATOS 2016'!$AM:AM,'CONTRATOS 2016'!$AY:AY,A297)</f>
        <v>0</v>
      </c>
    </row>
    <row r="298" spans="1:5" x14ac:dyDescent="0.2">
      <c r="A298" s="23" t="s">
        <v>1278</v>
      </c>
      <c r="B298" s="8">
        <v>1014178129</v>
      </c>
      <c r="C298" s="25" t="s">
        <v>253</v>
      </c>
      <c r="D298" s="21">
        <f>COUNTIFS('CONTRATOS 2016'!AY:AY,A298,'CONTRATOS 2016'!$AM:AM,"&gt;=1")</f>
        <v>0</v>
      </c>
      <c r="E298" s="20">
        <f>SUMIFS('CONTRATOS 2016'!$AM:AM,'CONTRATOS 2016'!$AY:AY,A298)</f>
        <v>0</v>
      </c>
    </row>
    <row r="299" spans="1:5" x14ac:dyDescent="0.2">
      <c r="A299" s="23" t="s">
        <v>1216</v>
      </c>
      <c r="B299" s="8">
        <v>93385906</v>
      </c>
      <c r="C299" s="25" t="s">
        <v>171</v>
      </c>
      <c r="D299" s="21">
        <f>COUNTIFS('CONTRATOS 2016'!AY:AY,A299,'CONTRATOS 2016'!$AM:AM,"&gt;=1")</f>
        <v>0</v>
      </c>
      <c r="E299" s="20">
        <f>SUMIFS('CONTRATOS 2016'!$AM:AM,'CONTRATOS 2016'!$AY:AY,A299)</f>
        <v>0</v>
      </c>
    </row>
    <row r="300" spans="1:5" x14ac:dyDescent="0.2">
      <c r="A300" s="23" t="s">
        <v>862</v>
      </c>
      <c r="B300" s="8">
        <v>72159653</v>
      </c>
      <c r="C300" s="25" t="s">
        <v>219</v>
      </c>
      <c r="D300" s="21">
        <f>COUNTIFS('CONTRATOS 2016'!AY:AY,A300,'CONTRATOS 2016'!$AM:AM,"&gt;=1")</f>
        <v>0</v>
      </c>
      <c r="E300" s="20">
        <f>SUMIFS('CONTRATOS 2016'!$AM:AM,'CONTRATOS 2016'!$AY:AY,A300)</f>
        <v>0</v>
      </c>
    </row>
    <row r="301" spans="1:5" x14ac:dyDescent="0.2">
      <c r="A301" s="23" t="s">
        <v>893</v>
      </c>
      <c r="B301" s="8">
        <v>73187998</v>
      </c>
      <c r="C301" s="25" t="s">
        <v>187</v>
      </c>
      <c r="D301" s="21">
        <f>COUNTIFS('CONTRATOS 2016'!AY:AY,A301,'CONTRATOS 2016'!$AM:AM,"&gt;=1")</f>
        <v>0</v>
      </c>
      <c r="E301" s="20">
        <f>SUMIFS('CONTRATOS 2016'!$AM:AM,'CONTRATOS 2016'!$AY:AY,A301)</f>
        <v>0</v>
      </c>
    </row>
    <row r="302" spans="1:5" x14ac:dyDescent="0.2">
      <c r="A302" s="23" t="s">
        <v>1059</v>
      </c>
      <c r="B302" s="8">
        <v>80033258</v>
      </c>
      <c r="C302" s="25" t="s">
        <v>161</v>
      </c>
      <c r="D302" s="21">
        <f>COUNTIFS('CONTRATOS 2016'!AY:AY,A302,'CONTRATOS 2016'!$AM:AM,"&gt;=1")</f>
        <v>0</v>
      </c>
      <c r="E302" s="20">
        <f>SUMIFS('CONTRATOS 2016'!$AM:AM,'CONTRATOS 2016'!$AY:AY,A302)</f>
        <v>0</v>
      </c>
    </row>
    <row r="303" spans="1:5" x14ac:dyDescent="0.2">
      <c r="A303" s="23" t="s">
        <v>1117</v>
      </c>
      <c r="B303" s="8">
        <v>80541017</v>
      </c>
      <c r="C303" s="25" t="s">
        <v>207</v>
      </c>
      <c r="D303" s="21">
        <f>COUNTIFS('CONTRATOS 2016'!AY:AY,A303,'CONTRATOS 2016'!$AM:AM,"&gt;=1")</f>
        <v>0</v>
      </c>
      <c r="E303" s="20">
        <f>SUMIFS('CONTRATOS 2016'!$AM:AM,'CONTRATOS 2016'!$AY:AY,A303)</f>
        <v>0</v>
      </c>
    </row>
    <row r="304" spans="1:5" x14ac:dyDescent="0.2">
      <c r="A304" s="23" t="s">
        <v>1329</v>
      </c>
      <c r="B304" s="8">
        <v>1026550812</v>
      </c>
      <c r="C304" s="25" t="s">
        <v>238</v>
      </c>
      <c r="D304" s="21">
        <f>COUNTIFS('CONTRATOS 2016'!AY:AY,A304,'CONTRATOS 2016'!$AM:AM,"&gt;=1")</f>
        <v>0</v>
      </c>
      <c r="E304" s="20">
        <f>SUMIFS('CONTRATOS 2016'!$AM:AM,'CONTRATOS 2016'!$AY:AY,A304)</f>
        <v>0</v>
      </c>
    </row>
    <row r="305" spans="1:5" x14ac:dyDescent="0.2">
      <c r="A305" s="23" t="s">
        <v>424</v>
      </c>
      <c r="B305" s="8">
        <v>13508051</v>
      </c>
      <c r="C305" s="25" t="s">
        <v>184</v>
      </c>
      <c r="D305" s="21">
        <f>COUNTIFS('CONTRATOS 2016'!AY:AY,A305,'CONTRATOS 2016'!$AM:AM,"&gt;=1")</f>
        <v>0</v>
      </c>
      <c r="E305" s="20">
        <f>SUMIFS('CONTRATOS 2016'!$AM:AM,'CONTRATOS 2016'!$AY:AY,A305)</f>
        <v>0</v>
      </c>
    </row>
    <row r="306" spans="1:5" x14ac:dyDescent="0.2">
      <c r="A306" s="23" t="s">
        <v>851</v>
      </c>
      <c r="B306" s="8">
        <v>70420671</v>
      </c>
      <c r="C306" s="25" t="s">
        <v>186</v>
      </c>
      <c r="D306" s="21">
        <f>COUNTIFS('CONTRATOS 2016'!AY:AY,A306,'CONTRATOS 2016'!$AM:AM,"&gt;=1")</f>
        <v>0</v>
      </c>
      <c r="E306" s="20">
        <f>SUMIFS('CONTRATOS 2016'!$AM:AM,'CONTRATOS 2016'!$AY:AY,A306)</f>
        <v>0</v>
      </c>
    </row>
    <row r="307" spans="1:5" x14ac:dyDescent="0.2">
      <c r="A307" s="23" t="s">
        <v>1047</v>
      </c>
      <c r="B307" s="8">
        <v>80004004</v>
      </c>
      <c r="C307" s="25" t="s">
        <v>207</v>
      </c>
      <c r="D307" s="21">
        <f>COUNTIFS('CONTRATOS 2016'!AY:AY,A307,'CONTRATOS 2016'!$AM:AM,"&gt;=1")</f>
        <v>0</v>
      </c>
      <c r="E307" s="20">
        <f>SUMIFS('CONTRATOS 2016'!$AM:AM,'CONTRATOS 2016'!$AY:AY,A307)</f>
        <v>0</v>
      </c>
    </row>
    <row r="308" spans="1:5" x14ac:dyDescent="0.2">
      <c r="A308" s="23" t="s">
        <v>868</v>
      </c>
      <c r="B308" s="8">
        <v>72194508</v>
      </c>
      <c r="C308" s="25" t="s">
        <v>219</v>
      </c>
      <c r="D308" s="21">
        <f>COUNTIFS('CONTRATOS 2016'!AY:AY,A308,'CONTRATOS 2016'!$AM:AM,"&gt;=1")</f>
        <v>0</v>
      </c>
      <c r="E308" s="20">
        <f>SUMIFS('CONTRATOS 2016'!$AM:AM,'CONTRATOS 2016'!$AY:AY,A308)</f>
        <v>0</v>
      </c>
    </row>
    <row r="309" spans="1:5" x14ac:dyDescent="0.2">
      <c r="A309" s="23" t="s">
        <v>1443</v>
      </c>
      <c r="B309" s="8">
        <v>1130641511</v>
      </c>
      <c r="C309" s="25" t="s">
        <v>171</v>
      </c>
      <c r="D309" s="21">
        <f>COUNTIFS('CONTRATOS 2016'!AY:AY,A309,'CONTRATOS 2016'!$AM:AM,"&gt;=1")</f>
        <v>0</v>
      </c>
      <c r="E309" s="20">
        <f>SUMIFS('CONTRATOS 2016'!$AM:AM,'CONTRATOS 2016'!$AY:AY,A309)</f>
        <v>0</v>
      </c>
    </row>
    <row r="310" spans="1:5" x14ac:dyDescent="0.2">
      <c r="A310" s="23" t="s">
        <v>311</v>
      </c>
      <c r="B310" s="8">
        <v>5821691</v>
      </c>
      <c r="C310" s="25" t="s">
        <v>165</v>
      </c>
      <c r="D310" s="21">
        <f>COUNTIFS('CONTRATOS 2016'!AY:AY,A310,'CONTRATOS 2016'!$AM:AM,"&gt;=1")</f>
        <v>0</v>
      </c>
      <c r="E310" s="20">
        <f>SUMIFS('CONTRATOS 2016'!$AM:AM,'CONTRATOS 2016'!$AY:AY,A310)</f>
        <v>0</v>
      </c>
    </row>
    <row r="311" spans="1:5" x14ac:dyDescent="0.2">
      <c r="A311" s="23" t="s">
        <v>1134</v>
      </c>
      <c r="B311" s="8">
        <v>80876161</v>
      </c>
      <c r="C311" s="25" t="s">
        <v>161</v>
      </c>
      <c r="D311" s="21">
        <f>COUNTIFS('CONTRATOS 2016'!AY:AY,A311,'CONTRATOS 2016'!$AM:AM,"&gt;=1")</f>
        <v>0</v>
      </c>
      <c r="E311" s="20">
        <f>SUMIFS('CONTRATOS 2016'!$AM:AM,'CONTRATOS 2016'!$AY:AY,A311)</f>
        <v>0</v>
      </c>
    </row>
    <row r="312" spans="1:5" x14ac:dyDescent="0.2">
      <c r="A312" s="23" t="s">
        <v>1320</v>
      </c>
      <c r="B312" s="8">
        <v>1022943437</v>
      </c>
      <c r="C312" s="25" t="s">
        <v>161</v>
      </c>
      <c r="D312" s="21">
        <f>COUNTIFS('CONTRATOS 2016'!AY:AY,A312,'CONTRATOS 2016'!$AM:AM,"&gt;=1")</f>
        <v>0</v>
      </c>
      <c r="E312" s="20">
        <f>SUMIFS('CONTRATOS 2016'!$AM:AM,'CONTRATOS 2016'!$AY:AY,A312)</f>
        <v>0</v>
      </c>
    </row>
    <row r="313" spans="1:5" x14ac:dyDescent="0.2">
      <c r="A313" s="23" t="s">
        <v>1053</v>
      </c>
      <c r="B313" s="8">
        <v>80027551</v>
      </c>
      <c r="C313" s="25" t="s">
        <v>161</v>
      </c>
      <c r="D313" s="21">
        <f>COUNTIFS('CONTRATOS 2016'!AY:AY,A313,'CONTRATOS 2016'!$AM:AM,"&gt;=1")</f>
        <v>0</v>
      </c>
      <c r="E313" s="20">
        <f>SUMIFS('CONTRATOS 2016'!$AM:AM,'CONTRATOS 2016'!$AY:AY,A313)</f>
        <v>0</v>
      </c>
    </row>
    <row r="314" spans="1:5" x14ac:dyDescent="0.2">
      <c r="A314" s="23" t="s">
        <v>892</v>
      </c>
      <c r="B314" s="8">
        <v>73156610</v>
      </c>
      <c r="C314" s="25" t="s">
        <v>203</v>
      </c>
      <c r="D314" s="21">
        <f>COUNTIFS('CONTRATOS 2016'!AY:AY,A314,'CONTRATOS 2016'!$AM:AM,"&gt;=1")</f>
        <v>0</v>
      </c>
      <c r="E314" s="20">
        <f>SUMIFS('CONTRATOS 2016'!$AM:AM,'CONTRATOS 2016'!$AY:AY,A314)</f>
        <v>0</v>
      </c>
    </row>
    <row r="315" spans="1:5" x14ac:dyDescent="0.2">
      <c r="A315" s="23" t="s">
        <v>1307</v>
      </c>
      <c r="B315" s="8">
        <v>1019030146</v>
      </c>
      <c r="C315" s="25" t="s">
        <v>256</v>
      </c>
      <c r="D315" s="21">
        <f>COUNTIFS('CONTRATOS 2016'!AY:AY,A315,'CONTRATOS 2016'!$AM:AM,"&gt;=1")</f>
        <v>0</v>
      </c>
      <c r="E315" s="20">
        <f>SUMIFS('CONTRATOS 2016'!$AM:AM,'CONTRATOS 2016'!$AY:AY,A315)</f>
        <v>0</v>
      </c>
    </row>
    <row r="316" spans="1:5" x14ac:dyDescent="0.2">
      <c r="A316" s="23" t="s">
        <v>1025</v>
      </c>
      <c r="B316" s="17">
        <v>79902611</v>
      </c>
      <c r="C316" s="25" t="s">
        <v>161</v>
      </c>
      <c r="D316" s="21">
        <f>COUNTIFS('CONTRATOS 2016'!AY:AY,A316,'CONTRATOS 2016'!$AM:AM,"&gt;=1")</f>
        <v>0</v>
      </c>
      <c r="E316" s="20">
        <f>SUMIFS('CONTRATOS 2016'!$AM:AM,'CONTRATOS 2016'!$AY:AY,A316)</f>
        <v>0</v>
      </c>
    </row>
    <row r="317" spans="1:5" x14ac:dyDescent="0.2">
      <c r="A317" s="23" t="s">
        <v>1252</v>
      </c>
      <c r="B317" s="8">
        <v>98398528</v>
      </c>
      <c r="C317" s="25" t="s">
        <v>189</v>
      </c>
      <c r="D317" s="21">
        <f>COUNTIFS('CONTRATOS 2016'!AY:AY,A317,'CONTRATOS 2016'!$AM:AM,"&gt;=1")</f>
        <v>0</v>
      </c>
      <c r="E317" s="20">
        <f>SUMIFS('CONTRATOS 2016'!$AM:AM,'CONTRATOS 2016'!$AY:AY,A317)</f>
        <v>0</v>
      </c>
    </row>
    <row r="318" spans="1:5" x14ac:dyDescent="0.2">
      <c r="A318" s="23" t="s">
        <v>1043</v>
      </c>
      <c r="B318" s="8">
        <v>79977193</v>
      </c>
      <c r="C318" s="25" t="s">
        <v>161</v>
      </c>
      <c r="D318" s="21">
        <f>COUNTIFS('CONTRATOS 2016'!AY:AY,A318,'CONTRATOS 2016'!$AM:AM,"&gt;=1")</f>
        <v>0</v>
      </c>
      <c r="E318" s="20">
        <f>SUMIFS('CONTRATOS 2016'!$AM:AM,'CONTRATOS 2016'!$AY:AY,A318)</f>
        <v>0</v>
      </c>
    </row>
    <row r="319" spans="1:5" x14ac:dyDescent="0.2">
      <c r="A319" s="23" t="s">
        <v>1322</v>
      </c>
      <c r="B319" s="8">
        <v>1023863468</v>
      </c>
      <c r="C319" s="25" t="s">
        <v>161</v>
      </c>
      <c r="D319" s="21">
        <f>COUNTIFS('CONTRATOS 2016'!AY:AY,A319,'CONTRATOS 2016'!$AM:AM,"&gt;=1")</f>
        <v>0</v>
      </c>
      <c r="E319" s="20">
        <f>SUMIFS('CONTRATOS 2016'!$AM:AM,'CONTRATOS 2016'!$AY:AY,A319)</f>
        <v>0</v>
      </c>
    </row>
    <row r="320" spans="1:5" x14ac:dyDescent="0.2">
      <c r="A320" s="23" t="s">
        <v>493</v>
      </c>
      <c r="B320" s="15">
        <v>19459411</v>
      </c>
      <c r="C320" s="25" t="s">
        <v>162</v>
      </c>
      <c r="D320" s="21">
        <f>COUNTIFS('CONTRATOS 2016'!AY:AY,A320,'CONTRATOS 2016'!$AM:AM,"&gt;=1")</f>
        <v>0</v>
      </c>
      <c r="E320" s="20">
        <f>SUMIFS('CONTRATOS 2016'!$AM:AM,'CONTRATOS 2016'!$AY:AY,A320)</f>
        <v>0</v>
      </c>
    </row>
    <row r="321" spans="1:5" x14ac:dyDescent="0.2">
      <c r="A321" s="23" t="s">
        <v>1112</v>
      </c>
      <c r="B321" s="8">
        <v>80441338</v>
      </c>
      <c r="C321" s="25" t="s">
        <v>161</v>
      </c>
      <c r="D321" s="21">
        <f>COUNTIFS('CONTRATOS 2016'!AY:AY,A321,'CONTRATOS 2016'!$AM:AM,"&gt;=1")</f>
        <v>0</v>
      </c>
      <c r="E321" s="20">
        <f>SUMIFS('CONTRATOS 2016'!$AM:AM,'CONTRATOS 2016'!$AY:AY,A321)</f>
        <v>0</v>
      </c>
    </row>
    <row r="322" spans="1:5" x14ac:dyDescent="0.2">
      <c r="A322" s="23" t="s">
        <v>889</v>
      </c>
      <c r="B322" s="8">
        <v>73140604</v>
      </c>
      <c r="C322" s="25" t="s">
        <v>167</v>
      </c>
      <c r="D322" s="21">
        <f>COUNTIFS('CONTRATOS 2016'!AY:AY,A322,'CONTRATOS 2016'!$AM:AM,"&gt;=1")</f>
        <v>0</v>
      </c>
      <c r="E322" s="20">
        <f>SUMIFS('CONTRATOS 2016'!$AM:AM,'CONTRATOS 2016'!$AY:AY,A322)</f>
        <v>0</v>
      </c>
    </row>
    <row r="323" spans="1:5" x14ac:dyDescent="0.2">
      <c r="A323" s="23" t="s">
        <v>465</v>
      </c>
      <c r="B323" s="8">
        <v>17356305</v>
      </c>
      <c r="C323" s="25" t="s">
        <v>161</v>
      </c>
      <c r="D323" s="21">
        <f>COUNTIFS('CONTRATOS 2016'!AY:AY,A323,'CONTRATOS 2016'!$AM:AM,"&gt;=1")</f>
        <v>0</v>
      </c>
      <c r="E323" s="20">
        <f>SUMIFS('CONTRATOS 2016'!$AM:AM,'CONTRATOS 2016'!$AY:AY,A323)</f>
        <v>0</v>
      </c>
    </row>
    <row r="324" spans="1:5" x14ac:dyDescent="0.2">
      <c r="A324" s="23" t="s">
        <v>318</v>
      </c>
      <c r="B324" s="8">
        <v>6320853</v>
      </c>
      <c r="C324" s="25" t="s">
        <v>182</v>
      </c>
      <c r="D324" s="21">
        <f>COUNTIFS('CONTRATOS 2016'!AY:AY,A324,'CONTRATOS 2016'!$AM:AM,"&gt;=1")</f>
        <v>0</v>
      </c>
      <c r="E324" s="20">
        <f>SUMIFS('CONTRATOS 2016'!$AM:AM,'CONTRATOS 2016'!$AY:AY,A324)</f>
        <v>0</v>
      </c>
    </row>
    <row r="325" spans="1:5" x14ac:dyDescent="0.2">
      <c r="A325" s="23" t="s">
        <v>607</v>
      </c>
      <c r="B325" s="8">
        <v>39762965</v>
      </c>
      <c r="C325" s="25" t="s">
        <v>161</v>
      </c>
      <c r="D325" s="21">
        <f>COUNTIFS('CONTRATOS 2016'!AY:AY,A325,'CONTRATOS 2016'!$AM:AM,"&gt;=1")</f>
        <v>0</v>
      </c>
      <c r="E325" s="20">
        <f>SUMIFS('CONTRATOS 2016'!$AM:AM,'CONTRATOS 2016'!$AY:AY,A325)</f>
        <v>0</v>
      </c>
    </row>
    <row r="326" spans="1:5" x14ac:dyDescent="0.2">
      <c r="A326" s="23" t="s">
        <v>824</v>
      </c>
      <c r="B326" s="8">
        <v>60445544</v>
      </c>
      <c r="C326" s="25" t="s">
        <v>248</v>
      </c>
      <c r="D326" s="21">
        <f>COUNTIFS('CONTRATOS 2016'!AY:AY,A326,'CONTRATOS 2016'!$AM:AM,"&gt;=1")</f>
        <v>0</v>
      </c>
      <c r="E326" s="20">
        <f>SUMIFS('CONTRATOS 2016'!$AM:AM,'CONTRATOS 2016'!$AY:AY,A326)</f>
        <v>0</v>
      </c>
    </row>
    <row r="327" spans="1:5" x14ac:dyDescent="0.2">
      <c r="A327" s="23" t="s">
        <v>1428</v>
      </c>
      <c r="B327" s="8">
        <v>1116780489</v>
      </c>
      <c r="C327" s="25" t="s">
        <v>281</v>
      </c>
      <c r="D327" s="21">
        <f>COUNTIFS('CONTRATOS 2016'!AY:AY,A327,'CONTRATOS 2016'!$AM:AM,"&gt;=1")</f>
        <v>0</v>
      </c>
      <c r="E327" s="20">
        <f>SUMIFS('CONTRATOS 2016'!$AM:AM,'CONTRATOS 2016'!$AY:AY,A327)</f>
        <v>0</v>
      </c>
    </row>
    <row r="328" spans="1:5" x14ac:dyDescent="0.2">
      <c r="A328" s="23" t="s">
        <v>899</v>
      </c>
      <c r="B328" s="8">
        <v>73581961</v>
      </c>
      <c r="C328" s="25" t="s">
        <v>200</v>
      </c>
      <c r="D328" s="21">
        <f>COUNTIFS('CONTRATOS 2016'!AY:AY,A328,'CONTRATOS 2016'!$AM:AM,"&gt;=1")</f>
        <v>0</v>
      </c>
      <c r="E328" s="20">
        <f>SUMIFS('CONTRATOS 2016'!$AM:AM,'CONTRATOS 2016'!$AY:AY,A328)</f>
        <v>0</v>
      </c>
    </row>
    <row r="329" spans="1:5" x14ac:dyDescent="0.2">
      <c r="A329" s="23" t="s">
        <v>103</v>
      </c>
      <c r="B329" s="8">
        <v>25166983</v>
      </c>
      <c r="C329" s="25" t="s">
        <v>193</v>
      </c>
      <c r="D329" s="21">
        <f>COUNTIFS('CONTRATOS 2016'!AY:AY,A329,'CONTRATOS 2016'!$AM:AM,"&gt;=1")</f>
        <v>0</v>
      </c>
      <c r="E329" s="20">
        <f>SUMIFS('CONTRATOS 2016'!$AM:AM,'CONTRATOS 2016'!$AY:AY,A329)</f>
        <v>0</v>
      </c>
    </row>
    <row r="330" spans="1:5" x14ac:dyDescent="0.2">
      <c r="A330" s="23" t="s">
        <v>71</v>
      </c>
      <c r="B330" s="8">
        <v>41699005</v>
      </c>
      <c r="C330" s="25" t="s">
        <v>266</v>
      </c>
      <c r="D330" s="21">
        <f>COUNTIFS('CONTRATOS 2016'!AY:AY,A330,'CONTRATOS 2016'!$AM:AM,"&gt;=1")</f>
        <v>0</v>
      </c>
      <c r="E330" s="20">
        <f>SUMIFS('CONTRATOS 2016'!$AM:AM,'CONTRATOS 2016'!$AY:AY,A330)</f>
        <v>0</v>
      </c>
    </row>
    <row r="331" spans="1:5" x14ac:dyDescent="0.2">
      <c r="A331" s="23" t="s">
        <v>638</v>
      </c>
      <c r="B331" s="8">
        <v>43868229</v>
      </c>
      <c r="C331" s="25" t="s">
        <v>161</v>
      </c>
      <c r="D331" s="21">
        <f>COUNTIFS('CONTRATOS 2016'!AY:AY,A331,'CONTRATOS 2016'!$AM:AM,"&gt;=1")</f>
        <v>0</v>
      </c>
      <c r="E331" s="20">
        <f>SUMIFS('CONTRATOS 2016'!$AM:AM,'CONTRATOS 2016'!$AY:AY,A331)</f>
        <v>0</v>
      </c>
    </row>
    <row r="332" spans="1:5" x14ac:dyDescent="0.2">
      <c r="A332" s="23" t="s">
        <v>505</v>
      </c>
      <c r="B332" s="8">
        <v>21024942</v>
      </c>
      <c r="C332" s="25" t="s">
        <v>163</v>
      </c>
      <c r="D332" s="21">
        <f>COUNTIFS('CONTRATOS 2016'!AY:AY,A332,'CONTRATOS 2016'!$AM:AM,"&gt;=1")</f>
        <v>0</v>
      </c>
      <c r="E332" s="20">
        <f>SUMIFS('CONTRATOS 2016'!$AM:AM,'CONTRATOS 2016'!$AY:AY,A332)</f>
        <v>0</v>
      </c>
    </row>
    <row r="333" spans="1:5" x14ac:dyDescent="0.2">
      <c r="A333" s="23" t="s">
        <v>430</v>
      </c>
      <c r="B333" s="8">
        <v>13744479</v>
      </c>
      <c r="C333" s="25" t="s">
        <v>184</v>
      </c>
      <c r="D333" s="21">
        <f>COUNTIFS('CONTRATOS 2016'!AY:AY,A333,'CONTRATOS 2016'!$AM:AM,"&gt;=1")</f>
        <v>0</v>
      </c>
      <c r="E333" s="20">
        <f>SUMIFS('CONTRATOS 2016'!$AM:AM,'CONTRATOS 2016'!$AY:AY,A333)</f>
        <v>0</v>
      </c>
    </row>
    <row r="334" spans="1:5" x14ac:dyDescent="0.2">
      <c r="A334" s="23" t="s">
        <v>931</v>
      </c>
      <c r="B334" s="8">
        <v>77090287</v>
      </c>
      <c r="C334" s="25" t="s">
        <v>176</v>
      </c>
      <c r="D334" s="21">
        <f>COUNTIFS('CONTRATOS 2016'!AY:AY,A334,'CONTRATOS 2016'!$AM:AM,"&gt;=1")</f>
        <v>0</v>
      </c>
      <c r="E334" s="20">
        <f>SUMIFS('CONTRATOS 2016'!$AM:AM,'CONTRATOS 2016'!$AY:AY,A334)</f>
        <v>0</v>
      </c>
    </row>
    <row r="335" spans="1:5" x14ac:dyDescent="0.2">
      <c r="A335" s="23" t="s">
        <v>814</v>
      </c>
      <c r="B335" s="8">
        <v>59819840</v>
      </c>
      <c r="C335" s="25" t="s">
        <v>175</v>
      </c>
      <c r="D335" s="21">
        <f>COUNTIFS('CONTRATOS 2016'!AY:AY,A335,'CONTRATOS 2016'!$AM:AM,"&gt;=1")</f>
        <v>0</v>
      </c>
      <c r="E335" s="20">
        <f>SUMIFS('CONTRATOS 2016'!$AM:AM,'CONTRATOS 2016'!$AY:AY,A335)</f>
        <v>0</v>
      </c>
    </row>
    <row r="336" spans="1:5" x14ac:dyDescent="0.2">
      <c r="A336" s="23" t="s">
        <v>675</v>
      </c>
      <c r="B336" s="8">
        <v>51932325</v>
      </c>
      <c r="C336" s="25" t="s">
        <v>170</v>
      </c>
      <c r="D336" s="21">
        <f>COUNTIFS('CONTRATOS 2016'!AY:AY,A336,'CONTRATOS 2016'!$AM:AM,"&gt;=1")</f>
        <v>0</v>
      </c>
      <c r="E336" s="20">
        <f>SUMIFS('CONTRATOS 2016'!$AM:AM,'CONTRATOS 2016'!$AY:AY,A336)</f>
        <v>0</v>
      </c>
    </row>
    <row r="337" spans="1:5" x14ac:dyDescent="0.2">
      <c r="A337" s="23" t="s">
        <v>566</v>
      </c>
      <c r="B337" s="8">
        <v>35321130</v>
      </c>
      <c r="C337" s="25" t="s">
        <v>207</v>
      </c>
      <c r="D337" s="21">
        <f>COUNTIFS('CONTRATOS 2016'!AY:AY,A337,'CONTRATOS 2016'!$AM:AM,"&gt;=1")</f>
        <v>0</v>
      </c>
      <c r="E337" s="20">
        <f>SUMIFS('CONTRATOS 2016'!$AM:AM,'CONTRATOS 2016'!$AY:AY,A337)</f>
        <v>0</v>
      </c>
    </row>
    <row r="338" spans="1:5" x14ac:dyDescent="0.2">
      <c r="A338" s="23" t="s">
        <v>34</v>
      </c>
      <c r="B338" s="8">
        <v>79787263</v>
      </c>
      <c r="C338" s="25" t="s">
        <v>218</v>
      </c>
      <c r="D338" s="21">
        <f>COUNTIFS('CONTRATOS 2016'!AY:AY,A338,'CONTRATOS 2016'!$AM:AM,"&gt;=1")</f>
        <v>0</v>
      </c>
      <c r="E338" s="20">
        <f>SUMIFS('CONTRATOS 2016'!$AM:AM,'CONTRATOS 2016'!$AY:AY,A338)</f>
        <v>0</v>
      </c>
    </row>
    <row r="339" spans="1:5" x14ac:dyDescent="0.2">
      <c r="A339" s="23" t="s">
        <v>1334</v>
      </c>
      <c r="B339" s="8">
        <v>1030544871</v>
      </c>
      <c r="C339" s="25" t="s">
        <v>161</v>
      </c>
      <c r="D339" s="21">
        <f>COUNTIFS('CONTRATOS 2016'!AY:AY,A339,'CONTRATOS 2016'!$AM:AM,"&gt;=1")</f>
        <v>0</v>
      </c>
      <c r="E339" s="20">
        <f>SUMIFS('CONTRATOS 2016'!$AM:AM,'CONTRATOS 2016'!$AY:AY,A339)</f>
        <v>0</v>
      </c>
    </row>
    <row r="340" spans="1:5" x14ac:dyDescent="0.2">
      <c r="A340" s="23" t="s">
        <v>713</v>
      </c>
      <c r="B340" s="8">
        <v>52383139</v>
      </c>
      <c r="C340" s="25" t="s">
        <v>163</v>
      </c>
      <c r="D340" s="21">
        <f>COUNTIFS('CONTRATOS 2016'!AY:AY,A340,'CONTRATOS 2016'!$AM:AM,"&gt;=1")</f>
        <v>0</v>
      </c>
      <c r="E340" s="20">
        <f>SUMIFS('CONTRATOS 2016'!$AM:AM,'CONTRATOS 2016'!$AY:AY,A340)</f>
        <v>0</v>
      </c>
    </row>
    <row r="341" spans="1:5" x14ac:dyDescent="0.2">
      <c r="A341" s="23" t="s">
        <v>393</v>
      </c>
      <c r="B341" s="8">
        <v>11806390</v>
      </c>
      <c r="C341" s="25" t="s">
        <v>167</v>
      </c>
      <c r="D341" s="21">
        <f>COUNTIFS('CONTRATOS 2016'!AY:AY,A341,'CONTRATOS 2016'!$AM:AM,"&gt;=1")</f>
        <v>0</v>
      </c>
      <c r="E341" s="20">
        <f>SUMIFS('CONTRATOS 2016'!$AM:AM,'CONTRATOS 2016'!$AY:AY,A341)</f>
        <v>0</v>
      </c>
    </row>
    <row r="342" spans="1:5" x14ac:dyDescent="0.2">
      <c r="A342" s="23" t="s">
        <v>935</v>
      </c>
      <c r="B342" s="8">
        <v>78750825</v>
      </c>
      <c r="C342" s="25" t="s">
        <v>192</v>
      </c>
      <c r="D342" s="21">
        <f>COUNTIFS('CONTRATOS 2016'!AY:AY,A342,'CONTRATOS 2016'!$AM:AM,"&gt;=1")</f>
        <v>0</v>
      </c>
      <c r="E342" s="20">
        <f>SUMIFS('CONTRATOS 2016'!$AM:AM,'CONTRATOS 2016'!$AY:AY,A342)</f>
        <v>0</v>
      </c>
    </row>
    <row r="343" spans="1:5" x14ac:dyDescent="0.2">
      <c r="A343" s="23" t="s">
        <v>1438</v>
      </c>
      <c r="B343" s="8">
        <v>1128050124</v>
      </c>
      <c r="C343" s="25" t="s">
        <v>167</v>
      </c>
      <c r="D343" s="21">
        <f>COUNTIFS('CONTRATOS 2016'!AY:AY,A343,'CONTRATOS 2016'!$AM:AM,"&gt;=1")</f>
        <v>0</v>
      </c>
      <c r="E343" s="20">
        <f>SUMIFS('CONTRATOS 2016'!$AM:AM,'CONTRATOS 2016'!$AY:AY,A343)</f>
        <v>0</v>
      </c>
    </row>
    <row r="344" spans="1:5" x14ac:dyDescent="0.2">
      <c r="A344" s="23" t="s">
        <v>1071</v>
      </c>
      <c r="B344" s="8">
        <v>80072488</v>
      </c>
      <c r="C344" s="25" t="s">
        <v>161</v>
      </c>
      <c r="D344" s="21">
        <f>COUNTIFS('CONTRATOS 2016'!AY:AY,A344,'CONTRATOS 2016'!$AM:AM,"&gt;=1")</f>
        <v>0</v>
      </c>
      <c r="E344" s="20">
        <f>SUMIFS('CONTRATOS 2016'!$AM:AM,'CONTRATOS 2016'!$AY:AY,A344)</f>
        <v>0</v>
      </c>
    </row>
    <row r="345" spans="1:5" x14ac:dyDescent="0.2">
      <c r="A345" s="23" t="s">
        <v>642</v>
      </c>
      <c r="B345" s="8">
        <v>43920626</v>
      </c>
      <c r="C345" s="25" t="s">
        <v>186</v>
      </c>
      <c r="D345" s="21">
        <f>COUNTIFS('CONTRATOS 2016'!AY:AY,A345,'CONTRATOS 2016'!$AM:AM,"&gt;=1")</f>
        <v>0</v>
      </c>
      <c r="E345" s="20">
        <f>SUMIFS('CONTRATOS 2016'!$AM:AM,'CONTRATOS 2016'!$AY:AY,A345)</f>
        <v>0</v>
      </c>
    </row>
    <row r="346" spans="1:5" x14ac:dyDescent="0.2">
      <c r="A346" s="23" t="s">
        <v>729</v>
      </c>
      <c r="B346" s="8">
        <v>52521870</v>
      </c>
      <c r="C346" s="25" t="s">
        <v>161</v>
      </c>
      <c r="D346" s="21">
        <f>COUNTIFS('CONTRATOS 2016'!AY:AY,A346,'CONTRATOS 2016'!$AM:AM,"&gt;=1")</f>
        <v>0</v>
      </c>
      <c r="E346" s="20">
        <f>SUMIFS('CONTRATOS 2016'!$AM:AM,'CONTRATOS 2016'!$AY:AY,A346)</f>
        <v>0</v>
      </c>
    </row>
    <row r="347" spans="1:5" x14ac:dyDescent="0.2">
      <c r="A347" s="23" t="s">
        <v>1394</v>
      </c>
      <c r="B347" s="8">
        <v>1073691092</v>
      </c>
      <c r="C347" s="25" t="s">
        <v>207</v>
      </c>
      <c r="D347" s="21">
        <f>COUNTIFS('CONTRATOS 2016'!AY:AY,A347,'CONTRATOS 2016'!$AM:AM,"&gt;=1")</f>
        <v>0</v>
      </c>
      <c r="E347" s="20">
        <f>SUMIFS('CONTRATOS 2016'!$AM:AM,'CONTRATOS 2016'!$AY:AY,A347)</f>
        <v>0</v>
      </c>
    </row>
    <row r="348" spans="1:5" x14ac:dyDescent="0.2">
      <c r="A348" s="23" t="s">
        <v>36</v>
      </c>
      <c r="B348" s="8">
        <v>52491542</v>
      </c>
      <c r="C348" s="25" t="s">
        <v>243</v>
      </c>
      <c r="D348" s="21">
        <f>COUNTIFS('CONTRATOS 2016'!AY:AY,A348,'CONTRATOS 2016'!$AM:AM,"&gt;=1")</f>
        <v>0</v>
      </c>
      <c r="E348" s="20">
        <f>SUMIFS('CONTRATOS 2016'!$AM:AM,'CONTRATOS 2016'!$AY:AY,A348)</f>
        <v>0</v>
      </c>
    </row>
    <row r="349" spans="1:5" x14ac:dyDescent="0.2">
      <c r="A349" s="23" t="s">
        <v>890</v>
      </c>
      <c r="B349" s="8">
        <v>73146010</v>
      </c>
      <c r="C349" s="25" t="s">
        <v>191</v>
      </c>
      <c r="D349" s="21">
        <f>COUNTIFS('CONTRATOS 2016'!AY:AY,A349,'CONTRATOS 2016'!$AM:AM,"&gt;=1")</f>
        <v>0</v>
      </c>
      <c r="E349" s="20">
        <f>SUMIFS('CONTRATOS 2016'!$AM:AM,'CONTRATOS 2016'!$AY:AY,A349)</f>
        <v>0</v>
      </c>
    </row>
    <row r="350" spans="1:5" x14ac:dyDescent="0.2">
      <c r="A350" s="23" t="s">
        <v>1129</v>
      </c>
      <c r="B350" s="8">
        <v>80819613</v>
      </c>
      <c r="C350" s="25" t="s">
        <v>162</v>
      </c>
      <c r="D350" s="21">
        <f>COUNTIFS('CONTRATOS 2016'!AY:AY,A350,'CONTRATOS 2016'!$AM:AM,"&gt;=1")</f>
        <v>0</v>
      </c>
      <c r="E350" s="20">
        <f>SUMIFS('CONTRATOS 2016'!$AM:AM,'CONTRATOS 2016'!$AY:AY,A350)</f>
        <v>0</v>
      </c>
    </row>
    <row r="351" spans="1:5" x14ac:dyDescent="0.2">
      <c r="A351" s="23" t="s">
        <v>1022</v>
      </c>
      <c r="B351" s="8">
        <v>79886053</v>
      </c>
      <c r="C351" s="25" t="s">
        <v>172</v>
      </c>
      <c r="D351" s="21">
        <f>COUNTIFS('CONTRATOS 2016'!AY:AY,A351,'CONTRATOS 2016'!$AM:AM,"&gt;=1")</f>
        <v>0</v>
      </c>
      <c r="E351" s="20">
        <f>SUMIFS('CONTRATOS 2016'!$AM:AM,'CONTRATOS 2016'!$AY:AY,A351)</f>
        <v>0</v>
      </c>
    </row>
    <row r="352" spans="1:5" x14ac:dyDescent="0.2">
      <c r="A352" s="23" t="s">
        <v>1108</v>
      </c>
      <c r="B352" s="8">
        <v>80281987</v>
      </c>
      <c r="C352" s="25" t="s">
        <v>172</v>
      </c>
      <c r="D352" s="21">
        <f>COUNTIFS('CONTRATOS 2016'!AY:AY,A352,'CONTRATOS 2016'!$AM:AM,"&gt;=1")</f>
        <v>0</v>
      </c>
      <c r="E352" s="20">
        <f>SUMIFS('CONTRATOS 2016'!$AM:AM,'CONTRATOS 2016'!$AY:AY,A352)</f>
        <v>0</v>
      </c>
    </row>
    <row r="353" spans="1:5" x14ac:dyDescent="0.2">
      <c r="A353" s="23" t="s">
        <v>68</v>
      </c>
      <c r="B353" s="8">
        <v>34538657</v>
      </c>
      <c r="C353" s="25" t="s">
        <v>211</v>
      </c>
      <c r="D353" s="21">
        <f>COUNTIFS('CONTRATOS 2016'!AY:AY,A353,'CONTRATOS 2016'!$AM:AM,"&gt;=1")</f>
        <v>0</v>
      </c>
      <c r="E353" s="20">
        <f>SUMIFS('CONTRATOS 2016'!$AM:AM,'CONTRATOS 2016'!$AY:AY,A353)</f>
        <v>0</v>
      </c>
    </row>
    <row r="354" spans="1:5" x14ac:dyDescent="0.2">
      <c r="A354" s="23" t="s">
        <v>813</v>
      </c>
      <c r="B354" s="8">
        <v>59813585</v>
      </c>
      <c r="C354" s="25" t="s">
        <v>252</v>
      </c>
      <c r="D354" s="21">
        <f>COUNTIFS('CONTRATOS 2016'!AY:AY,A354,'CONTRATOS 2016'!$AM:AM,"&gt;=1")</f>
        <v>0</v>
      </c>
      <c r="E354" s="20">
        <f>SUMIFS('CONTRATOS 2016'!$AM:AM,'CONTRATOS 2016'!$AY:AY,A354)</f>
        <v>0</v>
      </c>
    </row>
    <row r="355" spans="1:5" x14ac:dyDescent="0.2">
      <c r="A355" s="23" t="s">
        <v>390</v>
      </c>
      <c r="B355" s="8">
        <v>11480154</v>
      </c>
      <c r="C355" s="25" t="s">
        <v>215</v>
      </c>
      <c r="D355" s="21">
        <f>COUNTIFS('CONTRATOS 2016'!AY:AY,A355,'CONTRATOS 2016'!$AM:AM,"&gt;=1")</f>
        <v>0</v>
      </c>
      <c r="E355" s="20">
        <f>SUMIFS('CONTRATOS 2016'!$AM:AM,'CONTRATOS 2016'!$AY:AY,A355)</f>
        <v>0</v>
      </c>
    </row>
    <row r="356" spans="1:5" x14ac:dyDescent="0.2">
      <c r="A356" s="23" t="s">
        <v>863</v>
      </c>
      <c r="B356" s="8">
        <v>72169739</v>
      </c>
      <c r="C356" s="25" t="s">
        <v>167</v>
      </c>
      <c r="D356" s="21">
        <f>COUNTIFS('CONTRATOS 2016'!AY:AY,A356,'CONTRATOS 2016'!$AM:AM,"&gt;=1")</f>
        <v>0</v>
      </c>
      <c r="E356" s="20">
        <f>SUMIFS('CONTRATOS 2016'!$AM:AM,'CONTRATOS 2016'!$AY:AY,A356)</f>
        <v>0</v>
      </c>
    </row>
    <row r="357" spans="1:5" x14ac:dyDescent="0.2">
      <c r="A357" s="23" t="s">
        <v>1266</v>
      </c>
      <c r="B357" s="8">
        <v>1010189373</v>
      </c>
      <c r="C357" s="25" t="s">
        <v>161</v>
      </c>
      <c r="D357" s="21">
        <f>COUNTIFS('CONTRATOS 2016'!AY:AY,A357,'CONTRATOS 2016'!$AM:AM,"&gt;=1")</f>
        <v>0</v>
      </c>
      <c r="E357" s="20">
        <f>SUMIFS('CONTRATOS 2016'!$AM:AM,'CONTRATOS 2016'!$AY:AY,A357)</f>
        <v>0</v>
      </c>
    </row>
    <row r="358" spans="1:5" x14ac:dyDescent="0.2">
      <c r="A358" s="23" t="s">
        <v>967</v>
      </c>
      <c r="B358" s="8">
        <v>79415607</v>
      </c>
      <c r="C358" s="25" t="s">
        <v>161</v>
      </c>
      <c r="D358" s="21">
        <f>COUNTIFS('CONTRATOS 2016'!AY:AY,A358,'CONTRATOS 2016'!$AM:AM,"&gt;=1")</f>
        <v>0</v>
      </c>
      <c r="E358" s="20">
        <f>SUMIFS('CONTRATOS 2016'!$AM:AM,'CONTRATOS 2016'!$AY:AY,A358)</f>
        <v>0</v>
      </c>
    </row>
    <row r="359" spans="1:5" x14ac:dyDescent="0.2">
      <c r="A359" s="23" t="s">
        <v>469</v>
      </c>
      <c r="B359" s="8">
        <v>17421162</v>
      </c>
      <c r="C359" s="25" t="s">
        <v>206</v>
      </c>
      <c r="D359" s="21">
        <f>COUNTIFS('CONTRATOS 2016'!AY:AY,A359,'CONTRATOS 2016'!$AM:AM,"&gt;=1")</f>
        <v>0</v>
      </c>
      <c r="E359" s="20">
        <f>SUMIFS('CONTRATOS 2016'!$AM:AM,'CONTRATOS 2016'!$AY:AY,A359)</f>
        <v>0</v>
      </c>
    </row>
    <row r="360" spans="1:5" x14ac:dyDescent="0.2">
      <c r="A360" s="23" t="s">
        <v>1392</v>
      </c>
      <c r="B360" s="8">
        <v>1073603005</v>
      </c>
      <c r="C360" s="25" t="s">
        <v>162</v>
      </c>
      <c r="D360" s="21">
        <f>COUNTIFS('CONTRATOS 2016'!AY:AY,A360,'CONTRATOS 2016'!$AM:AM,"&gt;=1")</f>
        <v>0</v>
      </c>
      <c r="E360" s="20">
        <f>SUMIFS('CONTRATOS 2016'!$AM:AM,'CONTRATOS 2016'!$AY:AY,A360)</f>
        <v>0</v>
      </c>
    </row>
    <row r="361" spans="1:5" x14ac:dyDescent="0.2">
      <c r="A361" s="23" t="s">
        <v>1034</v>
      </c>
      <c r="B361" s="8">
        <v>79925793</v>
      </c>
      <c r="C361" s="25" t="s">
        <v>163</v>
      </c>
      <c r="D361" s="21">
        <f>COUNTIFS('CONTRATOS 2016'!AY:AY,A361,'CONTRATOS 2016'!$AM:AM,"&gt;=1")</f>
        <v>0</v>
      </c>
      <c r="E361" s="20">
        <f>SUMIFS('CONTRATOS 2016'!$AM:AM,'CONTRATOS 2016'!$AY:AY,A361)</f>
        <v>0</v>
      </c>
    </row>
    <row r="362" spans="1:5" x14ac:dyDescent="0.2">
      <c r="A362" s="23" t="s">
        <v>1378</v>
      </c>
      <c r="B362" s="8">
        <v>1049602264</v>
      </c>
      <c r="C362" s="25" t="s">
        <v>161</v>
      </c>
      <c r="D362" s="21">
        <f>COUNTIFS('CONTRATOS 2016'!AY:AY,A362,'CONTRATOS 2016'!$AM:AM,"&gt;=1")</f>
        <v>0</v>
      </c>
      <c r="E362" s="20">
        <f>SUMIFS('CONTRATOS 2016'!$AM:AM,'CONTRATOS 2016'!$AY:AY,A362)</f>
        <v>0</v>
      </c>
    </row>
    <row r="363" spans="1:5" x14ac:dyDescent="0.2">
      <c r="A363" s="23" t="s">
        <v>984</v>
      </c>
      <c r="B363" s="8">
        <v>79599771</v>
      </c>
      <c r="C363" s="25" t="s">
        <v>161</v>
      </c>
      <c r="D363" s="21">
        <f>COUNTIFS('CONTRATOS 2016'!AY:AY,A363,'CONTRATOS 2016'!$AM:AM,"&gt;=1")</f>
        <v>0</v>
      </c>
      <c r="E363" s="20">
        <f>SUMIFS('CONTRATOS 2016'!$AM:AM,'CONTRATOS 2016'!$AY:AY,A363)</f>
        <v>0</v>
      </c>
    </row>
    <row r="364" spans="1:5" x14ac:dyDescent="0.2">
      <c r="A364" s="23" t="s">
        <v>880</v>
      </c>
      <c r="B364" s="8">
        <v>72262201</v>
      </c>
      <c r="C364" s="25" t="s">
        <v>180</v>
      </c>
      <c r="D364" s="21">
        <f>COUNTIFS('CONTRATOS 2016'!AY:AY,A364,'CONTRATOS 2016'!$AM:AM,"&gt;=1")</f>
        <v>0</v>
      </c>
      <c r="E364" s="20">
        <f>SUMIFS('CONTRATOS 2016'!$AM:AM,'CONTRATOS 2016'!$AY:AY,A364)</f>
        <v>0</v>
      </c>
    </row>
    <row r="365" spans="1:5" x14ac:dyDescent="0.2">
      <c r="A365" s="23" t="s">
        <v>1153</v>
      </c>
      <c r="B365" s="8">
        <v>86010416</v>
      </c>
      <c r="C365" s="25" t="s">
        <v>202</v>
      </c>
      <c r="D365" s="21">
        <f>COUNTIFS('CONTRATOS 2016'!AY:AY,A365,'CONTRATOS 2016'!$AM:AM,"&gt;=1")</f>
        <v>0</v>
      </c>
      <c r="E365" s="20">
        <f>SUMIFS('CONTRATOS 2016'!$AM:AM,'CONTRATOS 2016'!$AY:AY,A365)</f>
        <v>0</v>
      </c>
    </row>
    <row r="366" spans="1:5" x14ac:dyDescent="0.2">
      <c r="A366" s="23" t="s">
        <v>361</v>
      </c>
      <c r="B366" s="8">
        <v>9976528</v>
      </c>
      <c r="C366" s="25" t="s">
        <v>172</v>
      </c>
      <c r="D366" s="21">
        <f>COUNTIFS('CONTRATOS 2016'!AY:AY,A366,'CONTRATOS 2016'!$AM:AM,"&gt;=1")</f>
        <v>0</v>
      </c>
      <c r="E366" s="20">
        <f>SUMIFS('CONTRATOS 2016'!$AM:AM,'CONTRATOS 2016'!$AY:AY,A366)</f>
        <v>0</v>
      </c>
    </row>
    <row r="367" spans="1:5" x14ac:dyDescent="0.2">
      <c r="A367" s="23" t="s">
        <v>1305</v>
      </c>
      <c r="B367" s="8">
        <v>1019008714</v>
      </c>
      <c r="C367" s="25" t="s">
        <v>197</v>
      </c>
      <c r="D367" s="21">
        <f>COUNTIFS('CONTRATOS 2016'!AY:AY,A367,'CONTRATOS 2016'!$AM:AM,"&gt;=1")</f>
        <v>0</v>
      </c>
      <c r="E367" s="20">
        <f>SUMIFS('CONTRATOS 2016'!$AM:AM,'CONTRATOS 2016'!$AY:AY,A367)</f>
        <v>0</v>
      </c>
    </row>
    <row r="368" spans="1:5" x14ac:dyDescent="0.2">
      <c r="A368" s="23" t="s">
        <v>490</v>
      </c>
      <c r="B368" s="8">
        <v>19433379</v>
      </c>
      <c r="C368" s="25" t="s">
        <v>242</v>
      </c>
      <c r="D368" s="21">
        <f>COUNTIFS('CONTRATOS 2016'!AY:AY,A368,'CONTRATOS 2016'!$AM:AM,"&gt;=1")</f>
        <v>0</v>
      </c>
      <c r="E368" s="20">
        <f>SUMIFS('CONTRATOS 2016'!$AM:AM,'CONTRATOS 2016'!$AY:AY,A368)</f>
        <v>0</v>
      </c>
    </row>
    <row r="369" spans="1:5" x14ac:dyDescent="0.2">
      <c r="A369" s="23" t="s">
        <v>349</v>
      </c>
      <c r="B369" s="8">
        <v>8834018</v>
      </c>
      <c r="C369" s="25" t="s">
        <v>173</v>
      </c>
      <c r="D369" s="21">
        <f>COUNTIFS('CONTRATOS 2016'!AY:AY,A369,'CONTRATOS 2016'!$AM:AM,"&gt;=1")</f>
        <v>0</v>
      </c>
      <c r="E369" s="20">
        <f>SUMIFS('CONTRATOS 2016'!$AM:AM,'CONTRATOS 2016'!$AY:AY,A369)</f>
        <v>0</v>
      </c>
    </row>
    <row r="370" spans="1:5" x14ac:dyDescent="0.2">
      <c r="A370" s="23" t="s">
        <v>1344</v>
      </c>
      <c r="B370" s="8">
        <v>1032363326</v>
      </c>
      <c r="C370" s="25" t="s">
        <v>161</v>
      </c>
      <c r="D370" s="21">
        <f>COUNTIFS('CONTRATOS 2016'!AY:AY,A370,'CONTRATOS 2016'!$AM:AM,"&gt;=1")</f>
        <v>0</v>
      </c>
      <c r="E370" s="20">
        <f>SUMIFS('CONTRATOS 2016'!$AM:AM,'CONTRATOS 2016'!$AY:AY,A370)</f>
        <v>0</v>
      </c>
    </row>
    <row r="371" spans="1:5" x14ac:dyDescent="0.2">
      <c r="A371" s="23" t="s">
        <v>1001</v>
      </c>
      <c r="B371" s="8">
        <v>79737591</v>
      </c>
      <c r="C371" s="25" t="s">
        <v>213</v>
      </c>
      <c r="D371" s="21">
        <f>COUNTIFS('CONTRATOS 2016'!AY:AY,A371,'CONTRATOS 2016'!$AM:AM,"&gt;=1")</f>
        <v>0</v>
      </c>
      <c r="E371" s="20">
        <f>SUMIFS('CONTRATOS 2016'!$AM:AM,'CONTRATOS 2016'!$AY:AY,A371)</f>
        <v>0</v>
      </c>
    </row>
    <row r="372" spans="1:5" x14ac:dyDescent="0.2">
      <c r="A372" s="23" t="s">
        <v>489</v>
      </c>
      <c r="B372" s="8">
        <v>19408226</v>
      </c>
      <c r="C372" s="25" t="s">
        <v>218</v>
      </c>
      <c r="D372" s="21">
        <f>COUNTIFS('CONTRATOS 2016'!AY:AY,A372,'CONTRATOS 2016'!$AM:AM,"&gt;=1")</f>
        <v>0</v>
      </c>
      <c r="E372" s="20">
        <f>SUMIFS('CONTRATOS 2016'!$AM:AM,'CONTRATOS 2016'!$AY:AY,A372)</f>
        <v>0</v>
      </c>
    </row>
    <row r="373" spans="1:5" x14ac:dyDescent="0.2">
      <c r="A373" s="23" t="s">
        <v>1375</v>
      </c>
      <c r="B373" s="8">
        <v>1047415395</v>
      </c>
      <c r="C373" s="25" t="s">
        <v>167</v>
      </c>
      <c r="D373" s="21">
        <f>COUNTIFS('CONTRATOS 2016'!AY:AY,A373,'CONTRATOS 2016'!$AM:AM,"&gt;=1")</f>
        <v>0</v>
      </c>
      <c r="E373" s="20">
        <f>SUMIFS('CONTRATOS 2016'!$AM:AM,'CONTRATOS 2016'!$AY:AY,A373)</f>
        <v>0</v>
      </c>
    </row>
    <row r="374" spans="1:5" x14ac:dyDescent="0.2">
      <c r="A374" s="23" t="s">
        <v>455</v>
      </c>
      <c r="B374" s="8">
        <v>16553362</v>
      </c>
      <c r="C374" s="25" t="s">
        <v>171</v>
      </c>
      <c r="D374" s="21">
        <f>COUNTIFS('CONTRATOS 2016'!AY:AY,A374,'CONTRATOS 2016'!$AM:AM,"&gt;=1")</f>
        <v>0</v>
      </c>
      <c r="E374" s="20">
        <f>SUMIFS('CONTRATOS 2016'!$AM:AM,'CONTRATOS 2016'!$AY:AY,A374)</f>
        <v>0</v>
      </c>
    </row>
    <row r="375" spans="1:5" x14ac:dyDescent="0.2">
      <c r="A375" s="23" t="s">
        <v>451</v>
      </c>
      <c r="B375" s="8">
        <v>16115529</v>
      </c>
      <c r="C375" s="25" t="s">
        <v>161</v>
      </c>
      <c r="D375" s="21">
        <f>COUNTIFS('CONTRATOS 2016'!AY:AY,A375,'CONTRATOS 2016'!$AM:AM,"&gt;=1")</f>
        <v>0</v>
      </c>
      <c r="E375" s="20">
        <f>SUMIFS('CONTRATOS 2016'!$AM:AM,'CONTRATOS 2016'!$AY:AY,A375)</f>
        <v>0</v>
      </c>
    </row>
    <row r="376" spans="1:5" x14ac:dyDescent="0.2">
      <c r="A376" s="23" t="s">
        <v>381</v>
      </c>
      <c r="B376" s="8">
        <v>11256874</v>
      </c>
      <c r="C376" s="25" t="s">
        <v>161</v>
      </c>
      <c r="D376" s="21">
        <f>COUNTIFS('CONTRATOS 2016'!AY:AY,A376,'CONTRATOS 2016'!$AM:AM,"&gt;=1")</f>
        <v>0</v>
      </c>
      <c r="E376" s="20">
        <f>SUMIFS('CONTRATOS 2016'!$AM:AM,'CONTRATOS 2016'!$AY:AY,A376)</f>
        <v>0</v>
      </c>
    </row>
    <row r="377" spans="1:5" x14ac:dyDescent="0.2">
      <c r="A377" s="23" t="s">
        <v>1127</v>
      </c>
      <c r="B377" s="8">
        <v>80802241</v>
      </c>
      <c r="C377" s="25" t="s">
        <v>161</v>
      </c>
      <c r="D377" s="21">
        <f>COUNTIFS('CONTRATOS 2016'!AY:AY,A377,'CONTRATOS 2016'!$AM:AM,"&gt;=1")</f>
        <v>0</v>
      </c>
      <c r="E377" s="20">
        <f>SUMIFS('CONTRATOS 2016'!$AM:AM,'CONTRATOS 2016'!$AY:AY,A377)</f>
        <v>0</v>
      </c>
    </row>
    <row r="378" spans="1:5" x14ac:dyDescent="0.2">
      <c r="A378" s="23" t="s">
        <v>1229</v>
      </c>
      <c r="B378" s="8">
        <v>94369601</v>
      </c>
      <c r="C378" s="25" t="s">
        <v>173</v>
      </c>
      <c r="D378" s="21">
        <f>COUNTIFS('CONTRATOS 2016'!AY:AY,A378,'CONTRATOS 2016'!$AM:AM,"&gt;=1")</f>
        <v>0</v>
      </c>
      <c r="E378" s="20">
        <f>SUMIFS('CONTRATOS 2016'!$AM:AM,'CONTRATOS 2016'!$AY:AY,A378)</f>
        <v>0</v>
      </c>
    </row>
    <row r="379" spans="1:5" x14ac:dyDescent="0.2">
      <c r="A379" s="23" t="s">
        <v>515</v>
      </c>
      <c r="B379" s="8">
        <v>23926816</v>
      </c>
      <c r="C379" s="25" t="s">
        <v>185</v>
      </c>
      <c r="D379" s="21">
        <f>COUNTIFS('CONTRATOS 2016'!AY:AY,A379,'CONTRATOS 2016'!$AM:AM,"&gt;=1")</f>
        <v>0</v>
      </c>
      <c r="E379" s="20">
        <f>SUMIFS('CONTRATOS 2016'!$AM:AM,'CONTRATOS 2016'!$AY:AY,A379)</f>
        <v>0</v>
      </c>
    </row>
    <row r="380" spans="1:5" x14ac:dyDescent="0.2">
      <c r="A380" s="23" t="s">
        <v>624</v>
      </c>
      <c r="B380" s="8">
        <v>41794011</v>
      </c>
      <c r="C380" s="25" t="s">
        <v>241</v>
      </c>
      <c r="D380" s="21">
        <f>COUNTIFS('CONTRATOS 2016'!AY:AY,A380,'CONTRATOS 2016'!$AM:AM,"&gt;=1")</f>
        <v>0</v>
      </c>
      <c r="E380" s="20">
        <f>SUMIFS('CONTRATOS 2016'!$AM:AM,'CONTRATOS 2016'!$AY:AY,A380)</f>
        <v>0</v>
      </c>
    </row>
    <row r="381" spans="1:5" x14ac:dyDescent="0.2">
      <c r="A381" s="23" t="s">
        <v>611</v>
      </c>
      <c r="B381" s="8">
        <v>40316314</v>
      </c>
      <c r="C381" s="25" t="s">
        <v>187</v>
      </c>
      <c r="D381" s="21">
        <f>COUNTIFS('CONTRATOS 2016'!AY:AY,A381,'CONTRATOS 2016'!$AM:AM,"&gt;=1")</f>
        <v>0</v>
      </c>
      <c r="E381" s="20">
        <f>SUMIFS('CONTRATOS 2016'!$AM:AM,'CONTRATOS 2016'!$AY:AY,A381)</f>
        <v>0</v>
      </c>
    </row>
    <row r="382" spans="1:5" x14ac:dyDescent="0.2">
      <c r="A382" s="23" t="s">
        <v>46</v>
      </c>
      <c r="B382" s="8">
        <v>37241085</v>
      </c>
      <c r="C382" s="25" t="s">
        <v>260</v>
      </c>
      <c r="D382" s="21">
        <f>COUNTIFS('CONTRATOS 2016'!AY:AY,A382,'CONTRATOS 2016'!$AM:AM,"&gt;=1")</f>
        <v>0</v>
      </c>
      <c r="E382" s="20">
        <f>SUMIFS('CONTRATOS 2016'!$AM:AM,'CONTRATOS 2016'!$AY:AY,A382)</f>
        <v>0</v>
      </c>
    </row>
    <row r="383" spans="1:5" x14ac:dyDescent="0.2">
      <c r="A383" s="23" t="s">
        <v>423</v>
      </c>
      <c r="B383" s="8">
        <v>13483063</v>
      </c>
      <c r="C383" s="25" t="s">
        <v>218</v>
      </c>
      <c r="D383" s="21">
        <f>COUNTIFS('CONTRATOS 2016'!AY:AY,A383,'CONTRATOS 2016'!$AM:AM,"&gt;=1")</f>
        <v>0</v>
      </c>
      <c r="E383" s="20">
        <f>SUMIFS('CONTRATOS 2016'!$AM:AM,'CONTRATOS 2016'!$AY:AY,A383)</f>
        <v>0</v>
      </c>
    </row>
    <row r="384" spans="1:5" x14ac:dyDescent="0.2">
      <c r="A384" s="23" t="s">
        <v>478</v>
      </c>
      <c r="B384" s="8">
        <v>18496419</v>
      </c>
      <c r="C384" s="25" t="s">
        <v>196</v>
      </c>
      <c r="D384" s="21">
        <f>COUNTIFS('CONTRATOS 2016'!AY:AY,A384,'CONTRATOS 2016'!$AM:AM,"&gt;=1")</f>
        <v>0</v>
      </c>
      <c r="E384" s="20">
        <f>SUMIFS('CONTRATOS 2016'!$AM:AM,'CONTRATOS 2016'!$AY:AY,A384)</f>
        <v>0</v>
      </c>
    </row>
    <row r="385" spans="1:5" x14ac:dyDescent="0.2">
      <c r="A385" s="23" t="s">
        <v>1446</v>
      </c>
      <c r="B385" s="8">
        <v>1130682042</v>
      </c>
      <c r="C385" s="25" t="s">
        <v>203</v>
      </c>
      <c r="D385" s="21">
        <f>COUNTIFS('CONTRATOS 2016'!AY:AY,A385,'CONTRATOS 2016'!$AM:AM,"&gt;=1")</f>
        <v>0</v>
      </c>
      <c r="E385" s="20">
        <f>SUMIFS('CONTRATOS 2016'!$AM:AM,'CONTRATOS 2016'!$AY:AY,A385)</f>
        <v>0</v>
      </c>
    </row>
    <row r="386" spans="1:5" x14ac:dyDescent="0.2">
      <c r="A386" s="23" t="s">
        <v>858</v>
      </c>
      <c r="B386" s="8">
        <v>71762925</v>
      </c>
      <c r="C386" s="25" t="s">
        <v>172</v>
      </c>
      <c r="D386" s="21">
        <f>COUNTIFS('CONTRATOS 2016'!AY:AY,A386,'CONTRATOS 2016'!$AM:AM,"&gt;=1")</f>
        <v>0</v>
      </c>
      <c r="E386" s="20">
        <f>SUMIFS('CONTRATOS 2016'!$AM:AM,'CONTRATOS 2016'!$AY:AY,A386)</f>
        <v>0</v>
      </c>
    </row>
    <row r="387" spans="1:5" x14ac:dyDescent="0.2">
      <c r="A387" s="26" t="s">
        <v>27</v>
      </c>
      <c r="B387" s="7">
        <v>71762925</v>
      </c>
      <c r="C387" s="25" t="s">
        <v>162</v>
      </c>
      <c r="D387" s="21">
        <f>COUNTIFS('CONTRATOS 2016'!AY:AY,A387,'CONTRATOS 2016'!$AM:AM,"&gt;=1")</f>
        <v>0</v>
      </c>
      <c r="E387" s="20">
        <f>SUMIFS('CONTRATOS 2016'!$AM:AM,'CONTRATOS 2016'!$AY:AY,A387)</f>
        <v>0</v>
      </c>
    </row>
    <row r="388" spans="1:5" x14ac:dyDescent="0.2">
      <c r="A388" s="23" t="s">
        <v>396</v>
      </c>
      <c r="B388" s="8">
        <v>12198947</v>
      </c>
      <c r="C388" s="25" t="s">
        <v>161</v>
      </c>
      <c r="D388" s="21">
        <f>COUNTIFS('CONTRATOS 2016'!AY:AY,A388,'CONTRATOS 2016'!$AM:AM,"&gt;=1")</f>
        <v>0</v>
      </c>
      <c r="E388" s="20">
        <f>SUMIFS('CONTRATOS 2016'!$AM:AM,'CONTRATOS 2016'!$AY:AY,A388)</f>
        <v>0</v>
      </c>
    </row>
    <row r="389" spans="1:5" x14ac:dyDescent="0.2">
      <c r="A389" s="23" t="s">
        <v>1250</v>
      </c>
      <c r="B389" s="8">
        <v>98390466</v>
      </c>
      <c r="C389" s="25" t="s">
        <v>176</v>
      </c>
      <c r="D389" s="21">
        <f>COUNTIFS('CONTRATOS 2016'!AY:AY,A389,'CONTRATOS 2016'!$AM:AM,"&gt;=1")</f>
        <v>0</v>
      </c>
      <c r="E389" s="20">
        <f>SUMIFS('CONTRATOS 2016'!$AM:AM,'CONTRATOS 2016'!$AY:AY,A389)</f>
        <v>0</v>
      </c>
    </row>
    <row r="390" spans="1:5" x14ac:dyDescent="0.2">
      <c r="A390" s="23" t="s">
        <v>400</v>
      </c>
      <c r="B390" s="8">
        <v>12265849</v>
      </c>
      <c r="C390" s="25" t="s">
        <v>179</v>
      </c>
      <c r="D390" s="21">
        <f>COUNTIFS('CONTRATOS 2016'!AY:AY,A390,'CONTRATOS 2016'!$AM:AM,"&gt;=1")</f>
        <v>0</v>
      </c>
      <c r="E390" s="20">
        <f>SUMIFS('CONTRATOS 2016'!$AM:AM,'CONTRATOS 2016'!$AY:AY,A390)</f>
        <v>0</v>
      </c>
    </row>
    <row r="391" spans="1:5" x14ac:dyDescent="0.2">
      <c r="A391" s="23" t="s">
        <v>326</v>
      </c>
      <c r="B391" s="8">
        <v>7171113</v>
      </c>
      <c r="C391" s="25" t="s">
        <v>187</v>
      </c>
      <c r="D391" s="21">
        <f>COUNTIFS('CONTRATOS 2016'!AY:AY,A391,'CONTRATOS 2016'!$AM:AM,"&gt;=1")</f>
        <v>0</v>
      </c>
      <c r="E391" s="20">
        <f>SUMIFS('CONTRATOS 2016'!$AM:AM,'CONTRATOS 2016'!$AY:AY,A391)</f>
        <v>0</v>
      </c>
    </row>
    <row r="392" spans="1:5" x14ac:dyDescent="0.2">
      <c r="A392" s="23" t="s">
        <v>154</v>
      </c>
      <c r="B392" s="8">
        <v>74188181</v>
      </c>
      <c r="C392" s="25" t="s">
        <v>216</v>
      </c>
      <c r="D392" s="21">
        <f>COUNTIFS('CONTRATOS 2016'!AY:AY,A392,'CONTRATOS 2016'!$AM:AM,"&gt;=1")</f>
        <v>0</v>
      </c>
      <c r="E392" s="20">
        <f>SUMIFS('CONTRATOS 2016'!$AM:AM,'CONTRATOS 2016'!$AY:AY,A392)</f>
        <v>0</v>
      </c>
    </row>
    <row r="393" spans="1:5" x14ac:dyDescent="0.2">
      <c r="A393" s="23" t="s">
        <v>1029</v>
      </c>
      <c r="B393" s="8">
        <v>79910806</v>
      </c>
      <c r="C393" s="25" t="s">
        <v>161</v>
      </c>
      <c r="D393" s="21">
        <f>COUNTIFS('CONTRATOS 2016'!AY:AY,A393,'CONTRATOS 2016'!$AM:AM,"&gt;=1")</f>
        <v>0</v>
      </c>
      <c r="E393" s="20">
        <f>SUMIFS('CONTRATOS 2016'!$AM:AM,'CONTRATOS 2016'!$AY:AY,A393)</f>
        <v>0</v>
      </c>
    </row>
    <row r="394" spans="1:5" x14ac:dyDescent="0.2">
      <c r="A394" s="23" t="s">
        <v>308</v>
      </c>
      <c r="B394" s="8">
        <v>5207674</v>
      </c>
      <c r="C394" s="25" t="s">
        <v>176</v>
      </c>
      <c r="D394" s="21">
        <f>COUNTIFS('CONTRATOS 2016'!AY:AY,A394,'CONTRATOS 2016'!$AM:AM,"&gt;=1")</f>
        <v>0</v>
      </c>
      <c r="E394" s="20">
        <f>SUMIFS('CONTRATOS 2016'!$AM:AM,'CONTRATOS 2016'!$AY:AY,A394)</f>
        <v>0</v>
      </c>
    </row>
    <row r="395" spans="1:5" x14ac:dyDescent="0.2">
      <c r="A395" s="23" t="s">
        <v>380</v>
      </c>
      <c r="B395" s="8">
        <v>11233414</v>
      </c>
      <c r="C395" s="25" t="s">
        <v>161</v>
      </c>
      <c r="D395" s="21">
        <f>COUNTIFS('CONTRATOS 2016'!AY:AY,A395,'CONTRATOS 2016'!$AM:AM,"&gt;=1")</f>
        <v>0</v>
      </c>
      <c r="E395" s="20">
        <f>SUMIFS('CONTRATOS 2016'!$AM:AM,'CONTRATOS 2016'!$AY:AY,A395)</f>
        <v>0</v>
      </c>
    </row>
    <row r="396" spans="1:5" x14ac:dyDescent="0.2">
      <c r="A396" s="23" t="s">
        <v>389</v>
      </c>
      <c r="B396" s="8">
        <v>11447243</v>
      </c>
      <c r="C396" s="25" t="s">
        <v>161</v>
      </c>
      <c r="D396" s="21">
        <f>COUNTIFS('CONTRATOS 2016'!AY:AY,A396,'CONTRATOS 2016'!$AM:AM,"&gt;=1")</f>
        <v>0</v>
      </c>
      <c r="E396" s="20">
        <f>SUMIFS('CONTRATOS 2016'!$AM:AM,'CONTRATOS 2016'!$AY:AY,A396)</f>
        <v>0</v>
      </c>
    </row>
    <row r="397" spans="1:5" x14ac:dyDescent="0.2">
      <c r="A397" s="23" t="s">
        <v>965</v>
      </c>
      <c r="B397" s="8">
        <v>79414751</v>
      </c>
      <c r="C397" s="25" t="s">
        <v>197</v>
      </c>
      <c r="D397" s="21">
        <f>COUNTIFS('CONTRATOS 2016'!AY:AY,A397,'CONTRATOS 2016'!$AM:AM,"&gt;=1")</f>
        <v>0</v>
      </c>
      <c r="E397" s="20">
        <f>SUMIFS('CONTRATOS 2016'!$AM:AM,'CONTRATOS 2016'!$AY:AY,A397)</f>
        <v>0</v>
      </c>
    </row>
    <row r="398" spans="1:5" x14ac:dyDescent="0.2">
      <c r="A398" s="23" t="s">
        <v>1248</v>
      </c>
      <c r="B398" s="8">
        <v>98378793</v>
      </c>
      <c r="C398" s="25" t="s">
        <v>259</v>
      </c>
      <c r="D398" s="21">
        <f>COUNTIFS('CONTRATOS 2016'!AY:AY,A398,'CONTRATOS 2016'!$AM:AM,"&gt;=1")</f>
        <v>0</v>
      </c>
      <c r="E398" s="20">
        <f>SUMIFS('CONTRATOS 2016'!$AM:AM,'CONTRATOS 2016'!$AY:AY,A398)</f>
        <v>0</v>
      </c>
    </row>
    <row r="399" spans="1:5" x14ac:dyDescent="0.2">
      <c r="A399" s="23" t="s">
        <v>545</v>
      </c>
      <c r="B399" s="8">
        <v>31555022</v>
      </c>
      <c r="C399" s="25" t="s">
        <v>223</v>
      </c>
      <c r="D399" s="21">
        <f>COUNTIFS('CONTRATOS 2016'!AY:AY,A399,'CONTRATOS 2016'!$AM:AM,"&gt;=1")</f>
        <v>0</v>
      </c>
      <c r="E399" s="20">
        <f>SUMIFS('CONTRATOS 2016'!$AM:AM,'CONTRATOS 2016'!$AY:AY,A399)</f>
        <v>0</v>
      </c>
    </row>
    <row r="400" spans="1:5" x14ac:dyDescent="0.2">
      <c r="A400" s="23" t="s">
        <v>324</v>
      </c>
      <c r="B400" s="8">
        <v>6613149</v>
      </c>
      <c r="C400" s="25" t="s">
        <v>161</v>
      </c>
      <c r="D400" s="21">
        <f>COUNTIFS('CONTRATOS 2016'!AY:AY,A400,'CONTRATOS 2016'!$AM:AM,"&gt;=1")</f>
        <v>0</v>
      </c>
      <c r="E400" s="20">
        <f>SUMIFS('CONTRATOS 2016'!$AM:AM,'CONTRATOS 2016'!$AY:AY,A400)</f>
        <v>0</v>
      </c>
    </row>
    <row r="401" spans="1:5" x14ac:dyDescent="0.2">
      <c r="A401" s="23" t="s">
        <v>368</v>
      </c>
      <c r="B401" s="8">
        <v>10050322</v>
      </c>
      <c r="C401" s="25" t="s">
        <v>209</v>
      </c>
      <c r="D401" s="21">
        <f>COUNTIFS('CONTRATOS 2016'!AY:AY,A401,'CONTRATOS 2016'!$AM:AM,"&gt;=1")</f>
        <v>0</v>
      </c>
      <c r="E401" s="20">
        <f>SUMIFS('CONTRATOS 2016'!$AM:AM,'CONTRATOS 2016'!$AY:AY,A401)</f>
        <v>0</v>
      </c>
    </row>
    <row r="402" spans="1:5" x14ac:dyDescent="0.2">
      <c r="A402" s="23" t="s">
        <v>905</v>
      </c>
      <c r="B402" s="8">
        <v>74327209</v>
      </c>
      <c r="C402" s="25" t="s">
        <v>161</v>
      </c>
      <c r="D402" s="21">
        <f>COUNTIFS('CONTRATOS 2016'!AY:AY,A402,'CONTRATOS 2016'!$AM:AM,"&gt;=1")</f>
        <v>0</v>
      </c>
      <c r="E402" s="20">
        <f>SUMIFS('CONTRATOS 2016'!$AM:AM,'CONTRATOS 2016'!$AY:AY,A402)</f>
        <v>0</v>
      </c>
    </row>
    <row r="403" spans="1:5" x14ac:dyDescent="0.2">
      <c r="A403" s="23" t="s">
        <v>739</v>
      </c>
      <c r="B403" s="8">
        <v>52655683</v>
      </c>
      <c r="C403" s="25" t="s">
        <v>161</v>
      </c>
      <c r="D403" s="21">
        <f>COUNTIFS('CONTRATOS 2016'!AY:AY,A403,'CONTRATOS 2016'!$AM:AM,"&gt;=1")</f>
        <v>0</v>
      </c>
      <c r="E403" s="20">
        <f>SUMIFS('CONTRATOS 2016'!$AM:AM,'CONTRATOS 2016'!$AY:AY,A403)</f>
        <v>0</v>
      </c>
    </row>
    <row r="404" spans="1:5" x14ac:dyDescent="0.2">
      <c r="A404" s="23" t="s">
        <v>1430</v>
      </c>
      <c r="B404" s="8">
        <v>1121207275</v>
      </c>
      <c r="C404" s="25" t="s">
        <v>201</v>
      </c>
      <c r="D404" s="21">
        <f>COUNTIFS('CONTRATOS 2016'!AY:AY,A404,'CONTRATOS 2016'!$AM:AM,"&gt;=1")</f>
        <v>0</v>
      </c>
      <c r="E404" s="20">
        <f>SUMIFS('CONTRATOS 2016'!$AM:AM,'CONTRATOS 2016'!$AY:AY,A404)</f>
        <v>0</v>
      </c>
    </row>
    <row r="405" spans="1:5" x14ac:dyDescent="0.2">
      <c r="A405" s="23" t="s">
        <v>952</v>
      </c>
      <c r="B405" s="8">
        <v>79284762</v>
      </c>
      <c r="C405" s="25" t="s">
        <v>193</v>
      </c>
      <c r="D405" s="21">
        <f>COUNTIFS('CONTRATOS 2016'!AY:AY,A405,'CONTRATOS 2016'!$AM:AM,"&gt;=1")</f>
        <v>0</v>
      </c>
      <c r="E405" s="20">
        <f>SUMIFS('CONTRATOS 2016'!$AM:AM,'CONTRATOS 2016'!$AY:AY,A405)</f>
        <v>0</v>
      </c>
    </row>
    <row r="406" spans="1:5" x14ac:dyDescent="0.2">
      <c r="A406" s="23" t="s">
        <v>527</v>
      </c>
      <c r="B406" s="8">
        <v>26427205</v>
      </c>
      <c r="C406" s="25" t="s">
        <v>247</v>
      </c>
      <c r="D406" s="21">
        <f>COUNTIFS('CONTRATOS 2016'!AY:AY,A406,'CONTRATOS 2016'!$AM:AM,"&gt;=1")</f>
        <v>0</v>
      </c>
      <c r="E406" s="20">
        <f>SUMIFS('CONTRATOS 2016'!$AM:AM,'CONTRATOS 2016'!$AY:AY,A406)</f>
        <v>0</v>
      </c>
    </row>
    <row r="407" spans="1:5" x14ac:dyDescent="0.2">
      <c r="A407" s="23" t="s">
        <v>846</v>
      </c>
      <c r="B407" s="8">
        <v>68287802</v>
      </c>
      <c r="C407" s="25" t="s">
        <v>281</v>
      </c>
      <c r="D407" s="21">
        <f>COUNTIFS('CONTRATOS 2016'!AY:AY,A407,'CONTRATOS 2016'!$AM:AM,"&gt;=1")</f>
        <v>0</v>
      </c>
      <c r="E407" s="20">
        <f>SUMIFS('CONTRATOS 2016'!$AM:AM,'CONTRATOS 2016'!$AY:AY,A407)</f>
        <v>0</v>
      </c>
    </row>
    <row r="408" spans="1:5" x14ac:dyDescent="0.2">
      <c r="A408" s="23" t="s">
        <v>307</v>
      </c>
      <c r="B408" s="8">
        <v>5204445</v>
      </c>
      <c r="C408" s="25" t="s">
        <v>175</v>
      </c>
      <c r="D408" s="21">
        <f>COUNTIFS('CONTRATOS 2016'!AY:AY,A408,'CONTRATOS 2016'!$AM:AM,"&gt;=1")</f>
        <v>0</v>
      </c>
      <c r="E408" s="20">
        <f>SUMIFS('CONTRATOS 2016'!$AM:AM,'CONTRATOS 2016'!$AY:AY,A408)</f>
        <v>0</v>
      </c>
    </row>
    <row r="409" spans="1:5" x14ac:dyDescent="0.2">
      <c r="A409" s="23" t="s">
        <v>374</v>
      </c>
      <c r="B409" s="8">
        <v>10289006</v>
      </c>
      <c r="C409" s="25" t="s">
        <v>210</v>
      </c>
      <c r="D409" s="21">
        <f>COUNTIFS('CONTRATOS 2016'!AY:AY,A409,'CONTRATOS 2016'!$AM:AM,"&gt;=1")</f>
        <v>0</v>
      </c>
      <c r="E409" s="20">
        <f>SUMIFS('CONTRATOS 2016'!$AM:AM,'CONTRATOS 2016'!$AY:AY,A409)</f>
        <v>0</v>
      </c>
    </row>
    <row r="410" spans="1:5" x14ac:dyDescent="0.2">
      <c r="A410" s="23" t="s">
        <v>481</v>
      </c>
      <c r="B410" s="8">
        <v>18928480</v>
      </c>
      <c r="C410" s="25" t="s">
        <v>212</v>
      </c>
      <c r="D410" s="21">
        <f>COUNTIFS('CONTRATOS 2016'!AY:AY,A410,'CONTRATOS 2016'!$AM:AM,"&gt;=1")</f>
        <v>0</v>
      </c>
      <c r="E410" s="20">
        <f>SUMIFS('CONTRATOS 2016'!$AM:AM,'CONTRATOS 2016'!$AY:AY,A410)</f>
        <v>0</v>
      </c>
    </row>
    <row r="411" spans="1:5" x14ac:dyDescent="0.2">
      <c r="A411" s="23" t="s">
        <v>325</v>
      </c>
      <c r="B411" s="8">
        <v>7142669</v>
      </c>
      <c r="C411" s="25" t="s">
        <v>186</v>
      </c>
      <c r="D411" s="21">
        <f>COUNTIFS('CONTRATOS 2016'!AY:AY,A411,'CONTRATOS 2016'!$AM:AM,"&gt;=1")</f>
        <v>0</v>
      </c>
      <c r="E411" s="20">
        <f>SUMIFS('CONTRATOS 2016'!$AM:AM,'CONTRATOS 2016'!$AY:AY,A411)</f>
        <v>0</v>
      </c>
    </row>
    <row r="412" spans="1:5" x14ac:dyDescent="0.2">
      <c r="A412" s="23" t="s">
        <v>910</v>
      </c>
      <c r="B412" s="8">
        <v>75035436</v>
      </c>
      <c r="C412" s="25" t="s">
        <v>280</v>
      </c>
      <c r="D412" s="21">
        <f>COUNTIFS('CONTRATOS 2016'!AY:AY,A412,'CONTRATOS 2016'!$AM:AM,"&gt;=1")</f>
        <v>0</v>
      </c>
      <c r="E412" s="20">
        <f>SUMIFS('CONTRATOS 2016'!$AM:AM,'CONTRATOS 2016'!$AY:AY,A412)</f>
        <v>0</v>
      </c>
    </row>
    <row r="413" spans="1:5" x14ac:dyDescent="0.2">
      <c r="A413" s="23" t="s">
        <v>873</v>
      </c>
      <c r="B413" s="8">
        <v>72217286</v>
      </c>
      <c r="C413" s="25" t="s">
        <v>171</v>
      </c>
      <c r="D413" s="21">
        <f>COUNTIFS('CONTRATOS 2016'!AY:AY,A413,'CONTRATOS 2016'!$AM:AM,"&gt;=1")</f>
        <v>0</v>
      </c>
      <c r="E413" s="20">
        <f>SUMIFS('CONTRATOS 2016'!$AM:AM,'CONTRATOS 2016'!$AY:AY,A413)</f>
        <v>0</v>
      </c>
    </row>
    <row r="414" spans="1:5" x14ac:dyDescent="0.2">
      <c r="A414" s="23" t="s">
        <v>916</v>
      </c>
      <c r="B414" s="8">
        <v>75089644</v>
      </c>
      <c r="C414" s="25" t="s">
        <v>172</v>
      </c>
      <c r="D414" s="21">
        <f>COUNTIFS('CONTRATOS 2016'!AY:AY,A414,'CONTRATOS 2016'!$AM:AM,"&gt;=1")</f>
        <v>0</v>
      </c>
      <c r="E414" s="20">
        <f>SUMIFS('CONTRATOS 2016'!$AM:AM,'CONTRATOS 2016'!$AY:AY,A414)</f>
        <v>0</v>
      </c>
    </row>
    <row r="415" spans="1:5" x14ac:dyDescent="0.2">
      <c r="A415" s="23" t="s">
        <v>439</v>
      </c>
      <c r="B415" s="8">
        <v>14798724</v>
      </c>
      <c r="C415" s="25" t="s">
        <v>163</v>
      </c>
      <c r="D415" s="21">
        <f>COUNTIFS('CONTRATOS 2016'!AY:AY,A415,'CONTRATOS 2016'!$AM:AM,"&gt;=1")</f>
        <v>0</v>
      </c>
      <c r="E415" s="20">
        <f>SUMIFS('CONTRATOS 2016'!$AM:AM,'CONTRATOS 2016'!$AY:AY,A415)</f>
        <v>0</v>
      </c>
    </row>
    <row r="416" spans="1:5" x14ac:dyDescent="0.2">
      <c r="A416" s="23" t="s">
        <v>313</v>
      </c>
      <c r="B416" s="8">
        <v>5991266</v>
      </c>
      <c r="C416" s="25" t="s">
        <v>180</v>
      </c>
      <c r="D416" s="21">
        <f>COUNTIFS('CONTRATOS 2016'!AY:AY,A416,'CONTRATOS 2016'!$AM:AM,"&gt;=1")</f>
        <v>0</v>
      </c>
      <c r="E416" s="20">
        <f>SUMIFS('CONTRATOS 2016'!$AM:AM,'CONTRATOS 2016'!$AY:AY,A416)</f>
        <v>0</v>
      </c>
    </row>
    <row r="417" spans="1:5" x14ac:dyDescent="0.2">
      <c r="A417" s="23" t="s">
        <v>32</v>
      </c>
      <c r="B417" s="8">
        <v>79347330</v>
      </c>
      <c r="C417" s="25" t="s">
        <v>240</v>
      </c>
      <c r="D417" s="21">
        <f>COUNTIFS('CONTRATOS 2016'!AY:AY,A417,'CONTRATOS 2016'!$AM:AM,"&gt;=1")</f>
        <v>0</v>
      </c>
      <c r="E417" s="20">
        <f>SUMIFS('CONTRATOS 2016'!$AM:AM,'CONTRATOS 2016'!$AY:AY,A417)</f>
        <v>0</v>
      </c>
    </row>
    <row r="418" spans="1:5" x14ac:dyDescent="0.2">
      <c r="A418" s="23" t="s">
        <v>327</v>
      </c>
      <c r="B418" s="8">
        <v>7174162</v>
      </c>
      <c r="C418" s="25" t="s">
        <v>172</v>
      </c>
      <c r="D418" s="21">
        <f>COUNTIFS('CONTRATOS 2016'!AY:AY,A418,'CONTRATOS 2016'!$AM:AM,"&gt;=1")</f>
        <v>0</v>
      </c>
      <c r="E418" s="20">
        <f>SUMIFS('CONTRATOS 2016'!$AM:AM,'CONTRATOS 2016'!$AY:AY,A418)</f>
        <v>0</v>
      </c>
    </row>
    <row r="419" spans="1:5" x14ac:dyDescent="0.2">
      <c r="A419" s="23" t="s">
        <v>486</v>
      </c>
      <c r="B419" s="8">
        <v>19259584</v>
      </c>
      <c r="C419" s="25" t="s">
        <v>162</v>
      </c>
      <c r="D419" s="21">
        <f>COUNTIFS('CONTRATOS 2016'!AY:AY,A419,'CONTRATOS 2016'!$AM:AM,"&gt;=1")</f>
        <v>0</v>
      </c>
      <c r="E419" s="20">
        <f>SUMIFS('CONTRATOS 2016'!$AM:AM,'CONTRATOS 2016'!$AY:AY,A419)</f>
        <v>0</v>
      </c>
    </row>
    <row r="420" spans="1:5" x14ac:dyDescent="0.2">
      <c r="A420" s="23" t="s">
        <v>657</v>
      </c>
      <c r="B420" s="8">
        <v>51638528</v>
      </c>
      <c r="C420" s="25" t="s">
        <v>223</v>
      </c>
      <c r="D420" s="21">
        <f>COUNTIFS('CONTRATOS 2016'!AY:AY,A420,'CONTRATOS 2016'!$AM:AM,"&gt;=1")</f>
        <v>0</v>
      </c>
      <c r="E420" s="20">
        <f>SUMIFS('CONTRATOS 2016'!$AM:AM,'CONTRATOS 2016'!$AY:AY,A420)</f>
        <v>0</v>
      </c>
    </row>
    <row r="421" spans="1:5" x14ac:dyDescent="0.2">
      <c r="A421" s="23" t="s">
        <v>50</v>
      </c>
      <c r="B421" s="8">
        <v>79717103</v>
      </c>
      <c r="C421" s="25" t="s">
        <v>241</v>
      </c>
      <c r="D421" s="21">
        <f>COUNTIFS('CONTRATOS 2016'!AY:AY,A421,'CONTRATOS 2016'!$AM:AM,"&gt;=1")</f>
        <v>0</v>
      </c>
      <c r="E421" s="20">
        <f>SUMIFS('CONTRATOS 2016'!$AM:AM,'CONTRATOS 2016'!$AY:AY,A421)</f>
        <v>0</v>
      </c>
    </row>
    <row r="422" spans="1:5" x14ac:dyDescent="0.2">
      <c r="A422" s="23" t="s">
        <v>1370</v>
      </c>
      <c r="B422" s="8">
        <v>1047369103</v>
      </c>
      <c r="C422" s="25" t="s">
        <v>167</v>
      </c>
      <c r="D422" s="21">
        <f>COUNTIFS('CONTRATOS 2016'!AY:AY,A422,'CONTRATOS 2016'!$AM:AM,"&gt;=1")</f>
        <v>0</v>
      </c>
      <c r="E422" s="20">
        <f>SUMIFS('CONTRATOS 2016'!$AM:AM,'CONTRATOS 2016'!$AY:AY,A422)</f>
        <v>0</v>
      </c>
    </row>
    <row r="423" spans="1:5" x14ac:dyDescent="0.2">
      <c r="A423" s="23" t="s">
        <v>833</v>
      </c>
      <c r="B423" s="8">
        <v>63556323</v>
      </c>
      <c r="C423" s="25" t="s">
        <v>161</v>
      </c>
      <c r="D423" s="21">
        <f>COUNTIFS('CONTRATOS 2016'!AY:AY,A423,'CONTRATOS 2016'!$AM:AM,"&gt;=1")</f>
        <v>0</v>
      </c>
      <c r="E423" s="20">
        <f>SUMIFS('CONTRATOS 2016'!$AM:AM,'CONTRATOS 2016'!$AY:AY,A423)</f>
        <v>0</v>
      </c>
    </row>
    <row r="424" spans="1:5" x14ac:dyDescent="0.2">
      <c r="A424" s="23" t="s">
        <v>74</v>
      </c>
      <c r="B424" s="8">
        <v>52382959</v>
      </c>
      <c r="C424" s="25" t="s">
        <v>253</v>
      </c>
      <c r="D424" s="21">
        <f>COUNTIFS('CONTRATOS 2016'!AY:AY,A424,'CONTRATOS 2016'!$AM:AM,"&gt;=1")</f>
        <v>0</v>
      </c>
      <c r="E424" s="20">
        <f>SUMIFS('CONTRATOS 2016'!$AM:AM,'CONTRATOS 2016'!$AY:AY,A424)</f>
        <v>0</v>
      </c>
    </row>
    <row r="425" spans="1:5" x14ac:dyDescent="0.2">
      <c r="A425" s="23" t="s">
        <v>613</v>
      </c>
      <c r="B425" s="8">
        <v>40331795</v>
      </c>
      <c r="C425" s="25" t="s">
        <v>161</v>
      </c>
      <c r="D425" s="21">
        <f>COUNTIFS('CONTRATOS 2016'!AY:AY,A425,'CONTRATOS 2016'!$AM:AM,"&gt;=1")</f>
        <v>0</v>
      </c>
      <c r="E425" s="20">
        <f>SUMIFS('CONTRATOS 2016'!$AM:AM,'CONTRATOS 2016'!$AY:AY,A425)</f>
        <v>0</v>
      </c>
    </row>
    <row r="426" spans="1:5" x14ac:dyDescent="0.2">
      <c r="A426" s="23" t="s">
        <v>828</v>
      </c>
      <c r="B426" s="8">
        <v>63446674</v>
      </c>
      <c r="C426" s="25" t="s">
        <v>184</v>
      </c>
      <c r="D426" s="21">
        <f>COUNTIFS('CONTRATOS 2016'!AY:AY,A426,'CONTRATOS 2016'!$AM:AM,"&gt;=1")</f>
        <v>0</v>
      </c>
      <c r="E426" s="20">
        <f>SUMIFS('CONTRATOS 2016'!$AM:AM,'CONTRATOS 2016'!$AY:AY,A426)</f>
        <v>0</v>
      </c>
    </row>
    <row r="427" spans="1:5" x14ac:dyDescent="0.2">
      <c r="A427" s="23" t="s">
        <v>663</v>
      </c>
      <c r="B427" s="8">
        <v>51780014</v>
      </c>
      <c r="C427" s="25" t="s">
        <v>253</v>
      </c>
      <c r="D427" s="21">
        <f>COUNTIFS('CONTRATOS 2016'!AY:AY,A427,'CONTRATOS 2016'!$AM:AM,"&gt;=1")</f>
        <v>0</v>
      </c>
      <c r="E427" s="20">
        <f>SUMIFS('CONTRATOS 2016'!$AM:AM,'CONTRATOS 2016'!$AY:AY,A427)</f>
        <v>0</v>
      </c>
    </row>
    <row r="428" spans="1:5" x14ac:dyDescent="0.2">
      <c r="A428" s="23" t="s">
        <v>501</v>
      </c>
      <c r="B428" s="8">
        <v>20716312</v>
      </c>
      <c r="C428" s="25" t="s">
        <v>207</v>
      </c>
      <c r="D428" s="21">
        <f>COUNTIFS('CONTRATOS 2016'!AY:AY,A428,'CONTRATOS 2016'!$AM:AM,"&gt;=1")</f>
        <v>0</v>
      </c>
      <c r="E428" s="20">
        <f>SUMIFS('CONTRATOS 2016'!$AM:AM,'CONTRATOS 2016'!$AY:AY,A428)</f>
        <v>0</v>
      </c>
    </row>
    <row r="429" spans="1:5" x14ac:dyDescent="0.2">
      <c r="A429" s="23" t="s">
        <v>101</v>
      </c>
      <c r="B429" s="8">
        <v>52269116</v>
      </c>
      <c r="C429" s="25" t="s">
        <v>194</v>
      </c>
      <c r="D429" s="21">
        <f>COUNTIFS('CONTRATOS 2016'!AY:AY,A429,'CONTRATOS 2016'!$AM:AM,"&gt;=1")</f>
        <v>0</v>
      </c>
      <c r="E429" s="20">
        <f>SUMIFS('CONTRATOS 2016'!$AM:AM,'CONTRATOS 2016'!$AY:AY,A429)</f>
        <v>0</v>
      </c>
    </row>
    <row r="430" spans="1:5" x14ac:dyDescent="0.2">
      <c r="A430" s="23" t="s">
        <v>580</v>
      </c>
      <c r="B430" s="8">
        <v>36860865</v>
      </c>
      <c r="C430" s="25" t="s">
        <v>186</v>
      </c>
      <c r="D430" s="21">
        <f>COUNTIFS('CONTRATOS 2016'!AY:AY,A430,'CONTRATOS 2016'!$AM:AM,"&gt;=1")</f>
        <v>0</v>
      </c>
      <c r="E430" s="20">
        <f>SUMIFS('CONTRATOS 2016'!$AM:AM,'CONTRATOS 2016'!$AY:AY,A430)</f>
        <v>0</v>
      </c>
    </row>
    <row r="431" spans="1:5" x14ac:dyDescent="0.2">
      <c r="A431" s="23" t="s">
        <v>513</v>
      </c>
      <c r="B431" s="8">
        <v>23637912</v>
      </c>
      <c r="C431" s="25" t="s">
        <v>161</v>
      </c>
      <c r="D431" s="21">
        <f>COUNTIFS('CONTRATOS 2016'!AY:AY,A431,'CONTRATOS 2016'!$AM:AM,"&gt;=1")</f>
        <v>0</v>
      </c>
      <c r="E431" s="20">
        <f>SUMIFS('CONTRATOS 2016'!$AM:AM,'CONTRATOS 2016'!$AY:AY,A431)</f>
        <v>0</v>
      </c>
    </row>
    <row r="432" spans="1:5" x14ac:dyDescent="0.2">
      <c r="A432" s="23" t="s">
        <v>507</v>
      </c>
      <c r="B432" s="8">
        <v>21190642</v>
      </c>
      <c r="C432" s="25" t="s">
        <v>186</v>
      </c>
      <c r="D432" s="21">
        <f>COUNTIFS('CONTRATOS 2016'!AY:AY,A432,'CONTRATOS 2016'!$AM:AM,"&gt;=1")</f>
        <v>0</v>
      </c>
      <c r="E432" s="20">
        <f>SUMIFS('CONTRATOS 2016'!$AM:AM,'CONTRATOS 2016'!$AY:AY,A432)</f>
        <v>0</v>
      </c>
    </row>
    <row r="433" spans="1:5" x14ac:dyDescent="0.2">
      <c r="A433" s="23" t="s">
        <v>630</v>
      </c>
      <c r="B433" s="8">
        <v>43029132</v>
      </c>
      <c r="C433" s="25" t="s">
        <v>267</v>
      </c>
      <c r="D433" s="21">
        <f>COUNTIFS('CONTRATOS 2016'!AY:AY,A433,'CONTRATOS 2016'!$AM:AM,"&gt;=1")</f>
        <v>0</v>
      </c>
      <c r="E433" s="20">
        <f>SUMIFS('CONTRATOS 2016'!$AM:AM,'CONTRATOS 2016'!$AY:AY,A433)</f>
        <v>0</v>
      </c>
    </row>
    <row r="434" spans="1:5" x14ac:dyDescent="0.2">
      <c r="A434" s="23" t="s">
        <v>1402</v>
      </c>
      <c r="B434" s="8">
        <v>1085249478</v>
      </c>
      <c r="C434" s="25" t="s">
        <v>177</v>
      </c>
      <c r="D434" s="21">
        <f>COUNTIFS('CONTRATOS 2016'!AY:AY,A434,'CONTRATOS 2016'!$AM:AM,"&gt;=1")</f>
        <v>0</v>
      </c>
      <c r="E434" s="20">
        <f>SUMIFS('CONTRATOS 2016'!$AM:AM,'CONTRATOS 2016'!$AY:AY,A434)</f>
        <v>0</v>
      </c>
    </row>
    <row r="435" spans="1:5" x14ac:dyDescent="0.2">
      <c r="A435" s="23" t="s">
        <v>116</v>
      </c>
      <c r="B435" s="8">
        <v>33155651</v>
      </c>
      <c r="C435" s="25" t="s">
        <v>255</v>
      </c>
      <c r="D435" s="21">
        <f>COUNTIFS('CONTRATOS 2016'!AY:AY,A435,'CONTRATOS 2016'!$AM:AM,"&gt;=1")</f>
        <v>0</v>
      </c>
      <c r="E435" s="20">
        <f>SUMIFS('CONTRATOS 2016'!$AM:AM,'CONTRATOS 2016'!$AY:AY,A435)</f>
        <v>0</v>
      </c>
    </row>
    <row r="436" spans="1:5" x14ac:dyDescent="0.2">
      <c r="A436" s="23" t="s">
        <v>1376</v>
      </c>
      <c r="B436" s="8">
        <v>1047420675</v>
      </c>
      <c r="C436" s="25" t="s">
        <v>202</v>
      </c>
      <c r="D436" s="21">
        <f>COUNTIFS('CONTRATOS 2016'!AY:AY,A436,'CONTRATOS 2016'!$AM:AM,"&gt;=1")</f>
        <v>0</v>
      </c>
      <c r="E436" s="20">
        <f>SUMIFS('CONTRATOS 2016'!$AM:AM,'CONTRATOS 2016'!$AY:AY,A436)</f>
        <v>0</v>
      </c>
    </row>
    <row r="437" spans="1:5" x14ac:dyDescent="0.2">
      <c r="A437" s="23" t="s">
        <v>629</v>
      </c>
      <c r="B437" s="8">
        <v>42499411</v>
      </c>
      <c r="C437" s="25" t="s">
        <v>231</v>
      </c>
      <c r="D437" s="21">
        <f>COUNTIFS('CONTRATOS 2016'!AY:AY,A437,'CONTRATOS 2016'!$AM:AM,"&gt;=1")</f>
        <v>0</v>
      </c>
      <c r="E437" s="20">
        <f>SUMIFS('CONTRATOS 2016'!$AM:AM,'CONTRATOS 2016'!$AY:AY,A437)</f>
        <v>0</v>
      </c>
    </row>
    <row r="438" spans="1:5" x14ac:dyDescent="0.2">
      <c r="A438" s="23" t="s">
        <v>1246</v>
      </c>
      <c r="B438" s="8">
        <v>94532129</v>
      </c>
      <c r="C438" s="25" t="s">
        <v>173</v>
      </c>
      <c r="D438" s="21">
        <f>COUNTIFS('CONTRATOS 2016'!AY:AY,A438,'CONTRATOS 2016'!$AM:AM,"&gt;=1")</f>
        <v>0</v>
      </c>
      <c r="E438" s="20">
        <f>SUMIFS('CONTRATOS 2016'!$AM:AM,'CONTRATOS 2016'!$AY:AY,A438)</f>
        <v>0</v>
      </c>
    </row>
    <row r="439" spans="1:5" x14ac:dyDescent="0.2">
      <c r="A439" s="23" t="s">
        <v>618</v>
      </c>
      <c r="B439" s="8">
        <v>40443921</v>
      </c>
      <c r="C439" s="25" t="s">
        <v>161</v>
      </c>
      <c r="D439" s="21">
        <f>COUNTIFS('CONTRATOS 2016'!AY:AY,A439,'CONTRATOS 2016'!$AM:AM,"&gt;=1")</f>
        <v>0</v>
      </c>
      <c r="E439" s="20">
        <f>SUMIFS('CONTRATOS 2016'!$AM:AM,'CONTRATOS 2016'!$AY:AY,A439)</f>
        <v>0</v>
      </c>
    </row>
    <row r="440" spans="1:5" x14ac:dyDescent="0.2">
      <c r="A440" s="23" t="s">
        <v>884</v>
      </c>
      <c r="B440" s="8">
        <v>73113832</v>
      </c>
      <c r="C440" s="25" t="s">
        <v>249</v>
      </c>
      <c r="D440" s="21">
        <f>COUNTIFS('CONTRATOS 2016'!AY:AY,A440,'CONTRATOS 2016'!$AM:AM,"&gt;=1")</f>
        <v>0</v>
      </c>
      <c r="E440" s="20">
        <f>SUMIFS('CONTRATOS 2016'!$AM:AM,'CONTRATOS 2016'!$AY:AY,A440)</f>
        <v>0</v>
      </c>
    </row>
    <row r="441" spans="1:5" x14ac:dyDescent="0.2">
      <c r="A441" s="23" t="s">
        <v>1102</v>
      </c>
      <c r="B441" s="8">
        <v>80234741</v>
      </c>
      <c r="C441" s="25" t="s">
        <v>261</v>
      </c>
      <c r="D441" s="21">
        <f>COUNTIFS('CONTRATOS 2016'!AY:AY,A441,'CONTRATOS 2016'!$AM:AM,"&gt;=1")</f>
        <v>0</v>
      </c>
      <c r="E441" s="20">
        <f>SUMIFS('CONTRATOS 2016'!$AM:AM,'CONTRATOS 2016'!$AY:AY,A441)</f>
        <v>0</v>
      </c>
    </row>
    <row r="442" spans="1:5" x14ac:dyDescent="0.2">
      <c r="A442" s="23" t="s">
        <v>492</v>
      </c>
      <c r="B442" s="8">
        <v>19452913</v>
      </c>
      <c r="C442" s="25" t="s">
        <v>162</v>
      </c>
      <c r="D442" s="21">
        <f>COUNTIFS('CONTRATOS 2016'!AY:AY,A442,'CONTRATOS 2016'!$AM:AM,"&gt;=1")</f>
        <v>0</v>
      </c>
      <c r="E442" s="20">
        <f>SUMIFS('CONTRATOS 2016'!$AM:AM,'CONTRATOS 2016'!$AY:AY,A442)</f>
        <v>0</v>
      </c>
    </row>
    <row r="443" spans="1:5" x14ac:dyDescent="0.2">
      <c r="A443" s="23" t="s">
        <v>911</v>
      </c>
      <c r="B443" s="8">
        <v>75037790</v>
      </c>
      <c r="C443" s="25" t="s">
        <v>173</v>
      </c>
      <c r="D443" s="21">
        <f>COUNTIFS('CONTRATOS 2016'!AY:AY,A443,'CONTRATOS 2016'!$AM:AM,"&gt;=1")</f>
        <v>0</v>
      </c>
      <c r="E443" s="20">
        <f>SUMIFS('CONTRATOS 2016'!$AM:AM,'CONTRATOS 2016'!$AY:AY,A443)</f>
        <v>0</v>
      </c>
    </row>
    <row r="444" spans="1:5" x14ac:dyDescent="0.2">
      <c r="A444" s="23" t="s">
        <v>494</v>
      </c>
      <c r="B444" s="8">
        <v>19462757</v>
      </c>
      <c r="C444" s="25" t="s">
        <v>239</v>
      </c>
      <c r="D444" s="21">
        <f>COUNTIFS('CONTRATOS 2016'!AY:AY,A444,'CONTRATOS 2016'!$AM:AM,"&gt;=1")</f>
        <v>0</v>
      </c>
      <c r="E444" s="20">
        <f>SUMIFS('CONTRATOS 2016'!$AM:AM,'CONTRATOS 2016'!$AY:AY,A444)</f>
        <v>0</v>
      </c>
    </row>
    <row r="445" spans="1:5" x14ac:dyDescent="0.2">
      <c r="A445" s="23" t="s">
        <v>987</v>
      </c>
      <c r="B445" s="8">
        <v>79623516</v>
      </c>
      <c r="C445" s="25" t="s">
        <v>179</v>
      </c>
      <c r="D445" s="21">
        <f>COUNTIFS('CONTRATOS 2016'!AY:AY,A445,'CONTRATOS 2016'!$AM:AM,"&gt;=1")</f>
        <v>0</v>
      </c>
      <c r="E445" s="20">
        <f>SUMIFS('CONTRATOS 2016'!$AM:AM,'CONTRATOS 2016'!$AY:AY,A445)</f>
        <v>0</v>
      </c>
    </row>
    <row r="446" spans="1:5" x14ac:dyDescent="0.2">
      <c r="A446" s="23" t="s">
        <v>1379</v>
      </c>
      <c r="B446" s="8">
        <v>1049613986</v>
      </c>
      <c r="C446" s="25" t="s">
        <v>163</v>
      </c>
      <c r="D446" s="21">
        <f>COUNTIFS('CONTRATOS 2016'!AY:AY,A446,'CONTRATOS 2016'!$AM:AM,"&gt;=1")</f>
        <v>0</v>
      </c>
      <c r="E446" s="20">
        <f>SUMIFS('CONTRATOS 2016'!$AM:AM,'CONTRATOS 2016'!$AY:AY,A446)</f>
        <v>0</v>
      </c>
    </row>
    <row r="447" spans="1:5" x14ac:dyDescent="0.2">
      <c r="A447" s="23" t="s">
        <v>472</v>
      </c>
      <c r="B447" s="8">
        <v>17655925</v>
      </c>
      <c r="C447" s="25" t="s">
        <v>172</v>
      </c>
      <c r="D447" s="21">
        <f>COUNTIFS('CONTRATOS 2016'!AY:AY,A447,'CONTRATOS 2016'!$AM:AM,"&gt;=1")</f>
        <v>0</v>
      </c>
      <c r="E447" s="20">
        <f>SUMIFS('CONTRATOS 2016'!$AM:AM,'CONTRATOS 2016'!$AY:AY,A447)</f>
        <v>0</v>
      </c>
    </row>
    <row r="448" spans="1:5" x14ac:dyDescent="0.2">
      <c r="A448" s="23" t="s">
        <v>488</v>
      </c>
      <c r="B448" s="8">
        <v>19302966</v>
      </c>
      <c r="C448" s="25" t="s">
        <v>162</v>
      </c>
      <c r="D448" s="21">
        <f>COUNTIFS('CONTRATOS 2016'!AY:AY,A448,'CONTRATOS 2016'!$AM:AM,"&gt;=1")</f>
        <v>0</v>
      </c>
      <c r="E448" s="20">
        <f>SUMIFS('CONTRATOS 2016'!$AM:AM,'CONTRATOS 2016'!$AY:AY,A448)</f>
        <v>0</v>
      </c>
    </row>
    <row r="449" spans="1:5" x14ac:dyDescent="0.2">
      <c r="A449" s="23" t="s">
        <v>938</v>
      </c>
      <c r="B449" s="8">
        <v>79050892</v>
      </c>
      <c r="C449" s="25" t="s">
        <v>197</v>
      </c>
      <c r="D449" s="21">
        <f>COUNTIFS('CONTRATOS 2016'!AY:AY,A449,'CONTRATOS 2016'!$AM:AM,"&gt;=1")</f>
        <v>0</v>
      </c>
      <c r="E449" s="20">
        <f>SUMIFS('CONTRATOS 2016'!$AM:AM,'CONTRATOS 2016'!$AY:AY,A449)</f>
        <v>0</v>
      </c>
    </row>
    <row r="450" spans="1:5" x14ac:dyDescent="0.2">
      <c r="A450" s="23" t="s">
        <v>1083</v>
      </c>
      <c r="B450" s="8">
        <v>80148462</v>
      </c>
      <c r="C450" s="25" t="s">
        <v>161</v>
      </c>
      <c r="D450" s="21">
        <f>COUNTIFS('CONTRATOS 2016'!AY:AY,A450,'CONTRATOS 2016'!$AM:AM,"&gt;=1")</f>
        <v>0</v>
      </c>
      <c r="E450" s="20">
        <f>SUMIFS('CONTRATOS 2016'!$AM:AM,'CONTRATOS 2016'!$AY:AY,A450)</f>
        <v>0</v>
      </c>
    </row>
    <row r="451" spans="1:5" x14ac:dyDescent="0.2">
      <c r="A451" s="23" t="s">
        <v>109</v>
      </c>
      <c r="B451" s="8">
        <v>40179426</v>
      </c>
      <c r="C451" s="25" t="s">
        <v>233</v>
      </c>
      <c r="D451" s="21">
        <f>COUNTIFS('CONTRATOS 2016'!AY:AY,A451,'CONTRATOS 2016'!$AM:AM,"&gt;=1")</f>
        <v>0</v>
      </c>
      <c r="E451" s="20">
        <f>SUMIFS('CONTRATOS 2016'!$AM:AM,'CONTRATOS 2016'!$AY:AY,A451)</f>
        <v>0</v>
      </c>
    </row>
    <row r="452" spans="1:5" x14ac:dyDescent="0.2">
      <c r="A452" s="23" t="s">
        <v>1045</v>
      </c>
      <c r="B452" s="8">
        <v>79987754</v>
      </c>
      <c r="C452" s="25" t="s">
        <v>256</v>
      </c>
      <c r="D452" s="21">
        <f>COUNTIFS('CONTRATOS 2016'!AY:AY,A452,'CONTRATOS 2016'!$AM:AM,"&gt;=1")</f>
        <v>0</v>
      </c>
      <c r="E452" s="20">
        <f>SUMIFS('CONTRATOS 2016'!$AM:AM,'CONTRATOS 2016'!$AY:AY,A452)</f>
        <v>0</v>
      </c>
    </row>
    <row r="453" spans="1:5" x14ac:dyDescent="0.2">
      <c r="A453" s="23" t="s">
        <v>1401</v>
      </c>
      <c r="B453" s="8">
        <v>1085245141</v>
      </c>
      <c r="C453" s="25" t="s">
        <v>222</v>
      </c>
      <c r="D453" s="21">
        <f>COUNTIFS('CONTRATOS 2016'!AY:AY,A453,'CONTRATOS 2016'!$AM:AM,"&gt;=1")</f>
        <v>0</v>
      </c>
      <c r="E453" s="20">
        <f>SUMIFS('CONTRATOS 2016'!$AM:AM,'CONTRATOS 2016'!$AY:AY,A453)</f>
        <v>0</v>
      </c>
    </row>
    <row r="454" spans="1:5" x14ac:dyDescent="0.2">
      <c r="A454" s="23" t="s">
        <v>1225</v>
      </c>
      <c r="B454" s="8">
        <v>94326813</v>
      </c>
      <c r="C454" s="25" t="s">
        <v>166</v>
      </c>
      <c r="D454" s="21">
        <f>COUNTIFS('CONTRATOS 2016'!AY:AY,A454,'CONTRATOS 2016'!$AM:AM,"&gt;=1")</f>
        <v>0</v>
      </c>
      <c r="E454" s="20">
        <f>SUMIFS('CONTRATOS 2016'!$AM:AM,'CONTRATOS 2016'!$AY:AY,A454)</f>
        <v>0</v>
      </c>
    </row>
    <row r="455" spans="1:5" x14ac:dyDescent="0.2">
      <c r="A455" s="23" t="s">
        <v>1227</v>
      </c>
      <c r="B455" s="8">
        <v>94356169</v>
      </c>
      <c r="C455" s="25" t="s">
        <v>171</v>
      </c>
      <c r="D455" s="21">
        <f>COUNTIFS('CONTRATOS 2016'!AY:AY,A455,'CONTRATOS 2016'!$AM:AM,"&gt;=1")</f>
        <v>0</v>
      </c>
      <c r="E455" s="20">
        <f>SUMIFS('CONTRATOS 2016'!$AM:AM,'CONTRATOS 2016'!$AY:AY,A455)</f>
        <v>0</v>
      </c>
    </row>
    <row r="456" spans="1:5" x14ac:dyDescent="0.2">
      <c r="A456" s="23" t="s">
        <v>1091</v>
      </c>
      <c r="B456" s="8">
        <v>80179854</v>
      </c>
      <c r="C456" s="25" t="s">
        <v>161</v>
      </c>
      <c r="D456" s="21">
        <f>COUNTIFS('CONTRATOS 2016'!AY:AY,A456,'CONTRATOS 2016'!$AM:AM,"&gt;=1")</f>
        <v>0</v>
      </c>
      <c r="E456" s="20">
        <f>SUMIFS('CONTRATOS 2016'!$AM:AM,'CONTRATOS 2016'!$AY:AY,A456)</f>
        <v>0</v>
      </c>
    </row>
    <row r="457" spans="1:5" x14ac:dyDescent="0.2">
      <c r="A457" s="23" t="s">
        <v>496</v>
      </c>
      <c r="B457" s="8">
        <v>19473262</v>
      </c>
      <c r="C457" s="25" t="s">
        <v>161</v>
      </c>
      <c r="D457" s="21">
        <f>COUNTIFS('CONTRATOS 2016'!AY:AY,A457,'CONTRATOS 2016'!$AM:AM,"&gt;=1")</f>
        <v>0</v>
      </c>
      <c r="E457" s="20">
        <f>SUMIFS('CONTRATOS 2016'!$AM:AM,'CONTRATOS 2016'!$AY:AY,A457)</f>
        <v>0</v>
      </c>
    </row>
    <row r="458" spans="1:5" x14ac:dyDescent="0.2">
      <c r="A458" s="23" t="s">
        <v>510</v>
      </c>
      <c r="B458" s="8">
        <v>22644472</v>
      </c>
      <c r="C458" s="25" t="s">
        <v>161</v>
      </c>
      <c r="D458" s="21">
        <f>COUNTIFS('CONTRATOS 2016'!AY:AY,A458,'CONTRATOS 2016'!$AM:AM,"&gt;=1")</f>
        <v>0</v>
      </c>
      <c r="E458" s="20">
        <f>SUMIFS('CONTRATOS 2016'!$AM:AM,'CONTRATOS 2016'!$AY:AY,A458)</f>
        <v>0</v>
      </c>
    </row>
    <row r="459" spans="1:5" x14ac:dyDescent="0.2">
      <c r="A459" s="23" t="s">
        <v>1340</v>
      </c>
      <c r="B459" s="8">
        <v>1031120689</v>
      </c>
      <c r="C459" s="25" t="s">
        <v>178</v>
      </c>
      <c r="D459" s="21">
        <f>COUNTIFS('CONTRATOS 2016'!AY:AY,A459,'CONTRATOS 2016'!$AM:AM,"&gt;=1")</f>
        <v>0</v>
      </c>
      <c r="E459" s="20">
        <f>SUMIFS('CONTRATOS 2016'!$AM:AM,'CONTRATOS 2016'!$AY:AY,A459)</f>
        <v>0</v>
      </c>
    </row>
    <row r="460" spans="1:5" x14ac:dyDescent="0.2">
      <c r="A460" s="23" t="s">
        <v>508</v>
      </c>
      <c r="B460" s="8">
        <v>22464885</v>
      </c>
      <c r="C460" s="25" t="s">
        <v>219</v>
      </c>
      <c r="D460" s="21">
        <f>COUNTIFS('CONTRATOS 2016'!AY:AY,A460,'CONTRATOS 2016'!$AM:AM,"&gt;=1")</f>
        <v>0</v>
      </c>
      <c r="E460" s="20">
        <f>SUMIFS('CONTRATOS 2016'!$AM:AM,'CONTRATOS 2016'!$AY:AY,A460)</f>
        <v>0</v>
      </c>
    </row>
    <row r="461" spans="1:5" x14ac:dyDescent="0.2">
      <c r="A461" s="23" t="s">
        <v>1021</v>
      </c>
      <c r="B461" s="8">
        <v>79885176</v>
      </c>
      <c r="C461" s="25" t="s">
        <v>171</v>
      </c>
      <c r="D461" s="21">
        <f>COUNTIFS('CONTRATOS 2016'!AY:AY,A461,'CONTRATOS 2016'!$AM:AM,"&gt;=1")</f>
        <v>0</v>
      </c>
      <c r="E461" s="20">
        <f>SUMIFS('CONTRATOS 2016'!$AM:AM,'CONTRATOS 2016'!$AY:AY,A461)</f>
        <v>0</v>
      </c>
    </row>
    <row r="462" spans="1:5" x14ac:dyDescent="0.2">
      <c r="A462" s="23" t="s">
        <v>1099</v>
      </c>
      <c r="B462" s="8">
        <v>80226421</v>
      </c>
      <c r="C462" s="25" t="s">
        <v>179</v>
      </c>
      <c r="D462" s="21">
        <f>COUNTIFS('CONTRATOS 2016'!AY:AY,A462,'CONTRATOS 2016'!$AM:AM,"&gt;=1")</f>
        <v>0</v>
      </c>
      <c r="E462" s="20">
        <f>SUMIFS('CONTRATOS 2016'!$AM:AM,'CONTRATOS 2016'!$AY:AY,A462)</f>
        <v>0</v>
      </c>
    </row>
    <row r="463" spans="1:5" x14ac:dyDescent="0.2">
      <c r="A463" s="23" t="s">
        <v>1196</v>
      </c>
      <c r="B463" s="8">
        <v>88244765</v>
      </c>
      <c r="C463" s="25" t="s">
        <v>206</v>
      </c>
      <c r="D463" s="21">
        <f>COUNTIFS('CONTRATOS 2016'!AY:AY,A463,'CONTRATOS 2016'!$AM:AM,"&gt;=1")</f>
        <v>0</v>
      </c>
      <c r="E463" s="20">
        <f>SUMIFS('CONTRATOS 2016'!$AM:AM,'CONTRATOS 2016'!$AY:AY,A463)</f>
        <v>0</v>
      </c>
    </row>
    <row r="464" spans="1:5" x14ac:dyDescent="0.2">
      <c r="A464" s="23" t="s">
        <v>288</v>
      </c>
      <c r="B464" s="8">
        <v>1061548</v>
      </c>
      <c r="C464" s="25" t="s">
        <v>163</v>
      </c>
      <c r="D464" s="21">
        <f>COUNTIFS('CONTRATOS 2016'!AY:AY,A464,'CONTRATOS 2016'!$AM:AM,"&gt;=1")</f>
        <v>0</v>
      </c>
      <c r="E464" s="20">
        <f>SUMIFS('CONTRATOS 2016'!$AM:AM,'CONTRATOS 2016'!$AY:AY,A464)</f>
        <v>0</v>
      </c>
    </row>
    <row r="465" spans="1:5" x14ac:dyDescent="0.2">
      <c r="A465" s="23" t="s">
        <v>949</v>
      </c>
      <c r="B465" s="8">
        <v>79215386</v>
      </c>
      <c r="C465" s="25" t="s">
        <v>161</v>
      </c>
      <c r="D465" s="21">
        <f>COUNTIFS('CONTRATOS 2016'!AY:AY,A465,'CONTRATOS 2016'!$AM:AM,"&gt;=1")</f>
        <v>0</v>
      </c>
      <c r="E465" s="20">
        <f>SUMIFS('CONTRATOS 2016'!$AM:AM,'CONTRATOS 2016'!$AY:AY,A465)</f>
        <v>0</v>
      </c>
    </row>
    <row r="466" spans="1:5" x14ac:dyDescent="0.2">
      <c r="A466" s="23" t="s">
        <v>937</v>
      </c>
      <c r="B466" s="8">
        <v>79004627</v>
      </c>
      <c r="C466" s="25" t="s">
        <v>183</v>
      </c>
      <c r="D466" s="21">
        <f>COUNTIFS('CONTRATOS 2016'!AY:AY,A466,'CONTRATOS 2016'!$AM:AM,"&gt;=1")</f>
        <v>0</v>
      </c>
      <c r="E466" s="20">
        <f>SUMIFS('CONTRATOS 2016'!$AM:AM,'CONTRATOS 2016'!$AY:AY,A466)</f>
        <v>0</v>
      </c>
    </row>
    <row r="467" spans="1:5" x14ac:dyDescent="0.2">
      <c r="A467" s="23" t="s">
        <v>1213</v>
      </c>
      <c r="B467" s="8">
        <v>93125633</v>
      </c>
      <c r="C467" s="25" t="s">
        <v>163</v>
      </c>
      <c r="D467" s="21">
        <f>COUNTIFS('CONTRATOS 2016'!AY:AY,A467,'CONTRATOS 2016'!$AM:AM,"&gt;=1")</f>
        <v>0</v>
      </c>
      <c r="E467" s="20">
        <f>SUMIFS('CONTRATOS 2016'!$AM:AM,'CONTRATOS 2016'!$AY:AY,A467)</f>
        <v>0</v>
      </c>
    </row>
    <row r="468" spans="1:5" x14ac:dyDescent="0.2">
      <c r="A468" s="23" t="s">
        <v>433</v>
      </c>
      <c r="B468" s="8">
        <v>13862072</v>
      </c>
      <c r="C468" s="25" t="s">
        <v>206</v>
      </c>
      <c r="D468" s="21">
        <f>COUNTIFS('CONTRATOS 2016'!AY:AY,A468,'CONTRATOS 2016'!$AM:AM,"&gt;=1")</f>
        <v>0</v>
      </c>
      <c r="E468" s="20">
        <f>SUMIFS('CONTRATOS 2016'!$AM:AM,'CONTRATOS 2016'!$AY:AY,A468)</f>
        <v>0</v>
      </c>
    </row>
    <row r="469" spans="1:5" x14ac:dyDescent="0.2">
      <c r="A469" s="23" t="s">
        <v>956</v>
      </c>
      <c r="B469" s="8">
        <v>79365348</v>
      </c>
      <c r="C469" s="25" t="s">
        <v>219</v>
      </c>
      <c r="D469" s="21">
        <f>COUNTIFS('CONTRATOS 2016'!AY:AY,A469,'CONTRATOS 2016'!$AM:AM,"&gt;=1")</f>
        <v>0</v>
      </c>
      <c r="E469" s="20">
        <f>SUMIFS('CONTRATOS 2016'!$AM:AM,'CONTRATOS 2016'!$AY:AY,A469)</f>
        <v>0</v>
      </c>
    </row>
    <row r="470" spans="1:5" x14ac:dyDescent="0.2">
      <c r="A470" s="23" t="s">
        <v>411</v>
      </c>
      <c r="B470" s="8">
        <v>12906726</v>
      </c>
      <c r="C470" s="25" t="s">
        <v>223</v>
      </c>
      <c r="D470" s="21">
        <f>COUNTIFS('CONTRATOS 2016'!AY:AY,A470,'CONTRATOS 2016'!$AM:AM,"&gt;=1")</f>
        <v>0</v>
      </c>
      <c r="E470" s="20">
        <f>SUMIFS('CONTRATOS 2016'!$AM:AM,'CONTRATOS 2016'!$AY:AY,A470)</f>
        <v>0</v>
      </c>
    </row>
    <row r="471" spans="1:5" x14ac:dyDescent="0.2">
      <c r="A471" s="23" t="s">
        <v>1204</v>
      </c>
      <c r="B471" s="8">
        <v>91268131</v>
      </c>
      <c r="C471" s="25" t="s">
        <v>259</v>
      </c>
      <c r="D471" s="21">
        <f>COUNTIFS('CONTRATOS 2016'!AY:AY,A471,'CONTRATOS 2016'!$AM:AM,"&gt;=1")</f>
        <v>0</v>
      </c>
      <c r="E471" s="20">
        <f>SUMIFS('CONTRATOS 2016'!$AM:AM,'CONTRATOS 2016'!$AY:AY,A471)</f>
        <v>0</v>
      </c>
    </row>
    <row r="472" spans="1:5" x14ac:dyDescent="0.2">
      <c r="A472" s="23" t="s">
        <v>1032</v>
      </c>
      <c r="B472" s="8">
        <v>79915303</v>
      </c>
      <c r="C472" s="25" t="s">
        <v>252</v>
      </c>
      <c r="D472" s="21">
        <f>COUNTIFS('CONTRATOS 2016'!AY:AY,A472,'CONTRATOS 2016'!$AM:AM,"&gt;=1")</f>
        <v>0</v>
      </c>
      <c r="E472" s="20">
        <f>SUMIFS('CONTRATOS 2016'!$AM:AM,'CONTRATOS 2016'!$AY:AY,A472)</f>
        <v>0</v>
      </c>
    </row>
    <row r="473" spans="1:5" x14ac:dyDescent="0.2">
      <c r="A473" s="23" t="s">
        <v>1235</v>
      </c>
      <c r="B473" s="8">
        <v>94417073</v>
      </c>
      <c r="C473" s="25" t="s">
        <v>171</v>
      </c>
      <c r="D473" s="21">
        <f>COUNTIFS('CONTRATOS 2016'!AY:AY,A473,'CONTRATOS 2016'!$AM:AM,"&gt;=1")</f>
        <v>0</v>
      </c>
      <c r="E473" s="20">
        <f>SUMIFS('CONTRATOS 2016'!$AM:AM,'CONTRATOS 2016'!$AY:AY,A473)</f>
        <v>0</v>
      </c>
    </row>
    <row r="474" spans="1:5" x14ac:dyDescent="0.2">
      <c r="A474" s="23" t="s">
        <v>901</v>
      </c>
      <c r="B474" s="8">
        <v>74185483</v>
      </c>
      <c r="C474" s="25" t="s">
        <v>200</v>
      </c>
      <c r="D474" s="21">
        <f>COUNTIFS('CONTRATOS 2016'!AY:AY,A474,'CONTRATOS 2016'!$AM:AM,"&gt;=1")</f>
        <v>0</v>
      </c>
      <c r="E474" s="20">
        <f>SUMIFS('CONTRATOS 2016'!$AM:AM,'CONTRATOS 2016'!$AY:AY,A474)</f>
        <v>0</v>
      </c>
    </row>
    <row r="475" spans="1:5" x14ac:dyDescent="0.2">
      <c r="A475" s="23" t="s">
        <v>1069</v>
      </c>
      <c r="B475" s="8">
        <v>80070523</v>
      </c>
      <c r="C475" s="25" t="s">
        <v>161</v>
      </c>
      <c r="D475" s="21">
        <f>COUNTIFS('CONTRATOS 2016'!AY:AY,A475,'CONTRATOS 2016'!$AM:AM,"&gt;=1")</f>
        <v>0</v>
      </c>
      <c r="E475" s="20">
        <f>SUMIFS('CONTRATOS 2016'!$AM:AM,'CONTRATOS 2016'!$AY:AY,A475)</f>
        <v>0</v>
      </c>
    </row>
    <row r="476" spans="1:5" x14ac:dyDescent="0.2">
      <c r="A476" s="23" t="s">
        <v>1114</v>
      </c>
      <c r="B476" s="8">
        <v>80470847</v>
      </c>
      <c r="C476" s="25" t="s">
        <v>203</v>
      </c>
      <c r="D476" s="21">
        <f>COUNTIFS('CONTRATOS 2016'!AY:AY,A476,'CONTRATOS 2016'!$AM:AM,"&gt;=1")</f>
        <v>0</v>
      </c>
      <c r="E476" s="20">
        <f>SUMIFS('CONTRATOS 2016'!$AM:AM,'CONTRATOS 2016'!$AY:AY,A476)</f>
        <v>0</v>
      </c>
    </row>
    <row r="477" spans="1:5" x14ac:dyDescent="0.2">
      <c r="A477" s="23" t="s">
        <v>1019</v>
      </c>
      <c r="B477" s="8">
        <v>79855588</v>
      </c>
      <c r="C477" s="25" t="s">
        <v>167</v>
      </c>
      <c r="D477" s="21">
        <f>COUNTIFS('CONTRATOS 2016'!AY:AY,A477,'CONTRATOS 2016'!$AM:AM,"&gt;=1")</f>
        <v>0</v>
      </c>
      <c r="E477" s="20">
        <f>SUMIFS('CONTRATOS 2016'!$AM:AM,'CONTRATOS 2016'!$AY:AY,A477)</f>
        <v>0</v>
      </c>
    </row>
    <row r="478" spans="1:5" x14ac:dyDescent="0.2">
      <c r="A478" s="23" t="s">
        <v>310</v>
      </c>
      <c r="B478" s="8">
        <v>5633214</v>
      </c>
      <c r="C478" s="25" t="s">
        <v>161</v>
      </c>
      <c r="D478" s="21">
        <f>COUNTIFS('CONTRATOS 2016'!AY:AY,A478,'CONTRATOS 2016'!$AM:AM,"&gt;=1")</f>
        <v>0</v>
      </c>
      <c r="E478" s="20">
        <f>SUMIFS('CONTRATOS 2016'!$AM:AM,'CONTRATOS 2016'!$AY:AY,A478)</f>
        <v>0</v>
      </c>
    </row>
    <row r="479" spans="1:5" x14ac:dyDescent="0.2">
      <c r="A479" s="23" t="s">
        <v>1033</v>
      </c>
      <c r="B479" s="8">
        <v>79921839</v>
      </c>
      <c r="C479" s="25" t="s">
        <v>202</v>
      </c>
      <c r="D479" s="21">
        <f>COUNTIFS('CONTRATOS 2016'!AY:AY,A479,'CONTRATOS 2016'!$AM:AM,"&gt;=1")</f>
        <v>0</v>
      </c>
      <c r="E479" s="20">
        <f>SUMIFS('CONTRATOS 2016'!$AM:AM,'CONTRATOS 2016'!$AY:AY,A479)</f>
        <v>0</v>
      </c>
    </row>
    <row r="480" spans="1:5" x14ac:dyDescent="0.2">
      <c r="A480" s="23" t="s">
        <v>895</v>
      </c>
      <c r="B480" s="8">
        <v>73191970</v>
      </c>
      <c r="C480" s="25" t="s">
        <v>167</v>
      </c>
      <c r="D480" s="21">
        <f>COUNTIFS('CONTRATOS 2016'!AY:AY,A480,'CONTRATOS 2016'!$AM:AM,"&gt;=1")</f>
        <v>0</v>
      </c>
      <c r="E480" s="20">
        <f>SUMIFS('CONTRATOS 2016'!$AM:AM,'CONTRATOS 2016'!$AY:AY,A480)</f>
        <v>0</v>
      </c>
    </row>
    <row r="481" spans="1:5" x14ac:dyDescent="0.2">
      <c r="A481" s="23" t="s">
        <v>867</v>
      </c>
      <c r="B481" s="8">
        <v>72189260</v>
      </c>
      <c r="C481" s="25" t="s">
        <v>219</v>
      </c>
      <c r="D481" s="21">
        <f>COUNTIFS('CONTRATOS 2016'!AY:AY,A481,'CONTRATOS 2016'!$AM:AM,"&gt;=1")</f>
        <v>0</v>
      </c>
      <c r="E481" s="20">
        <f>SUMIFS('CONTRATOS 2016'!$AM:AM,'CONTRATOS 2016'!$AY:AY,A481)</f>
        <v>0</v>
      </c>
    </row>
    <row r="482" spans="1:5" x14ac:dyDescent="0.2">
      <c r="A482" s="23" t="s">
        <v>442</v>
      </c>
      <c r="B482" s="8">
        <v>15041122</v>
      </c>
      <c r="C482" s="25" t="s">
        <v>230</v>
      </c>
      <c r="D482" s="21">
        <f>COUNTIFS('CONTRATOS 2016'!AY:AY,A482,'CONTRATOS 2016'!$AM:AM,"&gt;=1")</f>
        <v>0</v>
      </c>
      <c r="E482" s="20">
        <f>SUMIFS('CONTRATOS 2016'!$AM:AM,'CONTRATOS 2016'!$AY:AY,A482)</f>
        <v>0</v>
      </c>
    </row>
    <row r="483" spans="1:5" x14ac:dyDescent="0.2">
      <c r="A483" s="23" t="s">
        <v>297</v>
      </c>
      <c r="B483" s="8">
        <v>3805928</v>
      </c>
      <c r="C483" s="25" t="s">
        <v>167</v>
      </c>
      <c r="D483" s="21">
        <f>COUNTIFS('CONTRATOS 2016'!AY:AY,A483,'CONTRATOS 2016'!$AM:AM,"&gt;=1")</f>
        <v>0</v>
      </c>
      <c r="E483" s="20">
        <f>SUMIFS('CONTRATOS 2016'!$AM:AM,'CONTRATOS 2016'!$AY:AY,A483)</f>
        <v>0</v>
      </c>
    </row>
    <row r="484" spans="1:5" x14ac:dyDescent="0.2">
      <c r="A484" s="23" t="s">
        <v>1149</v>
      </c>
      <c r="B484" s="8">
        <v>85462635</v>
      </c>
      <c r="C484" s="25" t="s">
        <v>249</v>
      </c>
      <c r="D484" s="21">
        <f>COUNTIFS('CONTRATOS 2016'!AY:AY,A484,'CONTRATOS 2016'!$AM:AM,"&gt;=1")</f>
        <v>0</v>
      </c>
      <c r="E484" s="20">
        <f>SUMIFS('CONTRATOS 2016'!$AM:AM,'CONTRATOS 2016'!$AY:AY,A484)</f>
        <v>0</v>
      </c>
    </row>
    <row r="485" spans="1:5" x14ac:dyDescent="0.2">
      <c r="A485" s="23" t="s">
        <v>359</v>
      </c>
      <c r="B485" s="8">
        <v>9871177</v>
      </c>
      <c r="C485" s="25" t="s">
        <v>174</v>
      </c>
      <c r="D485" s="21">
        <f>COUNTIFS('CONTRATOS 2016'!AY:AY,A485,'CONTRATOS 2016'!$AM:AM,"&gt;=1")</f>
        <v>0</v>
      </c>
      <c r="E485" s="20">
        <f>SUMIFS('CONTRATOS 2016'!$AM:AM,'CONTRATOS 2016'!$AY:AY,A485)</f>
        <v>0</v>
      </c>
    </row>
    <row r="486" spans="1:5" x14ac:dyDescent="0.2">
      <c r="A486" s="23" t="s">
        <v>1427</v>
      </c>
      <c r="B486" s="8">
        <v>1116722339</v>
      </c>
      <c r="C486" s="25" t="s">
        <v>171</v>
      </c>
      <c r="D486" s="21">
        <f>COUNTIFS('CONTRATOS 2016'!AY:AY,A486,'CONTRATOS 2016'!$AM:AM,"&gt;=1")</f>
        <v>0</v>
      </c>
      <c r="E486" s="20">
        <f>SUMIFS('CONTRATOS 2016'!$AM:AM,'CONTRATOS 2016'!$AY:AY,A486)</f>
        <v>0</v>
      </c>
    </row>
    <row r="487" spans="1:5" x14ac:dyDescent="0.2">
      <c r="A487" s="23" t="s">
        <v>1187</v>
      </c>
      <c r="B487" s="8">
        <v>88229172</v>
      </c>
      <c r="C487" s="25" t="s">
        <v>279</v>
      </c>
      <c r="D487" s="21">
        <f>COUNTIFS('CONTRATOS 2016'!AY:AY,A487,'CONTRATOS 2016'!$AM:AM,"&gt;=1")</f>
        <v>0</v>
      </c>
      <c r="E487" s="20">
        <f>SUMIFS('CONTRATOS 2016'!$AM:AM,'CONTRATOS 2016'!$AY:AY,A487)</f>
        <v>0</v>
      </c>
    </row>
    <row r="488" spans="1:5" x14ac:dyDescent="0.2">
      <c r="A488" s="23" t="s">
        <v>464</v>
      </c>
      <c r="B488" s="8">
        <v>17336974</v>
      </c>
      <c r="C488" s="25" t="s">
        <v>236</v>
      </c>
      <c r="D488" s="21">
        <f>COUNTIFS('CONTRATOS 2016'!AY:AY,A488,'CONTRATOS 2016'!$AM:AM,"&gt;=1")</f>
        <v>0</v>
      </c>
      <c r="E488" s="20">
        <f>SUMIFS('CONTRATOS 2016'!$AM:AM,'CONTRATOS 2016'!$AY:AY,A488)</f>
        <v>0</v>
      </c>
    </row>
    <row r="489" spans="1:5" x14ac:dyDescent="0.2">
      <c r="A489" s="23" t="s">
        <v>963</v>
      </c>
      <c r="B489" s="8">
        <v>79413203</v>
      </c>
      <c r="C489" s="25" t="s">
        <v>194</v>
      </c>
      <c r="D489" s="21">
        <f>COUNTIFS('CONTRATOS 2016'!AY:AY,A489,'CONTRATOS 2016'!$AM:AM,"&gt;=1")</f>
        <v>0</v>
      </c>
      <c r="E489" s="20">
        <f>SUMIFS('CONTRATOS 2016'!$AM:AM,'CONTRATOS 2016'!$AY:AY,A489)</f>
        <v>0</v>
      </c>
    </row>
    <row r="490" spans="1:5" x14ac:dyDescent="0.2">
      <c r="A490" s="23" t="s">
        <v>23</v>
      </c>
      <c r="B490" s="8">
        <v>30762702</v>
      </c>
      <c r="C490" s="25" t="s">
        <v>249</v>
      </c>
      <c r="D490" s="21">
        <f>COUNTIFS('CONTRATOS 2016'!AY:AY,A490,'CONTRATOS 2016'!$AM:AM,"&gt;=1")</f>
        <v>0</v>
      </c>
      <c r="E490" s="20">
        <f>SUMIFS('CONTRATOS 2016'!$AM:AM,'CONTRATOS 2016'!$AY:AY,A490)</f>
        <v>0</v>
      </c>
    </row>
    <row r="491" spans="1:5" x14ac:dyDescent="0.2">
      <c r="A491" s="23" t="s">
        <v>898</v>
      </c>
      <c r="B491" s="8">
        <v>73575474</v>
      </c>
      <c r="C491" s="25" t="s">
        <v>203</v>
      </c>
      <c r="D491" s="21">
        <f>COUNTIFS('CONTRATOS 2016'!AY:AY,A491,'CONTRATOS 2016'!$AM:AM,"&gt;=1")</f>
        <v>0</v>
      </c>
      <c r="E491" s="20">
        <f>SUMIFS('CONTRATOS 2016'!$AM:AM,'CONTRATOS 2016'!$AY:AY,A491)</f>
        <v>0</v>
      </c>
    </row>
    <row r="492" spans="1:5" x14ac:dyDescent="0.2">
      <c r="A492" s="23" t="s">
        <v>688</v>
      </c>
      <c r="B492" s="8">
        <v>52106508</v>
      </c>
      <c r="C492" s="25" t="s">
        <v>161</v>
      </c>
      <c r="D492" s="21">
        <f>COUNTIFS('CONTRATOS 2016'!AY:AY,A492,'CONTRATOS 2016'!$AM:AM,"&gt;=1")</f>
        <v>0</v>
      </c>
      <c r="E492" s="20">
        <f>SUMIFS('CONTRATOS 2016'!$AM:AM,'CONTRATOS 2016'!$AY:AY,A492)</f>
        <v>0</v>
      </c>
    </row>
    <row r="493" spans="1:5" x14ac:dyDescent="0.2">
      <c r="A493" s="23" t="s">
        <v>1465</v>
      </c>
      <c r="B493" s="8">
        <v>36551065</v>
      </c>
      <c r="C493" s="25" t="s">
        <v>273</v>
      </c>
      <c r="D493" s="21">
        <f>COUNTIFS('CONTRATOS 2016'!AY:AY,A493,'CONTRATOS 2016'!$AM:AM,"&gt;=1")</f>
        <v>0</v>
      </c>
      <c r="E493" s="20">
        <f>SUMIFS('CONTRATOS 2016'!$AM:AM,'CONTRATOS 2016'!$AY:AY,A493)</f>
        <v>0</v>
      </c>
    </row>
    <row r="494" spans="1:5" x14ac:dyDescent="0.2">
      <c r="A494" s="23" t="s">
        <v>822</v>
      </c>
      <c r="B494" s="8">
        <v>60386957</v>
      </c>
      <c r="C494" s="25" t="s">
        <v>206</v>
      </c>
      <c r="D494" s="21">
        <f>COUNTIFS('CONTRATOS 2016'!AY:AY,A494,'CONTRATOS 2016'!$AM:AM,"&gt;=1")</f>
        <v>0</v>
      </c>
      <c r="E494" s="20">
        <f>SUMIFS('CONTRATOS 2016'!$AM:AM,'CONTRATOS 2016'!$AY:AY,A494)</f>
        <v>0</v>
      </c>
    </row>
    <row r="495" spans="1:5" x14ac:dyDescent="0.2">
      <c r="A495" s="23" t="s">
        <v>1317</v>
      </c>
      <c r="B495" s="8">
        <v>1022350074</v>
      </c>
      <c r="C495" s="25" t="s">
        <v>219</v>
      </c>
      <c r="D495" s="21">
        <f>COUNTIFS('CONTRATOS 2016'!AY:AY,A495,'CONTRATOS 2016'!$AM:AM,"&gt;=1")</f>
        <v>0</v>
      </c>
      <c r="E495" s="20">
        <f>SUMIFS('CONTRATOS 2016'!$AM:AM,'CONTRATOS 2016'!$AY:AY,A495)</f>
        <v>0</v>
      </c>
    </row>
    <row r="496" spans="1:5" x14ac:dyDescent="0.2">
      <c r="A496" s="23" t="s">
        <v>1418</v>
      </c>
      <c r="B496" s="8">
        <v>1099205839</v>
      </c>
      <c r="C496" s="25" t="s">
        <v>184</v>
      </c>
      <c r="D496" s="21">
        <f>COUNTIFS('CONTRATOS 2016'!AY:AY,A496,'CONTRATOS 2016'!$AM:AM,"&gt;=1")</f>
        <v>0</v>
      </c>
      <c r="E496" s="20">
        <f>SUMIFS('CONTRATOS 2016'!$AM:AM,'CONTRATOS 2016'!$AY:AY,A496)</f>
        <v>0</v>
      </c>
    </row>
    <row r="497" spans="1:5" x14ac:dyDescent="0.2">
      <c r="A497" s="23" t="s">
        <v>841</v>
      </c>
      <c r="B497" s="8">
        <v>66659894</v>
      </c>
      <c r="C497" s="25" t="s">
        <v>223</v>
      </c>
      <c r="D497" s="21">
        <f>COUNTIFS('CONTRATOS 2016'!AY:AY,A497,'CONTRATOS 2016'!$AM:AM,"&gt;=1")</f>
        <v>0</v>
      </c>
      <c r="E497" s="20">
        <f>SUMIFS('CONTRATOS 2016'!$AM:AM,'CONTRATOS 2016'!$AY:AY,A497)</f>
        <v>0</v>
      </c>
    </row>
    <row r="498" spans="1:5" x14ac:dyDescent="0.2">
      <c r="A498" s="23" t="s">
        <v>596</v>
      </c>
      <c r="B498" s="8">
        <v>39022162</v>
      </c>
      <c r="C498" s="25" t="s">
        <v>261</v>
      </c>
      <c r="D498" s="21">
        <f>COUNTIFS('CONTRATOS 2016'!AY:AY,A498,'CONTRATOS 2016'!$AM:AM,"&gt;=1")</f>
        <v>0</v>
      </c>
      <c r="E498" s="20">
        <f>SUMIFS('CONTRATOS 2016'!$AM:AM,'CONTRATOS 2016'!$AY:AY,A498)</f>
        <v>0</v>
      </c>
    </row>
    <row r="499" spans="1:5" x14ac:dyDescent="0.2">
      <c r="A499" s="23" t="s">
        <v>391</v>
      </c>
      <c r="B499" s="8">
        <v>11803564</v>
      </c>
      <c r="C499" s="25" t="s">
        <v>172</v>
      </c>
      <c r="D499" s="21">
        <f>COUNTIFS('CONTRATOS 2016'!AY:AY,A499,'CONTRATOS 2016'!$AM:AM,"&gt;=1")</f>
        <v>0</v>
      </c>
      <c r="E499" s="20">
        <f>SUMIFS('CONTRATOS 2016'!$AM:AM,'CONTRATOS 2016'!$AY:AY,A499)</f>
        <v>0</v>
      </c>
    </row>
    <row r="500" spans="1:5" x14ac:dyDescent="0.2">
      <c r="A500" s="23" t="s">
        <v>1426</v>
      </c>
      <c r="B500" s="8">
        <v>1116242764</v>
      </c>
      <c r="C500" s="25" t="s">
        <v>203</v>
      </c>
      <c r="D500" s="21">
        <f>COUNTIFS('CONTRATOS 2016'!AY:AY,A500,'CONTRATOS 2016'!$AM:AM,"&gt;=1")</f>
        <v>0</v>
      </c>
      <c r="E500" s="20">
        <f>SUMIFS('CONTRATOS 2016'!$AM:AM,'CONTRATOS 2016'!$AY:AY,A500)</f>
        <v>0</v>
      </c>
    </row>
    <row r="501" spans="1:5" x14ac:dyDescent="0.2">
      <c r="A501" s="23" t="s">
        <v>754</v>
      </c>
      <c r="B501" s="8">
        <v>52834199</v>
      </c>
      <c r="C501" s="25" t="s">
        <v>189</v>
      </c>
      <c r="D501" s="21">
        <f>COUNTIFS('CONTRATOS 2016'!AY:AY,A501,'CONTRATOS 2016'!$AM:AM,"&gt;=1")</f>
        <v>0</v>
      </c>
      <c r="E501" s="20">
        <f>SUMIFS('CONTRATOS 2016'!$AM:AM,'CONTRATOS 2016'!$AY:AY,A501)</f>
        <v>0</v>
      </c>
    </row>
    <row r="502" spans="1:5" x14ac:dyDescent="0.2">
      <c r="A502" s="23" t="s">
        <v>24</v>
      </c>
      <c r="B502" s="8">
        <v>56053652</v>
      </c>
      <c r="C502" s="25" t="s">
        <v>231</v>
      </c>
      <c r="D502" s="21">
        <f>COUNTIFS('CONTRATOS 2016'!AY:AY,A502,'CONTRATOS 2016'!$AM:AM,"&gt;=1")</f>
        <v>0</v>
      </c>
      <c r="E502" s="20">
        <f>SUMIFS('CONTRATOS 2016'!$AM:AM,'CONTRATOS 2016'!$AY:AY,A502)</f>
        <v>0</v>
      </c>
    </row>
    <row r="503" spans="1:5" x14ac:dyDescent="0.2">
      <c r="A503" s="23" t="s">
        <v>875</v>
      </c>
      <c r="B503" s="8">
        <v>72223387</v>
      </c>
      <c r="C503" s="25" t="s">
        <v>202</v>
      </c>
      <c r="D503" s="21">
        <f>COUNTIFS('CONTRATOS 2016'!AY:AY,A503,'CONTRATOS 2016'!$AM:AM,"&gt;=1")</f>
        <v>0</v>
      </c>
      <c r="E503" s="20">
        <f>SUMIFS('CONTRATOS 2016'!$AM:AM,'CONTRATOS 2016'!$AY:AY,A503)</f>
        <v>0</v>
      </c>
    </row>
    <row r="504" spans="1:5" x14ac:dyDescent="0.2">
      <c r="A504" s="23" t="s">
        <v>1092</v>
      </c>
      <c r="B504" s="8">
        <v>80184874</v>
      </c>
      <c r="C504" s="25" t="s">
        <v>179</v>
      </c>
      <c r="D504" s="21">
        <f>COUNTIFS('CONTRATOS 2016'!AY:AY,A504,'CONTRATOS 2016'!$AM:AM,"&gt;=1")</f>
        <v>0</v>
      </c>
      <c r="E504" s="20">
        <f>SUMIFS('CONTRATOS 2016'!$AM:AM,'CONTRATOS 2016'!$AY:AY,A504)</f>
        <v>0</v>
      </c>
    </row>
    <row r="505" spans="1:5" x14ac:dyDescent="0.2">
      <c r="A505" s="23" t="s">
        <v>1081</v>
      </c>
      <c r="B505" s="8">
        <v>80141650</v>
      </c>
      <c r="C505" s="25" t="s">
        <v>229</v>
      </c>
      <c r="D505" s="21">
        <f>COUNTIFS('CONTRATOS 2016'!AY:AY,A505,'CONTRATOS 2016'!$AM:AM,"&gt;=1")</f>
        <v>0</v>
      </c>
      <c r="E505" s="20">
        <f>SUMIFS('CONTRATOS 2016'!$AM:AM,'CONTRATOS 2016'!$AY:AY,A505)</f>
        <v>0</v>
      </c>
    </row>
    <row r="506" spans="1:5" x14ac:dyDescent="0.2">
      <c r="A506" s="23" t="s">
        <v>1296</v>
      </c>
      <c r="B506" s="8">
        <v>1017140950</v>
      </c>
      <c r="C506" s="25" t="s">
        <v>172</v>
      </c>
      <c r="D506" s="21">
        <f>COUNTIFS('CONTRATOS 2016'!AY:AY,A506,'CONTRATOS 2016'!$AM:AM,"&gt;=1")</f>
        <v>0</v>
      </c>
      <c r="E506" s="20">
        <f>SUMIFS('CONTRATOS 2016'!$AM:AM,'CONTRATOS 2016'!$AY:AY,A506)</f>
        <v>0</v>
      </c>
    </row>
    <row r="507" spans="1:5" x14ac:dyDescent="0.2">
      <c r="A507" s="23" t="s">
        <v>929</v>
      </c>
      <c r="B507" s="8">
        <v>76332413</v>
      </c>
      <c r="C507" s="25" t="s">
        <v>172</v>
      </c>
      <c r="D507" s="21">
        <f>COUNTIFS('CONTRATOS 2016'!AY:AY,A507,'CONTRATOS 2016'!$AM:AM,"&gt;=1")</f>
        <v>0</v>
      </c>
      <c r="E507" s="20">
        <f>SUMIFS('CONTRATOS 2016'!$AM:AM,'CONTRATOS 2016'!$AY:AY,A507)</f>
        <v>0</v>
      </c>
    </row>
    <row r="508" spans="1:5" x14ac:dyDescent="0.2">
      <c r="A508" s="23" t="s">
        <v>592</v>
      </c>
      <c r="B508" s="8">
        <v>38610244</v>
      </c>
      <c r="C508" s="25" t="s">
        <v>161</v>
      </c>
      <c r="D508" s="21">
        <f>COUNTIFS('CONTRATOS 2016'!AY:AY,A508,'CONTRATOS 2016'!$AM:AM,"&gt;=1")</f>
        <v>0</v>
      </c>
      <c r="E508" s="20">
        <f>SUMIFS('CONTRATOS 2016'!$AM:AM,'CONTRATOS 2016'!$AY:AY,A508)</f>
        <v>0</v>
      </c>
    </row>
    <row r="509" spans="1:5" x14ac:dyDescent="0.2">
      <c r="A509" s="23" t="s">
        <v>838</v>
      </c>
      <c r="B509" s="8">
        <v>65770612</v>
      </c>
      <c r="C509" s="25" t="s">
        <v>161</v>
      </c>
      <c r="D509" s="21">
        <f>COUNTIFS('CONTRATOS 2016'!AY:AY,A509,'CONTRATOS 2016'!$AM:AM,"&gt;=1")</f>
        <v>0</v>
      </c>
      <c r="E509" s="20">
        <f>SUMIFS('CONTRATOS 2016'!$AM:AM,'CONTRATOS 2016'!$AY:AY,A509)</f>
        <v>0</v>
      </c>
    </row>
    <row r="510" spans="1:5" x14ac:dyDescent="0.2">
      <c r="A510" s="23" t="s">
        <v>438</v>
      </c>
      <c r="B510" s="8">
        <v>14620834</v>
      </c>
      <c r="C510" s="25" t="s">
        <v>182</v>
      </c>
      <c r="D510" s="21">
        <f>COUNTIFS('CONTRATOS 2016'!AY:AY,A510,'CONTRATOS 2016'!$AM:AM,"&gt;=1")</f>
        <v>0</v>
      </c>
      <c r="E510" s="20">
        <f>SUMIFS('CONTRATOS 2016'!$AM:AM,'CONTRATOS 2016'!$AY:AY,A510)</f>
        <v>0</v>
      </c>
    </row>
    <row r="511" spans="1:5" x14ac:dyDescent="0.2">
      <c r="A511" s="23" t="s">
        <v>934</v>
      </c>
      <c r="B511" s="8">
        <v>78744621</v>
      </c>
      <c r="C511" s="25" t="s">
        <v>231</v>
      </c>
      <c r="D511" s="21">
        <f>COUNTIFS('CONTRATOS 2016'!AY:AY,A511,'CONTRATOS 2016'!$AM:AM,"&gt;=1")</f>
        <v>0</v>
      </c>
      <c r="E511" s="20">
        <f>SUMIFS('CONTRATOS 2016'!$AM:AM,'CONTRATOS 2016'!$AY:AY,A511)</f>
        <v>0</v>
      </c>
    </row>
    <row r="512" spans="1:5" x14ac:dyDescent="0.2">
      <c r="A512" s="23" t="s">
        <v>855</v>
      </c>
      <c r="B512" s="8">
        <v>71337241</v>
      </c>
      <c r="C512" s="25" t="s">
        <v>172</v>
      </c>
      <c r="D512" s="21">
        <f>COUNTIFS('CONTRATOS 2016'!AY:AY,A512,'CONTRATOS 2016'!$AM:AM,"&gt;=1")</f>
        <v>0</v>
      </c>
      <c r="E512" s="20">
        <f>SUMIFS('CONTRATOS 2016'!$AM:AM,'CONTRATOS 2016'!$AY:AY,A512)</f>
        <v>0</v>
      </c>
    </row>
    <row r="513" spans="1:5" x14ac:dyDescent="0.2">
      <c r="A513" s="23" t="s">
        <v>1202</v>
      </c>
      <c r="B513" s="8">
        <v>89008982</v>
      </c>
      <c r="C513" s="25" t="s">
        <v>200</v>
      </c>
      <c r="D513" s="21">
        <f>COUNTIFS('CONTRATOS 2016'!AY:AY,A513,'CONTRATOS 2016'!$AM:AM,"&gt;=1")</f>
        <v>0</v>
      </c>
      <c r="E513" s="20">
        <f>SUMIFS('CONTRATOS 2016'!$AM:AM,'CONTRATOS 2016'!$AY:AY,A513)</f>
        <v>0</v>
      </c>
    </row>
    <row r="514" spans="1:5" x14ac:dyDescent="0.2">
      <c r="A514" s="23" t="s">
        <v>972</v>
      </c>
      <c r="B514" s="8">
        <v>79529005</v>
      </c>
      <c r="C514" s="25" t="s">
        <v>161</v>
      </c>
      <c r="D514" s="21">
        <f>COUNTIFS('CONTRATOS 2016'!AY:AY,A514,'CONTRATOS 2016'!$AM:AM,"&gt;=1")</f>
        <v>0</v>
      </c>
      <c r="E514" s="20">
        <f>SUMIFS('CONTRATOS 2016'!$AM:AM,'CONTRATOS 2016'!$AY:AY,A514)</f>
        <v>0</v>
      </c>
    </row>
    <row r="515" spans="1:5" x14ac:dyDescent="0.2">
      <c r="A515" s="23" t="s">
        <v>856</v>
      </c>
      <c r="B515" s="8">
        <v>71377101</v>
      </c>
      <c r="C515" s="25" t="s">
        <v>268</v>
      </c>
      <c r="D515" s="21">
        <f>COUNTIFS('CONTRATOS 2016'!AY:AY,A515,'CONTRATOS 2016'!$AM:AM,"&gt;=1")</f>
        <v>0</v>
      </c>
      <c r="E515" s="20">
        <f>SUMIFS('CONTRATOS 2016'!$AM:AM,'CONTRATOS 2016'!$AY:AY,A515)</f>
        <v>0</v>
      </c>
    </row>
    <row r="516" spans="1:5" x14ac:dyDescent="0.2">
      <c r="A516" s="23" t="s">
        <v>319</v>
      </c>
      <c r="B516" s="8">
        <v>6387068</v>
      </c>
      <c r="C516" s="25" t="s">
        <v>171</v>
      </c>
      <c r="D516" s="21">
        <f>COUNTIFS('CONTRATOS 2016'!AY:AY,A516,'CONTRATOS 2016'!$AM:AM,"&gt;=1")</f>
        <v>0</v>
      </c>
      <c r="E516" s="20">
        <f>SUMIFS('CONTRATOS 2016'!$AM:AM,'CONTRATOS 2016'!$AY:AY,A516)</f>
        <v>0</v>
      </c>
    </row>
    <row r="517" spans="1:5" x14ac:dyDescent="0.2">
      <c r="A517" s="23" t="s">
        <v>1311</v>
      </c>
      <c r="B517" s="8">
        <v>1020720079</v>
      </c>
      <c r="C517" s="25" t="s">
        <v>262</v>
      </c>
      <c r="D517" s="21">
        <f>COUNTIFS('CONTRATOS 2016'!AY:AY,A517,'CONTRATOS 2016'!$AM:AM,"&gt;=1")</f>
        <v>0</v>
      </c>
      <c r="E517" s="20">
        <f>SUMIFS('CONTRATOS 2016'!$AM:AM,'CONTRATOS 2016'!$AY:AY,A517)</f>
        <v>0</v>
      </c>
    </row>
    <row r="518" spans="1:5" x14ac:dyDescent="0.2">
      <c r="A518" s="23" t="s">
        <v>1256</v>
      </c>
      <c r="B518" s="8">
        <v>98637974</v>
      </c>
      <c r="C518" s="25" t="s">
        <v>172</v>
      </c>
      <c r="D518" s="21">
        <f>COUNTIFS('CONTRATOS 2016'!AY:AY,A518,'CONTRATOS 2016'!$AM:AM,"&gt;=1")</f>
        <v>0</v>
      </c>
      <c r="E518" s="20">
        <f>SUMIFS('CONTRATOS 2016'!$AM:AM,'CONTRATOS 2016'!$AY:AY,A518)</f>
        <v>0</v>
      </c>
    </row>
    <row r="519" spans="1:5" x14ac:dyDescent="0.2">
      <c r="A519" s="23" t="s">
        <v>421</v>
      </c>
      <c r="B519" s="8">
        <v>13069480</v>
      </c>
      <c r="C519" s="25" t="s">
        <v>222</v>
      </c>
      <c r="D519" s="21">
        <f>COUNTIFS('CONTRATOS 2016'!AY:AY,A519,'CONTRATOS 2016'!$AM:AM,"&gt;=1")</f>
        <v>0</v>
      </c>
      <c r="E519" s="20">
        <f>SUMIFS('CONTRATOS 2016'!$AM:AM,'CONTRATOS 2016'!$AY:AY,A519)</f>
        <v>0</v>
      </c>
    </row>
    <row r="520" spans="1:5" x14ac:dyDescent="0.2">
      <c r="A520" s="23" t="s">
        <v>372</v>
      </c>
      <c r="B520" s="8">
        <v>10231824</v>
      </c>
      <c r="C520" s="25" t="s">
        <v>200</v>
      </c>
      <c r="D520" s="21">
        <f>COUNTIFS('CONTRATOS 2016'!AY:AY,A520,'CONTRATOS 2016'!$AM:AM,"&gt;=1")</f>
        <v>0</v>
      </c>
      <c r="E520" s="20">
        <f>SUMIFS('CONTRATOS 2016'!$AM:AM,'CONTRATOS 2016'!$AY:AY,A520)</f>
        <v>0</v>
      </c>
    </row>
    <row r="521" spans="1:5" x14ac:dyDescent="0.2">
      <c r="A521" s="23" t="s">
        <v>953</v>
      </c>
      <c r="B521" s="8">
        <v>79334481</v>
      </c>
      <c r="C521" s="25" t="s">
        <v>219</v>
      </c>
      <c r="D521" s="21">
        <f>COUNTIFS('CONTRATOS 2016'!AY:AY,A521,'CONTRATOS 2016'!$AM:AM,"&gt;=1")</f>
        <v>0</v>
      </c>
      <c r="E521" s="20">
        <f>SUMIFS('CONTRATOS 2016'!$AM:AM,'CONTRATOS 2016'!$AY:AY,A521)</f>
        <v>0</v>
      </c>
    </row>
    <row r="522" spans="1:5" x14ac:dyDescent="0.2">
      <c r="A522" s="23" t="s">
        <v>296</v>
      </c>
      <c r="B522" s="8">
        <v>3276776</v>
      </c>
      <c r="C522" s="25" t="s">
        <v>161</v>
      </c>
      <c r="D522" s="21">
        <f>COUNTIFS('CONTRATOS 2016'!AY:AY,A522,'CONTRATOS 2016'!$AM:AM,"&gt;=1")</f>
        <v>0</v>
      </c>
      <c r="E522" s="20">
        <f>SUMIFS('CONTRATOS 2016'!$AM:AM,'CONTRATOS 2016'!$AY:AY,A522)</f>
        <v>0</v>
      </c>
    </row>
    <row r="523" spans="1:5" x14ac:dyDescent="0.2">
      <c r="A523" s="23" t="s">
        <v>459</v>
      </c>
      <c r="B523" s="8">
        <v>16726404</v>
      </c>
      <c r="C523" s="25" t="s">
        <v>163</v>
      </c>
      <c r="D523" s="21">
        <f>COUNTIFS('CONTRATOS 2016'!AY:AY,A523,'CONTRATOS 2016'!$AM:AM,"&gt;=1")</f>
        <v>0</v>
      </c>
      <c r="E523" s="20">
        <f>SUMIFS('CONTRATOS 2016'!$AM:AM,'CONTRATOS 2016'!$AY:AY,A523)</f>
        <v>0</v>
      </c>
    </row>
    <row r="524" spans="1:5" x14ac:dyDescent="0.2">
      <c r="A524" s="23" t="s">
        <v>975</v>
      </c>
      <c r="B524" s="8">
        <v>79536987</v>
      </c>
      <c r="C524" s="25" t="s">
        <v>161</v>
      </c>
      <c r="D524" s="21">
        <f>COUNTIFS('CONTRATOS 2016'!AY:AY,A524,'CONTRATOS 2016'!$AM:AM,"&gt;=1")</f>
        <v>0</v>
      </c>
      <c r="E524" s="20">
        <f>SUMIFS('CONTRATOS 2016'!$AM:AM,'CONTRATOS 2016'!$AY:AY,A524)</f>
        <v>0</v>
      </c>
    </row>
    <row r="525" spans="1:5" x14ac:dyDescent="0.2">
      <c r="A525" s="23" t="s">
        <v>48</v>
      </c>
      <c r="B525" s="8">
        <v>7227469</v>
      </c>
      <c r="C525" s="25" t="s">
        <v>184</v>
      </c>
      <c r="D525" s="21">
        <f>COUNTIFS('CONTRATOS 2016'!AY:AY,A525,'CONTRATOS 2016'!$AM:AM,"&gt;=1")</f>
        <v>0</v>
      </c>
      <c r="E525" s="20">
        <f>SUMIFS('CONTRATOS 2016'!$AM:AM,'CONTRATOS 2016'!$AY:AY,A525)</f>
        <v>0</v>
      </c>
    </row>
    <row r="526" spans="1:5" x14ac:dyDescent="0.2">
      <c r="A526" s="23" t="s">
        <v>314</v>
      </c>
      <c r="B526" s="8">
        <v>6009908</v>
      </c>
      <c r="C526" s="25" t="s">
        <v>181</v>
      </c>
      <c r="D526" s="21">
        <f>COUNTIFS('CONTRATOS 2016'!AY:AY,A526,'CONTRATOS 2016'!$AM:AM,"&gt;=1")</f>
        <v>0</v>
      </c>
      <c r="E526" s="20">
        <f>SUMIFS('CONTRATOS 2016'!$AM:AM,'CONTRATOS 2016'!$AY:AY,A526)</f>
        <v>0</v>
      </c>
    </row>
    <row r="527" spans="1:5" x14ac:dyDescent="0.2">
      <c r="A527" s="23" t="s">
        <v>475</v>
      </c>
      <c r="B527" s="8">
        <v>18009754</v>
      </c>
      <c r="C527" s="25" t="s">
        <v>198</v>
      </c>
      <c r="D527" s="21">
        <f>COUNTIFS('CONTRATOS 2016'!AY:AY,A527,'CONTRATOS 2016'!$AM:AM,"&gt;=1")</f>
        <v>0</v>
      </c>
      <c r="E527" s="20">
        <f>SUMIFS('CONTRATOS 2016'!$AM:AM,'CONTRATOS 2016'!$AY:AY,A527)</f>
        <v>0</v>
      </c>
    </row>
    <row r="528" spans="1:5" x14ac:dyDescent="0.2">
      <c r="A528" s="23" t="s">
        <v>1241</v>
      </c>
      <c r="B528" s="8">
        <v>94494300</v>
      </c>
      <c r="C528" s="25" t="s">
        <v>252</v>
      </c>
      <c r="D528" s="21">
        <f>COUNTIFS('CONTRATOS 2016'!AY:AY,A528,'CONTRATOS 2016'!$AM:AM,"&gt;=1")</f>
        <v>0</v>
      </c>
      <c r="E528" s="20">
        <f>SUMIFS('CONTRATOS 2016'!$AM:AM,'CONTRATOS 2016'!$AY:AY,A528)</f>
        <v>0</v>
      </c>
    </row>
    <row r="529" spans="1:5" x14ac:dyDescent="0.2">
      <c r="A529" s="23" t="s">
        <v>1168</v>
      </c>
      <c r="B529" s="8">
        <v>86073669</v>
      </c>
      <c r="C529" s="25" t="s">
        <v>205</v>
      </c>
      <c r="D529" s="21">
        <f>COUNTIFS('CONTRATOS 2016'!AY:AY,A529,'CONTRATOS 2016'!$AM:AM,"&gt;=1")</f>
        <v>0</v>
      </c>
      <c r="E529" s="20">
        <f>SUMIFS('CONTRATOS 2016'!$AM:AM,'CONTRATOS 2016'!$AY:AY,A529)</f>
        <v>0</v>
      </c>
    </row>
    <row r="530" spans="1:5" x14ac:dyDescent="0.2">
      <c r="A530" s="23" t="s">
        <v>110</v>
      </c>
      <c r="B530" s="8">
        <v>79627561</v>
      </c>
      <c r="C530" s="25" t="s">
        <v>257</v>
      </c>
      <c r="D530" s="21">
        <f>COUNTIFS('CONTRATOS 2016'!AY:AY,A530,'CONTRATOS 2016'!$AM:AM,"&gt;=1")</f>
        <v>0</v>
      </c>
      <c r="E530" s="20">
        <f>SUMIFS('CONTRATOS 2016'!$AM:AM,'CONTRATOS 2016'!$AY:AY,A530)</f>
        <v>0</v>
      </c>
    </row>
    <row r="531" spans="1:5" x14ac:dyDescent="0.2">
      <c r="A531" s="23" t="s">
        <v>458</v>
      </c>
      <c r="B531" s="8">
        <v>16689243</v>
      </c>
      <c r="C531" s="25" t="s">
        <v>193</v>
      </c>
      <c r="D531" s="21">
        <f>COUNTIFS('CONTRATOS 2016'!AY:AY,A531,'CONTRATOS 2016'!$AM:AM,"&gt;=1")</f>
        <v>0</v>
      </c>
      <c r="E531" s="20">
        <f>SUMIFS('CONTRATOS 2016'!$AM:AM,'CONTRATOS 2016'!$AY:AY,A531)</f>
        <v>0</v>
      </c>
    </row>
    <row r="532" spans="1:5" x14ac:dyDescent="0.2">
      <c r="A532" s="23" t="s">
        <v>329</v>
      </c>
      <c r="B532" s="8">
        <v>7183645</v>
      </c>
      <c r="C532" s="25" t="s">
        <v>189</v>
      </c>
      <c r="D532" s="21">
        <f>COUNTIFS('CONTRATOS 2016'!AY:AY,A532,'CONTRATOS 2016'!$AM:AM,"&gt;=1")</f>
        <v>0</v>
      </c>
      <c r="E532" s="20">
        <f>SUMIFS('CONTRATOS 2016'!$AM:AM,'CONTRATOS 2016'!$AY:AY,A532)</f>
        <v>0</v>
      </c>
    </row>
    <row r="533" spans="1:5" x14ac:dyDescent="0.2">
      <c r="A533" s="23" t="s">
        <v>333</v>
      </c>
      <c r="B533" s="8">
        <v>7538353</v>
      </c>
      <c r="C533" s="25" t="s">
        <v>193</v>
      </c>
      <c r="D533" s="21">
        <f>COUNTIFS('CONTRATOS 2016'!AY:AY,A533,'CONTRATOS 2016'!$AM:AM,"&gt;=1")</f>
        <v>0</v>
      </c>
      <c r="E533" s="20">
        <f>SUMIFS('CONTRATOS 2016'!$AM:AM,'CONTRATOS 2016'!$AY:AY,A533)</f>
        <v>0</v>
      </c>
    </row>
    <row r="534" spans="1:5" x14ac:dyDescent="0.2">
      <c r="A534" s="23" t="s">
        <v>321</v>
      </c>
      <c r="B534" s="8">
        <v>6566429</v>
      </c>
      <c r="C534" s="25" t="s">
        <v>165</v>
      </c>
      <c r="D534" s="21">
        <f>COUNTIFS('CONTRATOS 2016'!AY:AY,A534,'CONTRATOS 2016'!$AM:AM,"&gt;=1")</f>
        <v>0</v>
      </c>
      <c r="E534" s="20">
        <f>SUMIFS('CONTRATOS 2016'!$AM:AM,'CONTRATOS 2016'!$AY:AY,A534)</f>
        <v>0</v>
      </c>
    </row>
    <row r="535" spans="1:5" x14ac:dyDescent="0.2">
      <c r="A535" s="23" t="s">
        <v>1150</v>
      </c>
      <c r="B535" s="8">
        <v>85467040</v>
      </c>
      <c r="C535" s="25" t="s">
        <v>167</v>
      </c>
      <c r="D535" s="21">
        <f>COUNTIFS('CONTRATOS 2016'!AY:AY,A535,'CONTRATOS 2016'!$AM:AM,"&gt;=1")</f>
        <v>0</v>
      </c>
      <c r="E535" s="20">
        <f>SUMIFS('CONTRATOS 2016'!$AM:AM,'CONTRATOS 2016'!$AY:AY,A535)</f>
        <v>0</v>
      </c>
    </row>
    <row r="536" spans="1:5" x14ac:dyDescent="0.2">
      <c r="A536" s="23" t="s">
        <v>1135</v>
      </c>
      <c r="B536" s="8">
        <v>80882702</v>
      </c>
      <c r="C536" s="25" t="s">
        <v>161</v>
      </c>
      <c r="D536" s="21">
        <f>COUNTIFS('CONTRATOS 2016'!AY:AY,A536,'CONTRATOS 2016'!$AM:AM,"&gt;=1")</f>
        <v>0</v>
      </c>
      <c r="E536" s="20">
        <f>SUMIFS('CONTRATOS 2016'!$AM:AM,'CONTRATOS 2016'!$AY:AY,A536)</f>
        <v>0</v>
      </c>
    </row>
    <row r="537" spans="1:5" x14ac:dyDescent="0.2">
      <c r="A537" s="26" t="s">
        <v>157</v>
      </c>
      <c r="B537" s="7">
        <v>80882702</v>
      </c>
      <c r="C537" s="25"/>
      <c r="D537" s="21">
        <f>COUNTIFS('CONTRATOS 2016'!AY:AY,A537,'CONTRATOS 2016'!$AM:AM,"&gt;=1")</f>
        <v>0</v>
      </c>
      <c r="E537" s="20">
        <f>SUMIFS('CONTRATOS 2016'!$AM:AM,'CONTRATOS 2016'!$AY:AY,A537)</f>
        <v>0</v>
      </c>
    </row>
    <row r="538" spans="1:5" x14ac:dyDescent="0.2">
      <c r="A538" s="23" t="s">
        <v>52</v>
      </c>
      <c r="B538" s="8">
        <v>51609782</v>
      </c>
      <c r="C538" s="25" t="s">
        <v>255</v>
      </c>
      <c r="D538" s="21">
        <f>COUNTIFS('CONTRATOS 2016'!AY:AY,A538,'CONTRATOS 2016'!$AM:AM,"&gt;=1")</f>
        <v>0</v>
      </c>
      <c r="E538" s="20">
        <f>SUMIFS('CONTRATOS 2016'!$AM:AM,'CONTRATOS 2016'!$AY:AY,A538)</f>
        <v>0</v>
      </c>
    </row>
    <row r="539" spans="1:5" x14ac:dyDescent="0.2">
      <c r="A539" s="23" t="s">
        <v>601</v>
      </c>
      <c r="B539" s="8">
        <v>39664288</v>
      </c>
      <c r="C539" s="25" t="s">
        <v>264</v>
      </c>
      <c r="D539" s="21">
        <f>COUNTIFS('CONTRATOS 2016'!AY:AY,A539,'CONTRATOS 2016'!$AM:AM,"&gt;=1")</f>
        <v>0</v>
      </c>
      <c r="E539" s="20">
        <f>SUMIFS('CONTRATOS 2016'!$AM:AM,'CONTRATOS 2016'!$AY:AY,A539)</f>
        <v>0</v>
      </c>
    </row>
    <row r="540" spans="1:5" x14ac:dyDescent="0.2">
      <c r="A540" s="23" t="s">
        <v>795</v>
      </c>
      <c r="B540" s="8">
        <v>53089113</v>
      </c>
      <c r="C540" s="25" t="s">
        <v>161</v>
      </c>
      <c r="D540" s="21">
        <f>COUNTIFS('CONTRATOS 2016'!AY:AY,A540,'CONTRATOS 2016'!$AM:AM,"&gt;=1")</f>
        <v>0</v>
      </c>
      <c r="E540" s="20">
        <f>SUMIFS('CONTRATOS 2016'!$AM:AM,'CONTRATOS 2016'!$AY:AY,A540)</f>
        <v>0</v>
      </c>
    </row>
    <row r="541" spans="1:5" x14ac:dyDescent="0.2">
      <c r="A541" s="23" t="s">
        <v>395</v>
      </c>
      <c r="B541" s="8">
        <v>12022654</v>
      </c>
      <c r="C541" s="25" t="s">
        <v>216</v>
      </c>
      <c r="D541" s="21">
        <f>COUNTIFS('CONTRATOS 2016'!AY:AY,A541,'CONTRATOS 2016'!$AM:AM,"&gt;=1")</f>
        <v>0</v>
      </c>
      <c r="E541" s="20">
        <f>SUMIFS('CONTRATOS 2016'!$AM:AM,'CONTRATOS 2016'!$AY:AY,A541)</f>
        <v>0</v>
      </c>
    </row>
    <row r="542" spans="1:5" x14ac:dyDescent="0.2">
      <c r="A542" s="23" t="s">
        <v>1132</v>
      </c>
      <c r="B542" s="8">
        <v>80831986</v>
      </c>
      <c r="C542" s="25" t="s">
        <v>163</v>
      </c>
      <c r="D542" s="21">
        <f>COUNTIFS('CONTRATOS 2016'!AY:AY,A542,'CONTRATOS 2016'!$AM:AM,"&gt;=1")</f>
        <v>0</v>
      </c>
      <c r="E542" s="20">
        <f>SUMIFS('CONTRATOS 2016'!$AM:AM,'CONTRATOS 2016'!$AY:AY,A542)</f>
        <v>0</v>
      </c>
    </row>
    <row r="543" spans="1:5" x14ac:dyDescent="0.2">
      <c r="A543" s="23" t="s">
        <v>1004</v>
      </c>
      <c r="B543" s="8">
        <v>79749284</v>
      </c>
      <c r="C543" s="25" t="s">
        <v>161</v>
      </c>
      <c r="D543" s="21">
        <f>COUNTIFS('CONTRATOS 2016'!AY:AY,A543,'CONTRATOS 2016'!$AM:AM,"&gt;=1")</f>
        <v>0</v>
      </c>
      <c r="E543" s="20">
        <f>SUMIFS('CONTRATOS 2016'!$AM:AM,'CONTRATOS 2016'!$AY:AY,A543)</f>
        <v>0</v>
      </c>
    </row>
    <row r="544" spans="1:5" x14ac:dyDescent="0.2">
      <c r="A544" s="23" t="s">
        <v>1175</v>
      </c>
      <c r="B544" s="8">
        <v>88002154</v>
      </c>
      <c r="C544" s="25" t="s">
        <v>210</v>
      </c>
      <c r="D544" s="21">
        <f>COUNTIFS('CONTRATOS 2016'!AY:AY,A544,'CONTRATOS 2016'!$AM:AM,"&gt;=1")</f>
        <v>0</v>
      </c>
      <c r="E544" s="20">
        <f>SUMIFS('CONTRATOS 2016'!$AM:AM,'CONTRATOS 2016'!$AY:AY,A544)</f>
        <v>0</v>
      </c>
    </row>
    <row r="545" spans="1:5" x14ac:dyDescent="0.2">
      <c r="A545" s="23" t="s">
        <v>468</v>
      </c>
      <c r="B545" s="8">
        <v>17420350</v>
      </c>
      <c r="C545" s="25" t="s">
        <v>169</v>
      </c>
      <c r="D545" s="21">
        <f>COUNTIFS('CONTRATOS 2016'!AY:AY,A545,'CONTRATOS 2016'!$AM:AM,"&gt;=1")</f>
        <v>0</v>
      </c>
      <c r="E545" s="20">
        <f>SUMIFS('CONTRATOS 2016'!$AM:AM,'CONTRATOS 2016'!$AY:AY,A545)</f>
        <v>0</v>
      </c>
    </row>
    <row r="546" spans="1:5" x14ac:dyDescent="0.2">
      <c r="A546" s="23" t="s">
        <v>392</v>
      </c>
      <c r="B546" s="8">
        <v>11805322</v>
      </c>
      <c r="C546" s="25" t="s">
        <v>187</v>
      </c>
      <c r="D546" s="21">
        <f>COUNTIFS('CONTRATOS 2016'!AY:AY,A546,'CONTRATOS 2016'!$AM:AM,"&gt;=1")</f>
        <v>0</v>
      </c>
      <c r="E546" s="20">
        <f>SUMIFS('CONTRATOS 2016'!$AM:AM,'CONTRATOS 2016'!$AY:AY,A546)</f>
        <v>0</v>
      </c>
    </row>
    <row r="547" spans="1:5" x14ac:dyDescent="0.2">
      <c r="A547" s="23" t="s">
        <v>470</v>
      </c>
      <c r="B547" s="8">
        <v>17583727</v>
      </c>
      <c r="C547" s="25" t="s">
        <v>164</v>
      </c>
      <c r="D547" s="21">
        <f>COUNTIFS('CONTRATOS 2016'!AY:AY,A547,'CONTRATOS 2016'!$AM:AM,"&gt;=1")</f>
        <v>0</v>
      </c>
      <c r="E547" s="20">
        <f>SUMIFS('CONTRATOS 2016'!$AM:AM,'CONTRATOS 2016'!$AY:AY,A547)</f>
        <v>0</v>
      </c>
    </row>
    <row r="548" spans="1:5" x14ac:dyDescent="0.2">
      <c r="A548" s="23" t="s">
        <v>945</v>
      </c>
      <c r="B548" s="8">
        <v>79169328</v>
      </c>
      <c r="C548" s="25" t="s">
        <v>161</v>
      </c>
      <c r="D548" s="21">
        <f>COUNTIFS('CONTRATOS 2016'!AY:AY,A548,'CONTRATOS 2016'!$AM:AM,"&gt;=1")</f>
        <v>0</v>
      </c>
      <c r="E548" s="20">
        <f>SUMIFS('CONTRATOS 2016'!$AM:AM,'CONTRATOS 2016'!$AY:AY,A548)</f>
        <v>0</v>
      </c>
    </row>
    <row r="549" spans="1:5" x14ac:dyDescent="0.2">
      <c r="A549" s="23" t="s">
        <v>125</v>
      </c>
      <c r="B549" s="8">
        <v>5822855</v>
      </c>
      <c r="C549" s="25" t="s">
        <v>179</v>
      </c>
      <c r="D549" s="21">
        <f>COUNTIFS('CONTRATOS 2016'!AY:AY,A549,'CONTRATOS 2016'!$AM:AM,"&gt;=1")</f>
        <v>0</v>
      </c>
      <c r="E549" s="20">
        <f>SUMIFS('CONTRATOS 2016'!$AM:AM,'CONTRATOS 2016'!$AY:AY,A549)</f>
        <v>0</v>
      </c>
    </row>
    <row r="550" spans="1:5" x14ac:dyDescent="0.2">
      <c r="A550" s="23" t="s">
        <v>969</v>
      </c>
      <c r="B550" s="8">
        <v>79483872</v>
      </c>
      <c r="C550" s="25" t="s">
        <v>256</v>
      </c>
      <c r="D550" s="21">
        <f>COUNTIFS('CONTRATOS 2016'!AY:AY,A550,'CONTRATOS 2016'!$AM:AM,"&gt;=1")</f>
        <v>0</v>
      </c>
      <c r="E550" s="20">
        <f>SUMIFS('CONTRATOS 2016'!$AM:AM,'CONTRATOS 2016'!$AY:AY,A550)</f>
        <v>0</v>
      </c>
    </row>
    <row r="551" spans="1:5" x14ac:dyDescent="0.2">
      <c r="A551" s="23" t="s">
        <v>456</v>
      </c>
      <c r="B551" s="8">
        <v>16611163</v>
      </c>
      <c r="C551" s="25" t="s">
        <v>223</v>
      </c>
      <c r="D551" s="21">
        <f>COUNTIFS('CONTRATOS 2016'!AY:AY,A551,'CONTRATOS 2016'!$AM:AM,"&gt;=1")</f>
        <v>0</v>
      </c>
      <c r="E551" s="20">
        <f>SUMIFS('CONTRATOS 2016'!$AM:AM,'CONTRATOS 2016'!$AY:AY,A551)</f>
        <v>0</v>
      </c>
    </row>
    <row r="552" spans="1:5" x14ac:dyDescent="0.2">
      <c r="A552" s="23" t="s">
        <v>1299</v>
      </c>
      <c r="B552" s="8">
        <v>1018409134</v>
      </c>
      <c r="C552" s="25" t="s">
        <v>207</v>
      </c>
      <c r="D552" s="21">
        <f>COUNTIFS('CONTRATOS 2016'!AY:AY,A552,'CONTRATOS 2016'!$AM:AM,"&gt;=1")</f>
        <v>0</v>
      </c>
      <c r="E552" s="20">
        <f>SUMIFS('CONTRATOS 2016'!$AM:AM,'CONTRATOS 2016'!$AY:AY,A552)</f>
        <v>0</v>
      </c>
    </row>
    <row r="553" spans="1:5" x14ac:dyDescent="0.2">
      <c r="A553" s="23" t="s">
        <v>386</v>
      </c>
      <c r="B553" s="8">
        <v>11441036</v>
      </c>
      <c r="C553" s="25" t="s">
        <v>161</v>
      </c>
      <c r="D553" s="21">
        <f>COUNTIFS('CONTRATOS 2016'!AY:AY,A553,'CONTRATOS 2016'!$AM:AM,"&gt;=1")</f>
        <v>0</v>
      </c>
      <c r="E553" s="20">
        <f>SUMIFS('CONTRATOS 2016'!$AM:AM,'CONTRATOS 2016'!$AY:AY,A553)</f>
        <v>0</v>
      </c>
    </row>
    <row r="554" spans="1:5" x14ac:dyDescent="0.2">
      <c r="A554" s="23" t="s">
        <v>487</v>
      </c>
      <c r="B554" s="8">
        <v>19275725</v>
      </c>
      <c r="C554" s="25" t="s">
        <v>184</v>
      </c>
      <c r="D554" s="21">
        <f>COUNTIFS('CONTRATOS 2016'!AY:AY,A554,'CONTRATOS 2016'!$AM:AM,"&gt;=1")</f>
        <v>0</v>
      </c>
      <c r="E554" s="20">
        <f>SUMIFS('CONTRATOS 2016'!$AM:AM,'CONTRATOS 2016'!$AY:AY,A554)</f>
        <v>0</v>
      </c>
    </row>
    <row r="555" spans="1:5" x14ac:dyDescent="0.2">
      <c r="A555" s="23" t="s">
        <v>964</v>
      </c>
      <c r="B555" s="8">
        <v>79414604</v>
      </c>
      <c r="C555" s="25" t="s">
        <v>213</v>
      </c>
      <c r="D555" s="21">
        <f>COUNTIFS('CONTRATOS 2016'!AY:AY,A555,'CONTRATOS 2016'!$AM:AM,"&gt;=1")</f>
        <v>0</v>
      </c>
      <c r="E555" s="20">
        <f>SUMIFS('CONTRATOS 2016'!$AM:AM,'CONTRATOS 2016'!$AY:AY,A555)</f>
        <v>0</v>
      </c>
    </row>
    <row r="556" spans="1:5" x14ac:dyDescent="0.2">
      <c r="A556" s="23" t="s">
        <v>420</v>
      </c>
      <c r="B556" s="8">
        <v>13068345</v>
      </c>
      <c r="C556" s="25" t="s">
        <v>176</v>
      </c>
      <c r="D556" s="21">
        <f>COUNTIFS('CONTRATOS 2016'!AY:AY,A556,'CONTRATOS 2016'!$AM:AM,"&gt;=1")</f>
        <v>0</v>
      </c>
      <c r="E556" s="20">
        <f>SUMIFS('CONTRATOS 2016'!$AM:AM,'CONTRATOS 2016'!$AY:AY,A556)</f>
        <v>0</v>
      </c>
    </row>
    <row r="557" spans="1:5" x14ac:dyDescent="0.2">
      <c r="A557" s="23" t="s">
        <v>1348</v>
      </c>
      <c r="B557" s="8">
        <v>1032374479</v>
      </c>
      <c r="C557" s="25" t="s">
        <v>161</v>
      </c>
      <c r="D557" s="21">
        <f>COUNTIFS('CONTRATOS 2016'!AY:AY,A557,'CONTRATOS 2016'!$AM:AM,"&gt;=1")</f>
        <v>0</v>
      </c>
      <c r="E557" s="20">
        <f>SUMIFS('CONTRATOS 2016'!$AM:AM,'CONTRATOS 2016'!$AY:AY,A557)</f>
        <v>0</v>
      </c>
    </row>
    <row r="558" spans="1:5" x14ac:dyDescent="0.2">
      <c r="A558" s="23" t="s">
        <v>1316</v>
      </c>
      <c r="B558" s="8">
        <v>1022346719</v>
      </c>
      <c r="C558" s="25" t="s">
        <v>161</v>
      </c>
      <c r="D558" s="21">
        <f>COUNTIFS('CONTRATOS 2016'!AY:AY,A558,'CONTRATOS 2016'!$AM:AM,"&gt;=1")</f>
        <v>0</v>
      </c>
      <c r="E558" s="20">
        <f>SUMIFS('CONTRATOS 2016'!$AM:AM,'CONTRATOS 2016'!$AY:AY,A558)</f>
        <v>0</v>
      </c>
    </row>
    <row r="559" spans="1:5" x14ac:dyDescent="0.2">
      <c r="A559" s="23" t="s">
        <v>1070</v>
      </c>
      <c r="B559" s="8">
        <v>80070995</v>
      </c>
      <c r="C559" s="25" t="s">
        <v>161</v>
      </c>
      <c r="D559" s="21">
        <f>COUNTIFS('CONTRATOS 2016'!AY:AY,A559,'CONTRATOS 2016'!$AM:AM,"&gt;=1")</f>
        <v>0</v>
      </c>
      <c r="E559" s="20">
        <f>SUMIFS('CONTRATOS 2016'!$AM:AM,'CONTRATOS 2016'!$AY:AY,A559)</f>
        <v>0</v>
      </c>
    </row>
    <row r="560" spans="1:5" x14ac:dyDescent="0.2">
      <c r="A560" s="23" t="s">
        <v>1122</v>
      </c>
      <c r="B560" s="8">
        <v>80751393</v>
      </c>
      <c r="C560" s="25" t="s">
        <v>161</v>
      </c>
      <c r="D560" s="21">
        <f>COUNTIFS('CONTRATOS 2016'!AY:AY,A560,'CONTRATOS 2016'!$AM:AM,"&gt;=1")</f>
        <v>0</v>
      </c>
      <c r="E560" s="20">
        <f>SUMIFS('CONTRATOS 2016'!$AM:AM,'CONTRATOS 2016'!$AY:AY,A560)</f>
        <v>0</v>
      </c>
    </row>
    <row r="561" spans="1:5" x14ac:dyDescent="0.2">
      <c r="A561" s="23" t="s">
        <v>1359</v>
      </c>
      <c r="B561" s="8">
        <v>1032418958</v>
      </c>
      <c r="C561" s="25" t="s">
        <v>161</v>
      </c>
      <c r="D561" s="21">
        <f>COUNTIFS('CONTRATOS 2016'!AY:AY,A561,'CONTRATOS 2016'!$AM:AM,"&gt;=1")</f>
        <v>0</v>
      </c>
      <c r="E561" s="20">
        <f>SUMIFS('CONTRATOS 2016'!$AM:AM,'CONTRATOS 2016'!$AY:AY,A561)</f>
        <v>0</v>
      </c>
    </row>
    <row r="562" spans="1:5" x14ac:dyDescent="0.2">
      <c r="A562" s="23" t="s">
        <v>720</v>
      </c>
      <c r="B562" s="8">
        <v>52434214</v>
      </c>
      <c r="C562" s="25" t="s">
        <v>186</v>
      </c>
      <c r="D562" s="21">
        <f>COUNTIFS('CONTRATOS 2016'!AY:AY,A562,'CONTRATOS 2016'!$AM:AM,"&gt;=1")</f>
        <v>0</v>
      </c>
      <c r="E562" s="20">
        <f>SUMIFS('CONTRATOS 2016'!$AM:AM,'CONTRATOS 2016'!$AY:AY,A562)</f>
        <v>0</v>
      </c>
    </row>
    <row r="563" spans="1:5" x14ac:dyDescent="0.2">
      <c r="A563" s="23" t="s">
        <v>761</v>
      </c>
      <c r="B563" s="8">
        <v>52866454</v>
      </c>
      <c r="C563" s="25" t="s">
        <v>161</v>
      </c>
      <c r="D563" s="21">
        <f>COUNTIFS('CONTRATOS 2016'!AY:AY,A563,'CONTRATOS 2016'!$AM:AM,"&gt;=1")</f>
        <v>0</v>
      </c>
      <c r="E563" s="20">
        <f>SUMIFS('CONTRATOS 2016'!$AM:AM,'CONTRATOS 2016'!$AY:AY,A563)</f>
        <v>0</v>
      </c>
    </row>
    <row r="564" spans="1:5" x14ac:dyDescent="0.2">
      <c r="A564" s="23" t="s">
        <v>777</v>
      </c>
      <c r="B564" s="8">
        <v>52961552</v>
      </c>
      <c r="C564" s="25" t="s">
        <v>207</v>
      </c>
      <c r="D564" s="21">
        <f>COUNTIFS('CONTRATOS 2016'!AY:AY,A564,'CONTRATOS 2016'!$AM:AM,"&gt;=1")</f>
        <v>0</v>
      </c>
      <c r="E564" s="20">
        <f>SUMIFS('CONTRATOS 2016'!$AM:AM,'CONTRATOS 2016'!$AY:AY,A564)</f>
        <v>0</v>
      </c>
    </row>
    <row r="565" spans="1:5" x14ac:dyDescent="0.2">
      <c r="A565" s="23" t="s">
        <v>768</v>
      </c>
      <c r="B565" s="8">
        <v>52903020</v>
      </c>
      <c r="C565" s="25" t="s">
        <v>207</v>
      </c>
      <c r="D565" s="21">
        <f>COUNTIFS('CONTRATOS 2016'!AY:AY,A565,'CONTRATOS 2016'!$AM:AM,"&gt;=1")</f>
        <v>0</v>
      </c>
      <c r="E565" s="20">
        <f>SUMIFS('CONTRATOS 2016'!$AM:AM,'CONTRATOS 2016'!$AY:AY,A565)</f>
        <v>0</v>
      </c>
    </row>
    <row r="566" spans="1:5" x14ac:dyDescent="0.2">
      <c r="A566" s="23" t="s">
        <v>707</v>
      </c>
      <c r="B566" s="8">
        <v>52315132</v>
      </c>
      <c r="C566" s="25" t="s">
        <v>207</v>
      </c>
      <c r="D566" s="21">
        <f>COUNTIFS('CONTRATOS 2016'!AY:AY,A566,'CONTRATOS 2016'!$AM:AM,"&gt;=1")</f>
        <v>0</v>
      </c>
      <c r="E566" s="20">
        <f>SUMIFS('CONTRATOS 2016'!$AM:AM,'CONTRATOS 2016'!$AY:AY,A566)</f>
        <v>0</v>
      </c>
    </row>
    <row r="567" spans="1:5" x14ac:dyDescent="0.2">
      <c r="A567" s="23" t="s">
        <v>621</v>
      </c>
      <c r="B567" s="8">
        <v>40994121</v>
      </c>
      <c r="C567" s="25" t="s">
        <v>265</v>
      </c>
      <c r="D567" s="21">
        <f>COUNTIFS('CONTRATOS 2016'!AY:AY,A567,'CONTRATOS 2016'!$AM:AM,"&gt;=1")</f>
        <v>0</v>
      </c>
      <c r="E567" s="20">
        <f>SUMIFS('CONTRATOS 2016'!$AM:AM,'CONTRATOS 2016'!$AY:AY,A567)</f>
        <v>0</v>
      </c>
    </row>
    <row r="568" spans="1:5" x14ac:dyDescent="0.2">
      <c r="A568" s="23" t="s">
        <v>821</v>
      </c>
      <c r="B568" s="8">
        <v>60350604</v>
      </c>
      <c r="C568" s="25" t="s">
        <v>280</v>
      </c>
      <c r="D568" s="21">
        <f>COUNTIFS('CONTRATOS 2016'!AY:AY,A568,'CONTRATOS 2016'!$AM:AM,"&gt;=1")</f>
        <v>0</v>
      </c>
      <c r="E568" s="20">
        <f>SUMIFS('CONTRATOS 2016'!$AM:AM,'CONTRATOS 2016'!$AY:AY,A568)</f>
        <v>0</v>
      </c>
    </row>
    <row r="569" spans="1:5" x14ac:dyDescent="0.2">
      <c r="A569" s="23" t="s">
        <v>996</v>
      </c>
      <c r="B569" s="8">
        <v>79707139</v>
      </c>
      <c r="C569" s="25" t="s">
        <v>161</v>
      </c>
      <c r="D569" s="21">
        <f>COUNTIFS('CONTRATOS 2016'!AY:AY,A569,'CONTRATOS 2016'!$AM:AM,"&gt;=1")</f>
        <v>0</v>
      </c>
      <c r="E569" s="20">
        <f>SUMIFS('CONTRATOS 2016'!$AM:AM,'CONTRATOS 2016'!$AY:AY,A569)</f>
        <v>0</v>
      </c>
    </row>
    <row r="570" spans="1:5" x14ac:dyDescent="0.2">
      <c r="A570" s="23" t="s">
        <v>1303</v>
      </c>
      <c r="B570" s="8">
        <v>1018451977</v>
      </c>
      <c r="C570" s="25" t="s">
        <v>161</v>
      </c>
      <c r="D570" s="21">
        <f>COUNTIFS('CONTRATOS 2016'!AY:AY,A570,'CONTRATOS 2016'!$AM:AM,"&gt;=1")</f>
        <v>0</v>
      </c>
      <c r="E570" s="20">
        <f>SUMIFS('CONTRATOS 2016'!$AM:AM,'CONTRATOS 2016'!$AY:AY,A570)</f>
        <v>0</v>
      </c>
    </row>
    <row r="571" spans="1:5" x14ac:dyDescent="0.2">
      <c r="A571" s="23" t="s">
        <v>1448</v>
      </c>
      <c r="B571" s="8">
        <v>1136881687</v>
      </c>
      <c r="C571" s="25" t="s">
        <v>161</v>
      </c>
      <c r="D571" s="21">
        <f>COUNTIFS('CONTRATOS 2016'!AY:AY,A571,'CONTRATOS 2016'!$AM:AM,"&gt;=1")</f>
        <v>0</v>
      </c>
      <c r="E571" s="20">
        <f>SUMIFS('CONTRATOS 2016'!$AM:AM,'CONTRATOS 2016'!$AY:AY,A571)</f>
        <v>0</v>
      </c>
    </row>
    <row r="572" spans="1:5" x14ac:dyDescent="0.2">
      <c r="A572" s="23" t="s">
        <v>1414</v>
      </c>
      <c r="B572" s="8">
        <v>1094891668</v>
      </c>
      <c r="C572" s="25" t="s">
        <v>186</v>
      </c>
      <c r="D572" s="21">
        <f>COUNTIFS('CONTRATOS 2016'!AY:AY,A572,'CONTRATOS 2016'!$AM:AM,"&gt;=1")</f>
        <v>0</v>
      </c>
      <c r="E572" s="20">
        <f>SUMIFS('CONTRATOS 2016'!$AM:AM,'CONTRATOS 2016'!$AY:AY,A572)</f>
        <v>0</v>
      </c>
    </row>
    <row r="573" spans="1:5" x14ac:dyDescent="0.2">
      <c r="A573" s="23" t="s">
        <v>865</v>
      </c>
      <c r="B573" s="8">
        <v>72187105</v>
      </c>
      <c r="C573" s="25" t="s">
        <v>186</v>
      </c>
      <c r="D573" s="21">
        <f>COUNTIFS('CONTRATOS 2016'!AY:AY,A573,'CONTRATOS 2016'!$AM:AM,"&gt;=1")</f>
        <v>0</v>
      </c>
      <c r="E573" s="20">
        <f>SUMIFS('CONTRATOS 2016'!$AM:AM,'CONTRATOS 2016'!$AY:AY,A573)</f>
        <v>0</v>
      </c>
    </row>
    <row r="574" spans="1:5" x14ac:dyDescent="0.2">
      <c r="A574" s="23" t="s">
        <v>130</v>
      </c>
      <c r="B574" s="8">
        <v>6768302</v>
      </c>
      <c r="C574" s="25" t="s">
        <v>185</v>
      </c>
      <c r="D574" s="21">
        <f>COUNTIFS('CONTRATOS 2016'!AY:AY,A574,'CONTRATOS 2016'!$AM:AM,"&gt;=1")</f>
        <v>0</v>
      </c>
      <c r="E574" s="20">
        <f>SUMIFS('CONTRATOS 2016'!$AM:AM,'CONTRATOS 2016'!$AY:AY,A574)</f>
        <v>0</v>
      </c>
    </row>
    <row r="575" spans="1:5" x14ac:dyDescent="0.2">
      <c r="A575" s="23" t="s">
        <v>1109</v>
      </c>
      <c r="B575" s="8">
        <v>80361444</v>
      </c>
      <c r="C575" s="25" t="s">
        <v>218</v>
      </c>
      <c r="D575" s="21">
        <f>COUNTIFS('CONTRATOS 2016'!AY:AY,A575,'CONTRATOS 2016'!$AM:AM,"&gt;=1")</f>
        <v>0</v>
      </c>
      <c r="E575" s="20">
        <f>SUMIFS('CONTRATOS 2016'!$AM:AM,'CONTRATOS 2016'!$AY:AY,A575)</f>
        <v>0</v>
      </c>
    </row>
    <row r="576" spans="1:5" x14ac:dyDescent="0.2">
      <c r="A576" s="23" t="s">
        <v>370</v>
      </c>
      <c r="B576" s="8">
        <v>10181384</v>
      </c>
      <c r="C576" s="25" t="s">
        <v>161</v>
      </c>
      <c r="D576" s="21">
        <f>COUNTIFS('CONTRATOS 2016'!AY:AY,A576,'CONTRATOS 2016'!$AM:AM,"&gt;=1")</f>
        <v>0</v>
      </c>
      <c r="E576" s="20">
        <f>SUMIFS('CONTRATOS 2016'!$AM:AM,'CONTRATOS 2016'!$AY:AY,A576)</f>
        <v>0</v>
      </c>
    </row>
    <row r="577" spans="1:5" x14ac:dyDescent="0.2">
      <c r="A577" s="23" t="s">
        <v>1098</v>
      </c>
      <c r="B577" s="8">
        <v>80224521</v>
      </c>
      <c r="C577" s="25" t="s">
        <v>161</v>
      </c>
      <c r="D577" s="21">
        <f>COUNTIFS('CONTRATOS 2016'!AY:AY,A577,'CONTRATOS 2016'!$AM:AM,"&gt;=1")</f>
        <v>0</v>
      </c>
      <c r="E577" s="20">
        <f>SUMIFS('CONTRATOS 2016'!$AM:AM,'CONTRATOS 2016'!$AY:AY,A577)</f>
        <v>0</v>
      </c>
    </row>
    <row r="578" spans="1:5" x14ac:dyDescent="0.2">
      <c r="A578" s="23" t="s">
        <v>1351</v>
      </c>
      <c r="B578" s="8">
        <v>1032378600</v>
      </c>
      <c r="C578" s="25" t="s">
        <v>213</v>
      </c>
      <c r="D578" s="21">
        <f>COUNTIFS('CONTRATOS 2016'!AY:AY,A578,'CONTRATOS 2016'!$AM:AM,"&gt;=1")</f>
        <v>0</v>
      </c>
      <c r="E578" s="20">
        <f>SUMIFS('CONTRATOS 2016'!$AM:AM,'CONTRATOS 2016'!$AY:AY,A578)</f>
        <v>0</v>
      </c>
    </row>
    <row r="579" spans="1:5" x14ac:dyDescent="0.2">
      <c r="A579" s="23" t="s">
        <v>1416</v>
      </c>
      <c r="B579" s="8">
        <v>1095787871</v>
      </c>
      <c r="C579" s="25" t="s">
        <v>161</v>
      </c>
      <c r="D579" s="21">
        <f>COUNTIFS('CONTRATOS 2016'!AY:AY,A579,'CONTRATOS 2016'!$AM:AM,"&gt;=1")</f>
        <v>0</v>
      </c>
      <c r="E579" s="20">
        <f>SUMIFS('CONTRATOS 2016'!$AM:AM,'CONTRATOS 2016'!$AY:AY,A579)</f>
        <v>0</v>
      </c>
    </row>
    <row r="580" spans="1:5" x14ac:dyDescent="0.2">
      <c r="A580" s="23" t="s">
        <v>887</v>
      </c>
      <c r="B580" s="8">
        <v>73132714</v>
      </c>
      <c r="C580" s="25" t="s">
        <v>254</v>
      </c>
      <c r="D580" s="21">
        <f>COUNTIFS('CONTRATOS 2016'!AY:AY,A580,'CONTRATOS 2016'!$AM:AM,"&gt;=1")</f>
        <v>0</v>
      </c>
      <c r="E580" s="20">
        <f>SUMIFS('CONTRATOS 2016'!$AM:AM,'CONTRATOS 2016'!$AY:AY,A580)</f>
        <v>0</v>
      </c>
    </row>
    <row r="581" spans="1:5" x14ac:dyDescent="0.2">
      <c r="A581" s="23" t="s">
        <v>1198</v>
      </c>
      <c r="B581" s="15">
        <v>88253457</v>
      </c>
      <c r="C581" s="25" t="s">
        <v>161</v>
      </c>
      <c r="D581" s="21">
        <f>COUNTIFS('CONTRATOS 2016'!AY:AY,A581,'CONTRATOS 2016'!$AM:AM,"&gt;=1")</f>
        <v>0</v>
      </c>
      <c r="E581" s="20">
        <f>SUMIFS('CONTRATOS 2016'!$AM:AM,'CONTRATOS 2016'!$AY:AY,A581)</f>
        <v>0</v>
      </c>
    </row>
    <row r="582" spans="1:5" x14ac:dyDescent="0.2">
      <c r="A582" s="23" t="s">
        <v>753</v>
      </c>
      <c r="B582" s="8">
        <v>52833106</v>
      </c>
      <c r="C582" s="25" t="s">
        <v>161</v>
      </c>
      <c r="D582" s="21">
        <f>COUNTIFS('CONTRATOS 2016'!AY:AY,A582,'CONTRATOS 2016'!$AM:AM,"&gt;=1")</f>
        <v>0</v>
      </c>
      <c r="E582" s="20">
        <f>SUMIFS('CONTRATOS 2016'!$AM:AM,'CONTRATOS 2016'!$AY:AY,A582)</f>
        <v>0</v>
      </c>
    </row>
    <row r="583" spans="1:5" x14ac:dyDescent="0.2">
      <c r="A583" s="23" t="s">
        <v>520</v>
      </c>
      <c r="B583" s="8">
        <v>24397336</v>
      </c>
      <c r="C583" s="25" t="s">
        <v>174</v>
      </c>
      <c r="D583" s="21">
        <f>COUNTIFS('CONTRATOS 2016'!AY:AY,A583,'CONTRATOS 2016'!$AM:AM,"&gt;=1")</f>
        <v>0</v>
      </c>
      <c r="E583" s="20">
        <f>SUMIFS('CONTRATOS 2016'!$AM:AM,'CONTRATOS 2016'!$AY:AY,A583)</f>
        <v>0</v>
      </c>
    </row>
    <row r="584" spans="1:5" x14ac:dyDescent="0.2">
      <c r="A584" s="23" t="s">
        <v>1161</v>
      </c>
      <c r="B584" s="8">
        <v>86057898</v>
      </c>
      <c r="C584" s="25" t="s">
        <v>205</v>
      </c>
      <c r="D584" s="21">
        <f>COUNTIFS('CONTRATOS 2016'!AY:AY,A584,'CONTRATOS 2016'!$AM:AM,"&gt;=1")</f>
        <v>0</v>
      </c>
      <c r="E584" s="20">
        <f>SUMIFS('CONTRATOS 2016'!$AM:AM,'CONTRATOS 2016'!$AY:AY,A584)</f>
        <v>0</v>
      </c>
    </row>
    <row r="585" spans="1:5" x14ac:dyDescent="0.2">
      <c r="A585" s="23" t="s">
        <v>1101</v>
      </c>
      <c r="B585" s="8">
        <v>80232360</v>
      </c>
      <c r="C585" s="25" t="s">
        <v>161</v>
      </c>
      <c r="D585" s="21">
        <f>COUNTIFS('CONTRATOS 2016'!AY:AY,A585,'CONTRATOS 2016'!$AM:AM,"&gt;=1")</f>
        <v>0</v>
      </c>
      <c r="E585" s="20">
        <f>SUMIFS('CONTRATOS 2016'!$AM:AM,'CONTRATOS 2016'!$AY:AY,A585)</f>
        <v>0</v>
      </c>
    </row>
    <row r="586" spans="1:5" x14ac:dyDescent="0.2">
      <c r="A586" s="23" t="s">
        <v>1130</v>
      </c>
      <c r="B586" s="8">
        <v>80828947</v>
      </c>
      <c r="C586" s="25" t="s">
        <v>161</v>
      </c>
      <c r="D586" s="21">
        <f>COUNTIFS('CONTRATOS 2016'!AY:AY,A586,'CONTRATOS 2016'!$AM:AM,"&gt;=1")</f>
        <v>0</v>
      </c>
      <c r="E586" s="20">
        <f>SUMIFS('CONTRATOS 2016'!$AM:AM,'CONTRATOS 2016'!$AY:AY,A586)</f>
        <v>0</v>
      </c>
    </row>
    <row r="587" spans="1:5" x14ac:dyDescent="0.2">
      <c r="A587" s="23" t="s">
        <v>305</v>
      </c>
      <c r="B587" s="8">
        <v>4514089</v>
      </c>
      <c r="C587" s="25" t="s">
        <v>173</v>
      </c>
      <c r="D587" s="21">
        <f>COUNTIFS('CONTRATOS 2016'!AY:AY,A587,'CONTRATOS 2016'!$AM:AM,"&gt;=1")</f>
        <v>0</v>
      </c>
      <c r="E587" s="20">
        <f>SUMIFS('CONTRATOS 2016'!$AM:AM,'CONTRATOS 2016'!$AY:AY,A587)</f>
        <v>0</v>
      </c>
    </row>
    <row r="588" spans="1:5" x14ac:dyDescent="0.2">
      <c r="A588" s="23" t="s">
        <v>1049</v>
      </c>
      <c r="B588" s="8">
        <v>80006487</v>
      </c>
      <c r="C588" s="25" t="s">
        <v>186</v>
      </c>
      <c r="D588" s="21">
        <f>COUNTIFS('CONTRATOS 2016'!AY:AY,A588,'CONTRATOS 2016'!$AM:AM,"&gt;=1")</f>
        <v>0</v>
      </c>
      <c r="E588" s="20">
        <f>SUMIFS('CONTRATOS 2016'!$AM:AM,'CONTRATOS 2016'!$AY:AY,A588)</f>
        <v>0</v>
      </c>
    </row>
    <row r="589" spans="1:5" x14ac:dyDescent="0.2">
      <c r="A589" s="23" t="s">
        <v>1442</v>
      </c>
      <c r="B589" s="8">
        <v>1130621074</v>
      </c>
      <c r="C589" s="25" t="s">
        <v>161</v>
      </c>
      <c r="D589" s="21">
        <f>COUNTIFS('CONTRATOS 2016'!AY:AY,A589,'CONTRATOS 2016'!$AM:AM,"&gt;=1")</f>
        <v>0</v>
      </c>
      <c r="E589" s="20">
        <f>SUMIFS('CONTRATOS 2016'!$AM:AM,'CONTRATOS 2016'!$AY:AY,A589)</f>
        <v>0</v>
      </c>
    </row>
    <row r="590" spans="1:5" x14ac:dyDescent="0.2">
      <c r="A590" s="23" t="s">
        <v>1159</v>
      </c>
      <c r="B590" s="8">
        <v>86056990</v>
      </c>
      <c r="C590" s="25" t="s">
        <v>215</v>
      </c>
      <c r="D590" s="21">
        <f>COUNTIFS('CONTRATOS 2016'!AY:AY,A590,'CONTRATOS 2016'!$AM:AM,"&gt;=1")</f>
        <v>0</v>
      </c>
      <c r="E590" s="20">
        <f>SUMIFS('CONTRATOS 2016'!$AM:AM,'CONTRATOS 2016'!$AY:AY,A590)</f>
        <v>0</v>
      </c>
    </row>
    <row r="591" spans="1:5" x14ac:dyDescent="0.2">
      <c r="A591" s="23" t="s">
        <v>1174</v>
      </c>
      <c r="B591" s="8">
        <v>87717949</v>
      </c>
      <c r="C591" s="25" t="s">
        <v>222</v>
      </c>
      <c r="D591" s="21">
        <f>COUNTIFS('CONTRATOS 2016'!AY:AY,A591,'CONTRATOS 2016'!$AM:AM,"&gt;=1")</f>
        <v>0</v>
      </c>
      <c r="E591" s="20">
        <f>SUMIFS('CONTRATOS 2016'!$AM:AM,'CONTRATOS 2016'!$AY:AY,A591)</f>
        <v>0</v>
      </c>
    </row>
    <row r="592" spans="1:5" x14ac:dyDescent="0.2">
      <c r="A592" s="23" t="s">
        <v>1200</v>
      </c>
      <c r="B592" s="8">
        <v>88263914</v>
      </c>
      <c r="C592" s="25" t="s">
        <v>279</v>
      </c>
      <c r="D592" s="21">
        <f>COUNTIFS('CONTRATOS 2016'!AY:AY,A592,'CONTRATOS 2016'!$AM:AM,"&gt;=1")</f>
        <v>0</v>
      </c>
      <c r="E592" s="20">
        <f>SUMIFS('CONTRATOS 2016'!$AM:AM,'CONTRATOS 2016'!$AY:AY,A592)</f>
        <v>0</v>
      </c>
    </row>
    <row r="593" spans="1:5" x14ac:dyDescent="0.2">
      <c r="A593" s="23" t="s">
        <v>1054</v>
      </c>
      <c r="B593" s="8">
        <v>80027561</v>
      </c>
      <c r="C593" s="25" t="s">
        <v>161</v>
      </c>
      <c r="D593" s="21">
        <f>COUNTIFS('CONTRATOS 2016'!AY:AY,A593,'CONTRATOS 2016'!$AM:AM,"&gt;=1")</f>
        <v>0</v>
      </c>
      <c r="E593" s="20">
        <f>SUMIFS('CONTRATOS 2016'!$AM:AM,'CONTRATOS 2016'!$AY:AY,A593)</f>
        <v>0</v>
      </c>
    </row>
    <row r="594" spans="1:5" x14ac:dyDescent="0.2">
      <c r="A594" s="23" t="s">
        <v>1444</v>
      </c>
      <c r="B594" s="8">
        <v>1130646106</v>
      </c>
      <c r="C594" s="25" t="s">
        <v>171</v>
      </c>
      <c r="D594" s="21">
        <f>COUNTIFS('CONTRATOS 2016'!AY:AY,A594,'CONTRATOS 2016'!$AM:AM,"&gt;=1")</f>
        <v>0</v>
      </c>
      <c r="E594" s="20">
        <f>SUMIFS('CONTRATOS 2016'!$AM:AM,'CONTRATOS 2016'!$AY:AY,A594)</f>
        <v>0</v>
      </c>
    </row>
    <row r="595" spans="1:5" x14ac:dyDescent="0.2">
      <c r="A595" s="23" t="s">
        <v>1126</v>
      </c>
      <c r="B595" s="8">
        <v>80797012</v>
      </c>
      <c r="C595" s="25" t="s">
        <v>161</v>
      </c>
      <c r="D595" s="21">
        <f>COUNTIFS('CONTRATOS 2016'!AY:AY,A595,'CONTRATOS 2016'!$AM:AM,"&gt;=1")</f>
        <v>0</v>
      </c>
      <c r="E595" s="20">
        <f>SUMIFS('CONTRATOS 2016'!$AM:AM,'CONTRATOS 2016'!$AY:AY,A595)</f>
        <v>0</v>
      </c>
    </row>
    <row r="596" spans="1:5" x14ac:dyDescent="0.2">
      <c r="A596" s="23" t="s">
        <v>991</v>
      </c>
      <c r="B596" s="8">
        <v>79661784</v>
      </c>
      <c r="C596" s="25" t="s">
        <v>205</v>
      </c>
      <c r="D596" s="21">
        <f>COUNTIFS('CONTRATOS 2016'!AY:AY,A596,'CONTRATOS 2016'!$AM:AM,"&gt;=1")</f>
        <v>0</v>
      </c>
      <c r="E596" s="20">
        <f>SUMIFS('CONTRATOS 2016'!$AM:AM,'CONTRATOS 2016'!$AY:AY,A596)</f>
        <v>0</v>
      </c>
    </row>
    <row r="597" spans="1:5" x14ac:dyDescent="0.2">
      <c r="A597" s="23" t="s">
        <v>1121</v>
      </c>
      <c r="B597" s="8">
        <v>80729238</v>
      </c>
      <c r="C597" s="25" t="s">
        <v>163</v>
      </c>
      <c r="D597" s="21">
        <f>COUNTIFS('CONTRATOS 2016'!AY:AY,A597,'CONTRATOS 2016'!$AM:AM,"&gt;=1")</f>
        <v>0</v>
      </c>
      <c r="E597" s="20">
        <f>SUMIFS('CONTRATOS 2016'!$AM:AM,'CONTRATOS 2016'!$AY:AY,A597)</f>
        <v>0</v>
      </c>
    </row>
    <row r="598" spans="1:5" x14ac:dyDescent="0.2">
      <c r="A598" s="23" t="s">
        <v>1103</v>
      </c>
      <c r="B598" s="8">
        <v>80235298</v>
      </c>
      <c r="C598" s="25" t="s">
        <v>252</v>
      </c>
      <c r="D598" s="21">
        <f>COUNTIFS('CONTRATOS 2016'!AY:AY,A598,'CONTRATOS 2016'!$AM:AM,"&gt;=1")</f>
        <v>0</v>
      </c>
      <c r="E598" s="20">
        <f>SUMIFS('CONTRATOS 2016'!$AM:AM,'CONTRATOS 2016'!$AY:AY,A598)</f>
        <v>0</v>
      </c>
    </row>
    <row r="599" spans="1:5" x14ac:dyDescent="0.2">
      <c r="A599" s="23" t="s">
        <v>144</v>
      </c>
      <c r="B599" s="8">
        <v>79537863</v>
      </c>
      <c r="C599" s="25" t="s">
        <v>162</v>
      </c>
      <c r="D599" s="21">
        <f>COUNTIFS('CONTRATOS 2016'!AY:AY,A599,'CONTRATOS 2016'!$AM:AM,"&gt;=1")</f>
        <v>0</v>
      </c>
      <c r="E599" s="20">
        <f>SUMIFS('CONTRATOS 2016'!$AM:AM,'CONTRATOS 2016'!$AY:AY,A599)</f>
        <v>0</v>
      </c>
    </row>
    <row r="600" spans="1:5" x14ac:dyDescent="0.2">
      <c r="A600" s="23" t="s">
        <v>86</v>
      </c>
      <c r="B600" s="8">
        <v>74753736</v>
      </c>
      <c r="C600" s="25" t="s">
        <v>172</v>
      </c>
      <c r="D600" s="21">
        <f>COUNTIFS('CONTRATOS 2016'!AY:AY,A600,'CONTRATOS 2016'!$AM:AM,"&gt;=1")</f>
        <v>0</v>
      </c>
      <c r="E600" s="20">
        <f>SUMIFS('CONTRATOS 2016'!$AM:AM,'CONTRATOS 2016'!$AY:AY,A600)</f>
        <v>0</v>
      </c>
    </row>
    <row r="601" spans="1:5" x14ac:dyDescent="0.2">
      <c r="A601" s="23" t="s">
        <v>1111</v>
      </c>
      <c r="B601" s="8">
        <v>80402943</v>
      </c>
      <c r="C601" s="25" t="s">
        <v>197</v>
      </c>
      <c r="D601" s="21">
        <f>COUNTIFS('CONTRATOS 2016'!AY:AY,A601,'CONTRATOS 2016'!$AM:AM,"&gt;=1")</f>
        <v>0</v>
      </c>
      <c r="E601" s="20">
        <f>SUMIFS('CONTRATOS 2016'!$AM:AM,'CONTRATOS 2016'!$AY:AY,A601)</f>
        <v>0</v>
      </c>
    </row>
    <row r="602" spans="1:5" x14ac:dyDescent="0.2">
      <c r="A602" s="23" t="s">
        <v>807</v>
      </c>
      <c r="B602" s="8">
        <v>55220904</v>
      </c>
      <c r="C602" s="25" t="s">
        <v>161</v>
      </c>
      <c r="D602" s="21">
        <f>COUNTIFS('CONTRATOS 2016'!AY:AY,A602,'CONTRATOS 2016'!$AM:AM,"&gt;=1")</f>
        <v>0</v>
      </c>
      <c r="E602" s="20">
        <f>SUMIFS('CONTRATOS 2016'!$AM:AM,'CONTRATOS 2016'!$AY:AY,A602)</f>
        <v>0</v>
      </c>
    </row>
    <row r="603" spans="1:5" x14ac:dyDescent="0.2">
      <c r="A603" s="23" t="s">
        <v>1243</v>
      </c>
      <c r="B603" s="8">
        <v>94512395</v>
      </c>
      <c r="C603" s="25" t="s">
        <v>201</v>
      </c>
      <c r="D603" s="21">
        <f>COUNTIFS('CONTRATOS 2016'!AY:AY,A603,'CONTRATOS 2016'!$AM:AM,"&gt;=1")</f>
        <v>0</v>
      </c>
      <c r="E603" s="20">
        <f>SUMIFS('CONTRATOS 2016'!$AM:AM,'CONTRATOS 2016'!$AY:AY,A603)</f>
        <v>0</v>
      </c>
    </row>
    <row r="604" spans="1:5" x14ac:dyDescent="0.2">
      <c r="A604" s="23" t="s">
        <v>83</v>
      </c>
      <c r="B604" s="8">
        <v>78750941</v>
      </c>
      <c r="C604" s="25" t="s">
        <v>189</v>
      </c>
      <c r="D604" s="21">
        <f>COUNTIFS('CONTRATOS 2016'!AY:AY,A604,'CONTRATOS 2016'!$AM:AM,"&gt;=1")</f>
        <v>0</v>
      </c>
      <c r="E604" s="20">
        <f>SUMIFS('CONTRATOS 2016'!$AM:AM,'CONTRATOS 2016'!$AY:AY,A604)</f>
        <v>0</v>
      </c>
    </row>
    <row r="605" spans="1:5" x14ac:dyDescent="0.2">
      <c r="A605" s="23" t="s">
        <v>1151</v>
      </c>
      <c r="B605" s="8">
        <v>85471168</v>
      </c>
      <c r="C605" s="25" t="s">
        <v>195</v>
      </c>
      <c r="D605" s="21">
        <f>COUNTIFS('CONTRATOS 2016'!AY:AY,A605,'CONTRATOS 2016'!$AM:AM,"&gt;=1")</f>
        <v>0</v>
      </c>
      <c r="E605" s="20">
        <f>SUMIFS('CONTRATOS 2016'!$AM:AM,'CONTRATOS 2016'!$AY:AY,A605)</f>
        <v>0</v>
      </c>
    </row>
    <row r="606" spans="1:5" x14ac:dyDescent="0.2">
      <c r="A606" s="23" t="s">
        <v>1387</v>
      </c>
      <c r="B606" s="8">
        <v>1065600477</v>
      </c>
      <c r="C606" s="25" t="s">
        <v>161</v>
      </c>
      <c r="D606" s="21">
        <f>COUNTIFS('CONTRATOS 2016'!AY:AY,A606,'CONTRATOS 2016'!$AM:AM,"&gt;=1")</f>
        <v>0</v>
      </c>
      <c r="E606" s="20">
        <f>SUMIFS('CONTRATOS 2016'!$AM:AM,'CONTRATOS 2016'!$AY:AY,A606)</f>
        <v>0</v>
      </c>
    </row>
    <row r="607" spans="1:5" x14ac:dyDescent="0.2">
      <c r="A607" s="23" t="s">
        <v>1313</v>
      </c>
      <c r="B607" s="8">
        <v>1020756279</v>
      </c>
      <c r="C607" s="25" t="s">
        <v>270</v>
      </c>
      <c r="D607" s="21">
        <f>COUNTIFS('CONTRATOS 2016'!AY:AY,A607,'CONTRATOS 2016'!$AM:AM,"&gt;=1")</f>
        <v>0</v>
      </c>
      <c r="E607" s="20">
        <f>SUMIFS('CONTRATOS 2016'!$AM:AM,'CONTRATOS 2016'!$AY:AY,A607)</f>
        <v>0</v>
      </c>
    </row>
    <row r="608" spans="1:5" x14ac:dyDescent="0.2">
      <c r="A608" s="23" t="s">
        <v>549</v>
      </c>
      <c r="B608" s="8">
        <v>31710573</v>
      </c>
      <c r="C608" s="25" t="s">
        <v>161</v>
      </c>
      <c r="D608" s="21">
        <f>COUNTIFS('CONTRATOS 2016'!AY:AY,A608,'CONTRATOS 2016'!$AM:AM,"&gt;=1")</f>
        <v>0</v>
      </c>
      <c r="E608" s="20">
        <f>SUMIFS('CONTRATOS 2016'!$AM:AM,'CONTRATOS 2016'!$AY:AY,A608)</f>
        <v>0</v>
      </c>
    </row>
    <row r="609" spans="1:5" x14ac:dyDescent="0.2">
      <c r="A609" s="23" t="s">
        <v>626</v>
      </c>
      <c r="B609" s="8">
        <v>42013878</v>
      </c>
      <c r="C609" s="25" t="s">
        <v>193</v>
      </c>
      <c r="D609" s="21">
        <f>COUNTIFS('CONTRATOS 2016'!AY:AY,A609,'CONTRATOS 2016'!$AM:AM,"&gt;=1")</f>
        <v>0</v>
      </c>
      <c r="E609" s="20">
        <f>SUMIFS('CONTRATOS 2016'!$AM:AM,'CONTRATOS 2016'!$AY:AY,A609)</f>
        <v>0</v>
      </c>
    </row>
    <row r="610" spans="1:5" x14ac:dyDescent="0.2">
      <c r="A610" s="23" t="s">
        <v>1272</v>
      </c>
      <c r="B610" s="8">
        <v>1012375885</v>
      </c>
      <c r="C610" s="25" t="s">
        <v>161</v>
      </c>
      <c r="D610" s="21">
        <f>COUNTIFS('CONTRATOS 2016'!AY:AY,A610,'CONTRATOS 2016'!$AM:AM,"&gt;=1")</f>
        <v>0</v>
      </c>
      <c r="E610" s="20">
        <f>SUMIFS('CONTRATOS 2016'!$AM:AM,'CONTRATOS 2016'!$AY:AY,A610)</f>
        <v>0</v>
      </c>
    </row>
    <row r="611" spans="1:5" x14ac:dyDescent="0.2">
      <c r="A611" s="23" t="s">
        <v>801</v>
      </c>
      <c r="B611" s="8">
        <v>53115948</v>
      </c>
      <c r="C611" s="25" t="s">
        <v>190</v>
      </c>
      <c r="D611" s="21">
        <f>COUNTIFS('CONTRATOS 2016'!AY:AY,A611,'CONTRATOS 2016'!$AM:AM,"&gt;=1")</f>
        <v>0</v>
      </c>
      <c r="E611" s="20">
        <f>SUMIFS('CONTRATOS 2016'!$AM:AM,'CONTRATOS 2016'!$AY:AY,A611)</f>
        <v>0</v>
      </c>
    </row>
    <row r="612" spans="1:5" x14ac:dyDescent="0.2">
      <c r="A612" s="23" t="s">
        <v>756</v>
      </c>
      <c r="B612" s="8">
        <v>52840110</v>
      </c>
      <c r="C612" s="25" t="s">
        <v>161</v>
      </c>
      <c r="D612" s="21">
        <f>COUNTIFS('CONTRATOS 2016'!AY:AY,A612,'CONTRATOS 2016'!$AM:AM,"&gt;=1")</f>
        <v>0</v>
      </c>
      <c r="E612" s="20">
        <f>SUMIFS('CONTRATOS 2016'!$AM:AM,'CONTRATOS 2016'!$AY:AY,A612)</f>
        <v>0</v>
      </c>
    </row>
    <row r="613" spans="1:5" x14ac:dyDescent="0.2">
      <c r="A613" s="23" t="s">
        <v>727</v>
      </c>
      <c r="B613" s="8">
        <v>52496774</v>
      </c>
      <c r="C613" s="25" t="s">
        <v>239</v>
      </c>
      <c r="D613" s="21">
        <f>COUNTIFS('CONTRATOS 2016'!AY:AY,A613,'CONTRATOS 2016'!$AM:AM,"&gt;=1")</f>
        <v>0</v>
      </c>
      <c r="E613" s="20">
        <f>SUMIFS('CONTRATOS 2016'!$AM:AM,'CONTRATOS 2016'!$AY:AY,A613)</f>
        <v>0</v>
      </c>
    </row>
    <row r="614" spans="1:5" x14ac:dyDescent="0.2">
      <c r="A614" s="23" t="s">
        <v>742</v>
      </c>
      <c r="B614" s="8">
        <v>52740050</v>
      </c>
      <c r="C614" s="25" t="s">
        <v>161</v>
      </c>
      <c r="D614" s="21">
        <f>COUNTIFS('CONTRATOS 2016'!AY:AY,A614,'CONTRATOS 2016'!$AM:AM,"&gt;=1")</f>
        <v>0</v>
      </c>
      <c r="E614" s="20">
        <f>SUMIFS('CONTRATOS 2016'!$AM:AM,'CONTRATOS 2016'!$AY:AY,A614)</f>
        <v>0</v>
      </c>
    </row>
    <row r="615" spans="1:5" x14ac:dyDescent="0.2">
      <c r="A615" s="23" t="s">
        <v>602</v>
      </c>
      <c r="B615" s="8">
        <v>39678482</v>
      </c>
      <c r="C615" s="25" t="s">
        <v>188</v>
      </c>
      <c r="D615" s="21">
        <f>COUNTIFS('CONTRATOS 2016'!AY:AY,A615,'CONTRATOS 2016'!$AM:AM,"&gt;=1")</f>
        <v>0</v>
      </c>
      <c r="E615" s="20">
        <f>SUMIFS('CONTRATOS 2016'!$AM:AM,'CONTRATOS 2016'!$AY:AY,A615)</f>
        <v>0</v>
      </c>
    </row>
    <row r="616" spans="1:5" x14ac:dyDescent="0.2">
      <c r="A616" s="23" t="s">
        <v>1066</v>
      </c>
      <c r="B616" s="8">
        <v>80058262</v>
      </c>
      <c r="C616" s="25" t="s">
        <v>161</v>
      </c>
      <c r="D616" s="21">
        <f>COUNTIFS('CONTRATOS 2016'!AY:AY,A616,'CONTRATOS 2016'!$AM:AM,"&gt;=1")</f>
        <v>0</v>
      </c>
      <c r="E616" s="20">
        <f>SUMIFS('CONTRATOS 2016'!$AM:AM,'CONTRATOS 2016'!$AY:AY,A616)</f>
        <v>0</v>
      </c>
    </row>
    <row r="617" spans="1:5" x14ac:dyDescent="0.2">
      <c r="A617" s="23" t="s">
        <v>385</v>
      </c>
      <c r="B617" s="8">
        <v>11436922</v>
      </c>
      <c r="C617" s="25" t="s">
        <v>189</v>
      </c>
      <c r="D617" s="21">
        <f>COUNTIFS('CONTRATOS 2016'!AY:AY,A617,'CONTRATOS 2016'!$AM:AM,"&gt;=1")</f>
        <v>0</v>
      </c>
      <c r="E617" s="20">
        <f>SUMIFS('CONTRATOS 2016'!$AM:AM,'CONTRATOS 2016'!$AY:AY,A617)</f>
        <v>0</v>
      </c>
    </row>
    <row r="618" spans="1:5" x14ac:dyDescent="0.2">
      <c r="A618" s="23" t="s">
        <v>418</v>
      </c>
      <c r="B618" s="8">
        <v>12997080</v>
      </c>
      <c r="C618" s="25" t="s">
        <v>178</v>
      </c>
      <c r="D618" s="21">
        <f>COUNTIFS('CONTRATOS 2016'!AY:AY,A618,'CONTRATOS 2016'!$AM:AM,"&gt;=1")</f>
        <v>0</v>
      </c>
      <c r="E618" s="20">
        <f>SUMIFS('CONTRATOS 2016'!$AM:AM,'CONTRATOS 2016'!$AY:AY,A618)</f>
        <v>0</v>
      </c>
    </row>
    <row r="619" spans="1:5" x14ac:dyDescent="0.2">
      <c r="A619" s="23" t="s">
        <v>1270</v>
      </c>
      <c r="B619" s="8">
        <v>1012331657</v>
      </c>
      <c r="C619" s="25" t="s">
        <v>161</v>
      </c>
      <c r="D619" s="21">
        <f>COUNTIFS('CONTRATOS 2016'!AY:AY,A619,'CONTRATOS 2016'!$AM:AM,"&gt;=1")</f>
        <v>0</v>
      </c>
      <c r="E619" s="20">
        <f>SUMIFS('CONTRATOS 2016'!$AM:AM,'CONTRATOS 2016'!$AY:AY,A619)</f>
        <v>0</v>
      </c>
    </row>
    <row r="620" spans="1:5" x14ac:dyDescent="0.2">
      <c r="A620" s="23" t="s">
        <v>1094</v>
      </c>
      <c r="B620" s="8">
        <v>80214915</v>
      </c>
      <c r="C620" s="25" t="s">
        <v>161</v>
      </c>
      <c r="D620" s="21">
        <f>COUNTIFS('CONTRATOS 2016'!AY:AY,A620,'CONTRATOS 2016'!$AM:AM,"&gt;=1")</f>
        <v>0</v>
      </c>
      <c r="E620" s="20">
        <f>SUMIFS('CONTRATOS 2016'!$AM:AM,'CONTRATOS 2016'!$AY:AY,A620)</f>
        <v>0</v>
      </c>
    </row>
    <row r="621" spans="1:5" x14ac:dyDescent="0.2">
      <c r="A621" s="23" t="s">
        <v>1249</v>
      </c>
      <c r="B621" s="8">
        <v>98383338</v>
      </c>
      <c r="C621" s="25" t="s">
        <v>183</v>
      </c>
      <c r="D621" s="21">
        <f>COUNTIFS('CONTRATOS 2016'!AY:AY,A621,'CONTRATOS 2016'!$AM:AM,"&gt;=1")</f>
        <v>0</v>
      </c>
      <c r="E621" s="20">
        <f>SUMIFS('CONTRATOS 2016'!$AM:AM,'CONTRATOS 2016'!$AY:AY,A621)</f>
        <v>0</v>
      </c>
    </row>
    <row r="622" spans="1:5" x14ac:dyDescent="0.2">
      <c r="A622" s="23" t="s">
        <v>1365</v>
      </c>
      <c r="B622" s="8">
        <v>1037579334</v>
      </c>
      <c r="C622" s="25" t="s">
        <v>172</v>
      </c>
      <c r="D622" s="21">
        <f>COUNTIFS('CONTRATOS 2016'!AY:AY,A622,'CONTRATOS 2016'!$AM:AM,"&gt;=1")</f>
        <v>0</v>
      </c>
      <c r="E622" s="20">
        <f>SUMIFS('CONTRATOS 2016'!$AM:AM,'CONTRATOS 2016'!$AY:AY,A622)</f>
        <v>0</v>
      </c>
    </row>
    <row r="623" spans="1:5" x14ac:dyDescent="0.2">
      <c r="A623" s="23" t="s">
        <v>299</v>
      </c>
      <c r="B623" s="8">
        <v>4134291</v>
      </c>
      <c r="C623" s="25" t="s">
        <v>161</v>
      </c>
      <c r="D623" s="21">
        <f>COUNTIFS('CONTRATOS 2016'!AY:AY,A623,'CONTRATOS 2016'!$AM:AM,"&gt;=1")</f>
        <v>0</v>
      </c>
      <c r="E623" s="20">
        <f>SUMIFS('CONTRATOS 2016'!$AM:AM,'CONTRATOS 2016'!$AY:AY,A623)</f>
        <v>0</v>
      </c>
    </row>
    <row r="624" spans="1:5" x14ac:dyDescent="0.2">
      <c r="A624" s="23" t="s">
        <v>364</v>
      </c>
      <c r="B624" s="8">
        <v>10011504</v>
      </c>
      <c r="C624" s="25" t="s">
        <v>207</v>
      </c>
      <c r="D624" s="21">
        <f>COUNTIFS('CONTRATOS 2016'!AY:AY,A624,'CONTRATOS 2016'!$AM:AM,"&gt;=1")</f>
        <v>0</v>
      </c>
      <c r="E624" s="20">
        <f>SUMIFS('CONTRATOS 2016'!$AM:AM,'CONTRATOS 2016'!$AY:AY,A624)</f>
        <v>0</v>
      </c>
    </row>
    <row r="625" spans="1:5" x14ac:dyDescent="0.2">
      <c r="A625" s="23" t="s">
        <v>1012</v>
      </c>
      <c r="B625" s="8">
        <v>79818938</v>
      </c>
      <c r="C625" s="25" t="s">
        <v>161</v>
      </c>
      <c r="D625" s="21">
        <f>COUNTIFS('CONTRATOS 2016'!AY:AY,A625,'CONTRATOS 2016'!$AM:AM,"&gt;=1")</f>
        <v>0</v>
      </c>
      <c r="E625" s="20">
        <f>SUMIFS('CONTRATOS 2016'!$AM:AM,'CONTRATOS 2016'!$AY:AY,A625)</f>
        <v>0</v>
      </c>
    </row>
    <row r="626" spans="1:5" x14ac:dyDescent="0.2">
      <c r="A626" s="23" t="s">
        <v>982</v>
      </c>
      <c r="B626" s="8">
        <v>79596567</v>
      </c>
      <c r="C626" s="25" t="s">
        <v>251</v>
      </c>
      <c r="D626" s="21">
        <f>COUNTIFS('CONTRATOS 2016'!AY:AY,A626,'CONTRATOS 2016'!$AM:AM,"&gt;=1")</f>
        <v>0</v>
      </c>
      <c r="E626" s="20">
        <f>SUMIFS('CONTRATOS 2016'!$AM:AM,'CONTRATOS 2016'!$AY:AY,A626)</f>
        <v>0</v>
      </c>
    </row>
    <row r="627" spans="1:5" x14ac:dyDescent="0.2">
      <c r="A627" s="23" t="s">
        <v>925</v>
      </c>
      <c r="B627" s="8">
        <v>76324618</v>
      </c>
      <c r="C627" s="25" t="s">
        <v>163</v>
      </c>
      <c r="D627" s="21">
        <f>COUNTIFS('CONTRATOS 2016'!AY:AY,A627,'CONTRATOS 2016'!$AM:AM,"&gt;=1")</f>
        <v>0</v>
      </c>
      <c r="E627" s="20">
        <f>SUMIFS('CONTRATOS 2016'!$AM:AM,'CONTRATOS 2016'!$AY:AY,A627)</f>
        <v>0</v>
      </c>
    </row>
    <row r="628" spans="1:5" x14ac:dyDescent="0.2">
      <c r="A628" s="23" t="s">
        <v>410</v>
      </c>
      <c r="B628" s="8">
        <v>12753508</v>
      </c>
      <c r="C628" s="25" t="s">
        <v>176</v>
      </c>
      <c r="D628" s="21">
        <f>COUNTIFS('CONTRATOS 2016'!AY:AY,A628,'CONTRATOS 2016'!$AM:AM,"&gt;=1")</f>
        <v>0</v>
      </c>
      <c r="E628" s="20">
        <f>SUMIFS('CONTRATOS 2016'!$AM:AM,'CONTRATOS 2016'!$AY:AY,A628)</f>
        <v>0</v>
      </c>
    </row>
    <row r="629" spans="1:5" x14ac:dyDescent="0.2">
      <c r="A629" s="23" t="s">
        <v>422</v>
      </c>
      <c r="B629" s="8">
        <v>13069638</v>
      </c>
      <c r="C629" s="25" t="s">
        <v>197</v>
      </c>
      <c r="D629" s="21">
        <f>COUNTIFS('CONTRATOS 2016'!AY:AY,A629,'CONTRATOS 2016'!$AM:AM,"&gt;=1")</f>
        <v>0</v>
      </c>
      <c r="E629" s="20">
        <f>SUMIFS('CONTRATOS 2016'!$AM:AM,'CONTRATOS 2016'!$AY:AY,A629)</f>
        <v>0</v>
      </c>
    </row>
    <row r="630" spans="1:5" x14ac:dyDescent="0.2">
      <c r="A630" s="23" t="s">
        <v>1240</v>
      </c>
      <c r="B630" s="8">
        <v>94490869</v>
      </c>
      <c r="C630" s="25" t="s">
        <v>166</v>
      </c>
      <c r="D630" s="21">
        <f>COUNTIFS('CONTRATOS 2016'!AY:AY,A630,'CONTRATOS 2016'!$AM:AM,"&gt;=1")</f>
        <v>0</v>
      </c>
      <c r="E630" s="20">
        <f>SUMIFS('CONTRATOS 2016'!$AM:AM,'CONTRATOS 2016'!$AY:AY,A630)</f>
        <v>0</v>
      </c>
    </row>
    <row r="631" spans="1:5" x14ac:dyDescent="0.2">
      <c r="A631" s="23" t="s">
        <v>344</v>
      </c>
      <c r="B631" s="8">
        <v>8357229</v>
      </c>
      <c r="C631" s="25" t="s">
        <v>172</v>
      </c>
      <c r="D631" s="21">
        <f>COUNTIFS('CONTRATOS 2016'!AY:AY,A631,'CONTRATOS 2016'!$AM:AM,"&gt;=1")</f>
        <v>0</v>
      </c>
      <c r="E631" s="20">
        <f>SUMIFS('CONTRATOS 2016'!$AM:AM,'CONTRATOS 2016'!$AY:AY,A631)</f>
        <v>0</v>
      </c>
    </row>
    <row r="632" spans="1:5" x14ac:dyDescent="0.2">
      <c r="A632" s="23" t="s">
        <v>1363</v>
      </c>
      <c r="B632" s="8">
        <v>1033698105</v>
      </c>
      <c r="C632" s="25" t="s">
        <v>161</v>
      </c>
      <c r="D632" s="21">
        <f>COUNTIFS('CONTRATOS 2016'!AY:AY,A632,'CONTRATOS 2016'!$AM:AM,"&gt;=1")</f>
        <v>0</v>
      </c>
      <c r="E632" s="20">
        <f>SUMIFS('CONTRATOS 2016'!$AM:AM,'CONTRATOS 2016'!$AY:AY,A632)</f>
        <v>0</v>
      </c>
    </row>
    <row r="633" spans="1:5" x14ac:dyDescent="0.2">
      <c r="A633" s="23" t="s">
        <v>1060</v>
      </c>
      <c r="B633" s="8">
        <v>80040337</v>
      </c>
      <c r="C633" s="25" t="s">
        <v>161</v>
      </c>
      <c r="D633" s="21">
        <f>COUNTIFS('CONTRATOS 2016'!AY:AY,A633,'CONTRATOS 2016'!$AM:AM,"&gt;=1")</f>
        <v>0</v>
      </c>
      <c r="E633" s="20">
        <f>SUMIFS('CONTRATOS 2016'!$AM:AM,'CONTRATOS 2016'!$AY:AY,A633)</f>
        <v>0</v>
      </c>
    </row>
    <row r="634" spans="1:5" x14ac:dyDescent="0.2">
      <c r="A634" s="23" t="s">
        <v>942</v>
      </c>
      <c r="B634" s="8">
        <v>79122246</v>
      </c>
      <c r="C634" s="25" t="s">
        <v>251</v>
      </c>
      <c r="D634" s="21">
        <f>COUNTIFS('CONTRATOS 2016'!AY:AY,A634,'CONTRATOS 2016'!$AM:AM,"&gt;=1")</f>
        <v>0</v>
      </c>
      <c r="E634" s="20">
        <f>SUMIFS('CONTRATOS 2016'!$AM:AM,'CONTRATOS 2016'!$AY:AY,A634)</f>
        <v>0</v>
      </c>
    </row>
    <row r="635" spans="1:5" x14ac:dyDescent="0.2">
      <c r="A635" s="23" t="s">
        <v>323</v>
      </c>
      <c r="B635" s="8">
        <v>6597946</v>
      </c>
      <c r="C635" s="25" t="s">
        <v>184</v>
      </c>
      <c r="D635" s="21">
        <f>COUNTIFS('CONTRATOS 2016'!AY:AY,A635,'CONTRATOS 2016'!$AM:AM,"&gt;=1")</f>
        <v>0</v>
      </c>
      <c r="E635" s="20">
        <f>SUMIFS('CONTRATOS 2016'!$AM:AM,'CONTRATOS 2016'!$AY:AY,A635)</f>
        <v>0</v>
      </c>
    </row>
    <row r="636" spans="1:5" x14ac:dyDescent="0.2">
      <c r="A636" s="23" t="s">
        <v>1038</v>
      </c>
      <c r="B636" s="8">
        <v>79957950</v>
      </c>
      <c r="C636" s="25" t="s">
        <v>163</v>
      </c>
      <c r="D636" s="21">
        <f>COUNTIFS('CONTRATOS 2016'!AY:AY,A636,'CONTRATOS 2016'!$AM:AM,"&gt;=1")</f>
        <v>0</v>
      </c>
      <c r="E636" s="20">
        <f>SUMIFS('CONTRATOS 2016'!$AM:AM,'CONTRATOS 2016'!$AY:AY,A636)</f>
        <v>0</v>
      </c>
    </row>
    <row r="637" spans="1:5" x14ac:dyDescent="0.2">
      <c r="A637" s="23" t="s">
        <v>141</v>
      </c>
      <c r="B637" s="8">
        <v>79650674</v>
      </c>
      <c r="C637" s="25" t="s">
        <v>247</v>
      </c>
      <c r="D637" s="21">
        <f>COUNTIFS('CONTRATOS 2016'!AY:AY,A637,'CONTRATOS 2016'!$AM:AM,"&gt;=1")</f>
        <v>0</v>
      </c>
      <c r="E637" s="20">
        <f>SUMIFS('CONTRATOS 2016'!$AM:AM,'CONTRATOS 2016'!$AY:AY,A637)</f>
        <v>0</v>
      </c>
    </row>
    <row r="638" spans="1:5" x14ac:dyDescent="0.2">
      <c r="A638" s="23" t="s">
        <v>1193</v>
      </c>
      <c r="B638" s="8">
        <v>88241501</v>
      </c>
      <c r="C638" s="25" t="s">
        <v>206</v>
      </c>
      <c r="D638" s="21">
        <f>COUNTIFS('CONTRATOS 2016'!AY:AY,A638,'CONTRATOS 2016'!$AM:AM,"&gt;=1")</f>
        <v>0</v>
      </c>
      <c r="E638" s="20">
        <f>SUMIFS('CONTRATOS 2016'!$AM:AM,'CONTRATOS 2016'!$AY:AY,A638)</f>
        <v>0</v>
      </c>
    </row>
    <row r="639" spans="1:5" x14ac:dyDescent="0.2">
      <c r="A639" s="23" t="s">
        <v>401</v>
      </c>
      <c r="B639" s="8">
        <v>12402190</v>
      </c>
      <c r="C639" s="25" t="s">
        <v>218</v>
      </c>
      <c r="D639" s="21">
        <f>COUNTIFS('CONTRATOS 2016'!AY:AY,A639,'CONTRATOS 2016'!$AM:AM,"&gt;=1")</f>
        <v>0</v>
      </c>
      <c r="E639" s="20">
        <f>SUMIFS('CONTRATOS 2016'!$AM:AM,'CONTRATOS 2016'!$AY:AY,A639)</f>
        <v>0</v>
      </c>
    </row>
    <row r="640" spans="1:5" x14ac:dyDescent="0.2">
      <c r="A640" s="23" t="s">
        <v>871</v>
      </c>
      <c r="B640" s="8">
        <v>72213390</v>
      </c>
      <c r="C640" s="25" t="s">
        <v>200</v>
      </c>
      <c r="D640" s="21">
        <f>COUNTIFS('CONTRATOS 2016'!AY:AY,A640,'CONTRATOS 2016'!$AM:AM,"&gt;=1")</f>
        <v>0</v>
      </c>
      <c r="E640" s="20">
        <f>SUMIFS('CONTRATOS 2016'!$AM:AM,'CONTRATOS 2016'!$AY:AY,A640)</f>
        <v>0</v>
      </c>
    </row>
    <row r="641" spans="1:5" x14ac:dyDescent="0.2">
      <c r="A641" s="23" t="s">
        <v>1258</v>
      </c>
      <c r="B641" s="8">
        <v>98659151</v>
      </c>
      <c r="C641" s="25" t="s">
        <v>244</v>
      </c>
      <c r="D641" s="21">
        <f>COUNTIFS('CONTRATOS 2016'!AY:AY,A641,'CONTRATOS 2016'!$AM:AM,"&gt;=1")</f>
        <v>0</v>
      </c>
      <c r="E641" s="20">
        <f>SUMIFS('CONTRATOS 2016'!$AM:AM,'CONTRATOS 2016'!$AY:AY,A641)</f>
        <v>0</v>
      </c>
    </row>
    <row r="642" spans="1:5" x14ac:dyDescent="0.2">
      <c r="A642" s="23" t="s">
        <v>1115</v>
      </c>
      <c r="B642" s="8">
        <v>80492683</v>
      </c>
      <c r="C642" s="25" t="s">
        <v>172</v>
      </c>
      <c r="D642" s="21">
        <f>COUNTIFS('CONTRATOS 2016'!AY:AY,A642,'CONTRATOS 2016'!$AM:AM,"&gt;=1")</f>
        <v>0</v>
      </c>
      <c r="E642" s="20">
        <f>SUMIFS('CONTRATOS 2016'!$AM:AM,'CONTRATOS 2016'!$AY:AY,A642)</f>
        <v>0</v>
      </c>
    </row>
    <row r="643" spans="1:5" x14ac:dyDescent="0.2">
      <c r="A643" s="23" t="s">
        <v>1005</v>
      </c>
      <c r="B643" s="8">
        <v>79761933</v>
      </c>
      <c r="C643" s="25" t="s">
        <v>161</v>
      </c>
      <c r="D643" s="21">
        <f>COUNTIFS('CONTRATOS 2016'!AY:AY,A643,'CONTRATOS 2016'!$AM:AM,"&gt;=1")</f>
        <v>0</v>
      </c>
      <c r="E643" s="20">
        <f>SUMIFS('CONTRATOS 2016'!$AM:AM,'CONTRATOS 2016'!$AY:AY,A643)</f>
        <v>0</v>
      </c>
    </row>
    <row r="644" spans="1:5" x14ac:dyDescent="0.2">
      <c r="A644" s="23" t="s">
        <v>857</v>
      </c>
      <c r="B644" s="8">
        <v>71757969</v>
      </c>
      <c r="C644" s="25" t="s">
        <v>172</v>
      </c>
      <c r="D644" s="21">
        <f>COUNTIFS('CONTRATOS 2016'!AY:AY,A644,'CONTRATOS 2016'!$AM:AM,"&gt;=1")</f>
        <v>0</v>
      </c>
      <c r="E644" s="20">
        <f>SUMIFS('CONTRATOS 2016'!$AM:AM,'CONTRATOS 2016'!$AY:AY,A644)</f>
        <v>0</v>
      </c>
    </row>
    <row r="645" spans="1:5" x14ac:dyDescent="0.2">
      <c r="A645" s="23" t="s">
        <v>471</v>
      </c>
      <c r="B645" s="8">
        <v>17646290</v>
      </c>
      <c r="C645" s="25" t="s">
        <v>228</v>
      </c>
      <c r="D645" s="21">
        <f>COUNTIFS('CONTRATOS 2016'!AY:AY,A645,'CONTRATOS 2016'!$AM:AM,"&gt;=1")</f>
        <v>0</v>
      </c>
      <c r="E645" s="20">
        <f>SUMIFS('CONTRATOS 2016'!$AM:AM,'CONTRATOS 2016'!$AY:AY,A645)</f>
        <v>0</v>
      </c>
    </row>
    <row r="646" spans="1:5" x14ac:dyDescent="0.2">
      <c r="A646" s="23" t="s">
        <v>1255</v>
      </c>
      <c r="B646" s="8">
        <v>98600403</v>
      </c>
      <c r="C646" s="25" t="s">
        <v>192</v>
      </c>
      <c r="D646" s="21">
        <f>COUNTIFS('CONTRATOS 2016'!AY:AY,A646,'CONTRATOS 2016'!$AM:AM,"&gt;=1")</f>
        <v>0</v>
      </c>
      <c r="E646" s="20">
        <f>SUMIFS('CONTRATOS 2016'!$AM:AM,'CONTRATOS 2016'!$AY:AY,A646)</f>
        <v>0</v>
      </c>
    </row>
    <row r="647" spans="1:5" x14ac:dyDescent="0.2">
      <c r="A647" s="23" t="s">
        <v>943</v>
      </c>
      <c r="B647" s="8">
        <v>79140652</v>
      </c>
      <c r="C647" s="25" t="s">
        <v>222</v>
      </c>
      <c r="D647" s="21">
        <f>COUNTIFS('CONTRATOS 2016'!AY:AY,A647,'CONTRATOS 2016'!$AM:AM,"&gt;=1")</f>
        <v>0</v>
      </c>
      <c r="E647" s="20">
        <f>SUMIFS('CONTRATOS 2016'!$AM:AM,'CONTRATOS 2016'!$AY:AY,A647)</f>
        <v>0</v>
      </c>
    </row>
    <row r="648" spans="1:5" x14ac:dyDescent="0.2">
      <c r="A648" s="23" t="s">
        <v>1158</v>
      </c>
      <c r="B648" s="8">
        <v>86056267</v>
      </c>
      <c r="C648" s="25" t="s">
        <v>205</v>
      </c>
      <c r="D648" s="21">
        <f>COUNTIFS('CONTRATOS 2016'!AY:AY,A648,'CONTRATOS 2016'!$AM:AM,"&gt;=1")</f>
        <v>0</v>
      </c>
      <c r="E648" s="20">
        <f>SUMIFS('CONTRATOS 2016'!$AM:AM,'CONTRATOS 2016'!$AY:AY,A648)</f>
        <v>0</v>
      </c>
    </row>
    <row r="649" spans="1:5" x14ac:dyDescent="0.2">
      <c r="A649" s="23" t="s">
        <v>939</v>
      </c>
      <c r="B649" s="8">
        <v>79102447</v>
      </c>
      <c r="C649" s="25" t="s">
        <v>185</v>
      </c>
      <c r="D649" s="21">
        <f>COUNTIFS('CONTRATOS 2016'!AY:AY,A649,'CONTRATOS 2016'!$AM:AM,"&gt;=1")</f>
        <v>0</v>
      </c>
      <c r="E649" s="20">
        <f>SUMIFS('CONTRATOS 2016'!$AM:AM,'CONTRATOS 2016'!$AY:AY,A649)</f>
        <v>0</v>
      </c>
    </row>
    <row r="650" spans="1:5" x14ac:dyDescent="0.2">
      <c r="A650" s="23" t="s">
        <v>1456</v>
      </c>
      <c r="B650" s="8">
        <v>72222578</v>
      </c>
      <c r="C650" s="25" t="s">
        <v>273</v>
      </c>
      <c r="D650" s="21">
        <f>COUNTIFS('CONTRATOS 2016'!AY:AY,A650,'CONTRATOS 2016'!$AM:AM,"&gt;=1")</f>
        <v>0</v>
      </c>
      <c r="E650" s="20">
        <f>SUMIFS('CONTRATOS 2016'!$AM:AM,'CONTRATOS 2016'!$AY:AY,A650)</f>
        <v>0</v>
      </c>
    </row>
    <row r="651" spans="1:5" x14ac:dyDescent="0.2">
      <c r="A651" s="23" t="s">
        <v>66</v>
      </c>
      <c r="B651" s="8">
        <v>79379510</v>
      </c>
      <c r="C651" s="25" t="s">
        <v>240</v>
      </c>
      <c r="D651" s="21">
        <f>COUNTIFS('CONTRATOS 2016'!AY:AY,A651,'CONTRATOS 2016'!$AM:AM,"&gt;=1")</f>
        <v>1</v>
      </c>
      <c r="E651" s="20">
        <f>SUMIFS('CONTRATOS 2016'!$AM:AM,'CONTRATOS 2016'!$AY:AY,A651)</f>
        <v>10000000</v>
      </c>
    </row>
    <row r="652" spans="1:5" x14ac:dyDescent="0.2">
      <c r="A652" s="23" t="s">
        <v>874</v>
      </c>
      <c r="B652" s="8">
        <v>72222578</v>
      </c>
      <c r="C652" s="25" t="s">
        <v>282</v>
      </c>
      <c r="D652" s="21">
        <f>COUNTIFS('CONTRATOS 2016'!AY:AY,A652,'CONTRATOS 2016'!$AM:AM,"&gt;=1")</f>
        <v>0</v>
      </c>
      <c r="E652" s="20">
        <f>SUMIFS('CONTRATOS 2016'!$AM:AM,'CONTRATOS 2016'!$AY:AY,A652)</f>
        <v>0</v>
      </c>
    </row>
    <row r="653" spans="1:5" x14ac:dyDescent="0.2">
      <c r="A653" s="23" t="s">
        <v>1231</v>
      </c>
      <c r="B653" s="8">
        <v>94391703</v>
      </c>
      <c r="C653" s="25" t="s">
        <v>211</v>
      </c>
      <c r="D653" s="21">
        <f>COUNTIFS('CONTRATOS 2016'!AY:AY,A653,'CONTRATOS 2016'!$AM:AM,"&gt;=1")</f>
        <v>0</v>
      </c>
      <c r="E653" s="20">
        <f>SUMIFS('CONTRATOS 2016'!$AM:AM,'CONTRATOS 2016'!$AY:AY,A653)</f>
        <v>0</v>
      </c>
    </row>
    <row r="654" spans="1:5" x14ac:dyDescent="0.2">
      <c r="A654" s="23" t="s">
        <v>1086</v>
      </c>
      <c r="B654" s="8">
        <v>80150797</v>
      </c>
      <c r="C654" s="25" t="s">
        <v>161</v>
      </c>
      <c r="D654" s="21">
        <f>COUNTIFS('CONTRATOS 2016'!AY:AY,A654,'CONTRATOS 2016'!$AM:AM,"&gt;=1")</f>
        <v>0</v>
      </c>
      <c r="E654" s="20">
        <f>SUMIFS('CONTRATOS 2016'!$AM:AM,'CONTRATOS 2016'!$AY:AY,A654)</f>
        <v>0</v>
      </c>
    </row>
    <row r="655" spans="1:5" x14ac:dyDescent="0.2">
      <c r="A655" s="23" t="s">
        <v>971</v>
      </c>
      <c r="B655" s="8">
        <v>79528008</v>
      </c>
      <c r="C655" s="25" t="s">
        <v>163</v>
      </c>
      <c r="D655" s="21">
        <f>COUNTIFS('CONTRATOS 2016'!AY:AY,A655,'CONTRATOS 2016'!$AM:AM,"&gt;=1")</f>
        <v>0</v>
      </c>
      <c r="E655" s="20">
        <f>SUMIFS('CONTRATOS 2016'!$AM:AM,'CONTRATOS 2016'!$AY:AY,A655)</f>
        <v>0</v>
      </c>
    </row>
    <row r="656" spans="1:5" x14ac:dyDescent="0.2">
      <c r="A656" s="23" t="s">
        <v>921</v>
      </c>
      <c r="B656" s="8">
        <v>76306626</v>
      </c>
      <c r="C656" s="25" t="s">
        <v>211</v>
      </c>
      <c r="D656" s="21">
        <f>COUNTIFS('CONTRATOS 2016'!AY:AY,A656,'CONTRATOS 2016'!$AM:AM,"&gt;=1")</f>
        <v>0</v>
      </c>
      <c r="E656" s="20">
        <f>SUMIFS('CONTRATOS 2016'!$AM:AM,'CONTRATOS 2016'!$AY:AY,A656)</f>
        <v>0</v>
      </c>
    </row>
    <row r="657" spans="1:5" x14ac:dyDescent="0.2">
      <c r="A657" s="23" t="s">
        <v>1093</v>
      </c>
      <c r="B657" s="8">
        <v>80185748</v>
      </c>
      <c r="C657" s="25" t="s">
        <v>161</v>
      </c>
      <c r="D657" s="21">
        <f>COUNTIFS('CONTRATOS 2016'!AY:AY,A657,'CONTRATOS 2016'!$AM:AM,"&gt;=1")</f>
        <v>0</v>
      </c>
      <c r="E657" s="20">
        <f>SUMIFS('CONTRATOS 2016'!$AM:AM,'CONTRATOS 2016'!$AY:AY,A657)</f>
        <v>0</v>
      </c>
    </row>
    <row r="658" spans="1:5" x14ac:dyDescent="0.2">
      <c r="A658" s="23" t="s">
        <v>947</v>
      </c>
      <c r="B658" s="8">
        <v>79209954</v>
      </c>
      <c r="C658" s="25" t="s">
        <v>251</v>
      </c>
      <c r="D658" s="21">
        <f>COUNTIFS('CONTRATOS 2016'!AY:AY,A658,'CONTRATOS 2016'!$AM:AM,"&gt;=1")</f>
        <v>0</v>
      </c>
      <c r="E658" s="20">
        <f>SUMIFS('CONTRATOS 2016'!$AM:AM,'CONTRATOS 2016'!$AY:AY,A658)</f>
        <v>0</v>
      </c>
    </row>
    <row r="659" spans="1:5" x14ac:dyDescent="0.2">
      <c r="A659" s="23" t="s">
        <v>1309</v>
      </c>
      <c r="B659" s="8">
        <v>1019054159</v>
      </c>
      <c r="C659" s="25" t="s">
        <v>161</v>
      </c>
      <c r="D659" s="21">
        <f>COUNTIFS('CONTRATOS 2016'!AY:AY,A659,'CONTRATOS 2016'!$AM:AM,"&gt;=1")</f>
        <v>0</v>
      </c>
      <c r="E659" s="20">
        <f>SUMIFS('CONTRATOS 2016'!$AM:AM,'CONTRATOS 2016'!$AY:AY,A659)</f>
        <v>0</v>
      </c>
    </row>
    <row r="660" spans="1:5" x14ac:dyDescent="0.2">
      <c r="A660" s="23" t="s">
        <v>454</v>
      </c>
      <c r="B660" s="8">
        <v>16503431</v>
      </c>
      <c r="C660" s="25" t="s">
        <v>177</v>
      </c>
      <c r="D660" s="21">
        <f>COUNTIFS('CONTRATOS 2016'!AY:AY,A660,'CONTRATOS 2016'!$AM:AM,"&gt;=1")</f>
        <v>0</v>
      </c>
      <c r="E660" s="20">
        <f>SUMIFS('CONTRATOS 2016'!$AM:AM,'CONTRATOS 2016'!$AY:AY,A660)</f>
        <v>0</v>
      </c>
    </row>
    <row r="661" spans="1:5" x14ac:dyDescent="0.2">
      <c r="A661" s="23" t="s">
        <v>913</v>
      </c>
      <c r="B661" s="8">
        <v>75071523</v>
      </c>
      <c r="C661" s="25" t="s">
        <v>179</v>
      </c>
      <c r="D661" s="21">
        <f>COUNTIFS('CONTRATOS 2016'!AY:AY,A661,'CONTRATOS 2016'!$AM:AM,"&gt;=1")</f>
        <v>0</v>
      </c>
      <c r="E661" s="20">
        <f>SUMIFS('CONTRATOS 2016'!$AM:AM,'CONTRATOS 2016'!$AY:AY,A661)</f>
        <v>0</v>
      </c>
    </row>
    <row r="662" spans="1:5" x14ac:dyDescent="0.2">
      <c r="A662" s="23" t="s">
        <v>416</v>
      </c>
      <c r="B662" s="8">
        <v>12990182</v>
      </c>
      <c r="C662" s="25" t="s">
        <v>181</v>
      </c>
      <c r="D662" s="21">
        <f>COUNTIFS('CONTRATOS 2016'!AY:AY,A662,'CONTRATOS 2016'!$AM:AM,"&gt;=1")</f>
        <v>0</v>
      </c>
      <c r="E662" s="20">
        <f>SUMIFS('CONTRATOS 2016'!$AM:AM,'CONTRATOS 2016'!$AY:AY,A662)</f>
        <v>0</v>
      </c>
    </row>
    <row r="663" spans="1:5" x14ac:dyDescent="0.2">
      <c r="A663" s="23" t="s">
        <v>1192</v>
      </c>
      <c r="B663" s="8">
        <v>88235528</v>
      </c>
      <c r="C663" s="25" t="s">
        <v>181</v>
      </c>
      <c r="D663" s="21">
        <f>COUNTIFS('CONTRATOS 2016'!AY:AY,A663,'CONTRATOS 2016'!$AM:AM,"&gt;=1")</f>
        <v>0</v>
      </c>
      <c r="E663" s="20">
        <f>SUMIFS('CONTRATOS 2016'!$AM:AM,'CONTRATOS 2016'!$AY:AY,A663)</f>
        <v>0</v>
      </c>
    </row>
    <row r="664" spans="1:5" x14ac:dyDescent="0.2">
      <c r="A664" s="23" t="s">
        <v>134</v>
      </c>
      <c r="B664" s="8">
        <v>80236507</v>
      </c>
      <c r="C664" s="25" t="s">
        <v>164</v>
      </c>
      <c r="D664" s="21">
        <f>COUNTIFS('CONTRATOS 2016'!AY:AY,A664,'CONTRATOS 2016'!$AM:AM,"&gt;=1")</f>
        <v>0</v>
      </c>
      <c r="E664" s="20">
        <f>SUMIFS('CONTRATOS 2016'!$AM:AM,'CONTRATOS 2016'!$AY:AY,A664)</f>
        <v>0</v>
      </c>
    </row>
    <row r="665" spans="1:5" x14ac:dyDescent="0.2">
      <c r="A665" s="23" t="s">
        <v>1141</v>
      </c>
      <c r="B665" s="8">
        <v>84046646</v>
      </c>
      <c r="C665" s="25" t="s">
        <v>234</v>
      </c>
      <c r="D665" s="21">
        <f>COUNTIFS('CONTRATOS 2016'!AY:AY,A665,'CONTRATOS 2016'!$AM:AM,"&gt;=1")</f>
        <v>0</v>
      </c>
      <c r="E665" s="20">
        <f>SUMIFS('CONTRATOS 2016'!$AM:AM,'CONTRATOS 2016'!$AY:AY,A665)</f>
        <v>0</v>
      </c>
    </row>
    <row r="666" spans="1:5" x14ac:dyDescent="0.2">
      <c r="A666" s="23" t="s">
        <v>460</v>
      </c>
      <c r="B666" s="8">
        <v>16932101</v>
      </c>
      <c r="C666" s="25" t="s">
        <v>171</v>
      </c>
      <c r="D666" s="21">
        <f>COUNTIFS('CONTRATOS 2016'!AY:AY,A666,'CONTRATOS 2016'!$AM:AM,"&gt;=1")</f>
        <v>0</v>
      </c>
      <c r="E666" s="20">
        <f>SUMIFS('CONTRATOS 2016'!$AM:AM,'CONTRATOS 2016'!$AY:AY,A666)</f>
        <v>0</v>
      </c>
    </row>
    <row r="667" spans="1:5" x14ac:dyDescent="0.2">
      <c r="A667" s="23" t="s">
        <v>1189</v>
      </c>
      <c r="B667" s="8">
        <v>88234314</v>
      </c>
      <c r="C667" s="25" t="s">
        <v>279</v>
      </c>
      <c r="D667" s="21">
        <f>COUNTIFS('CONTRATOS 2016'!AY:AY,A667,'CONTRATOS 2016'!$AM:AM,"&gt;=1")</f>
        <v>0</v>
      </c>
      <c r="E667" s="20">
        <f>SUMIFS('CONTRATOS 2016'!$AM:AM,'CONTRATOS 2016'!$AY:AY,A667)</f>
        <v>0</v>
      </c>
    </row>
    <row r="668" spans="1:5" x14ac:dyDescent="0.2">
      <c r="A668" s="23" t="s">
        <v>998</v>
      </c>
      <c r="B668" s="8">
        <v>79714894</v>
      </c>
      <c r="C668" s="25" t="s">
        <v>190</v>
      </c>
      <c r="D668" s="21">
        <f>COUNTIFS('CONTRATOS 2016'!AY:AY,A668,'CONTRATOS 2016'!$AM:AM,"&gt;=1")</f>
        <v>0</v>
      </c>
      <c r="E668" s="20">
        <f>SUMIFS('CONTRATOS 2016'!$AM:AM,'CONTRATOS 2016'!$AY:AY,A668)</f>
        <v>0</v>
      </c>
    </row>
    <row r="669" spans="1:5" x14ac:dyDescent="0.2">
      <c r="A669" s="23" t="s">
        <v>1169</v>
      </c>
      <c r="B669" s="8">
        <v>87027517</v>
      </c>
      <c r="C669" s="25" t="s">
        <v>174</v>
      </c>
      <c r="D669" s="21">
        <f>COUNTIFS('CONTRATOS 2016'!AY:AY,A669,'CONTRATOS 2016'!$AM:AM,"&gt;=1")</f>
        <v>0</v>
      </c>
      <c r="E669" s="20">
        <f>SUMIFS('CONTRATOS 2016'!$AM:AM,'CONTRATOS 2016'!$AY:AY,A669)</f>
        <v>0</v>
      </c>
    </row>
    <row r="670" spans="1:5" x14ac:dyDescent="0.2">
      <c r="A670" s="23" t="s">
        <v>29</v>
      </c>
      <c r="B670" s="8">
        <v>80901889</v>
      </c>
      <c r="C670" s="25" t="s">
        <v>207</v>
      </c>
      <c r="D670" s="21">
        <f>COUNTIFS('CONTRATOS 2016'!AY:AY,A670,'CONTRATOS 2016'!$AM:AM,"&gt;=1")</f>
        <v>0</v>
      </c>
      <c r="E670" s="20">
        <f>SUMIFS('CONTRATOS 2016'!$AM:AM,'CONTRATOS 2016'!$AY:AY,A670)</f>
        <v>0</v>
      </c>
    </row>
    <row r="671" spans="1:5" x14ac:dyDescent="0.2">
      <c r="A671" s="23" t="s">
        <v>43</v>
      </c>
      <c r="B671" s="8">
        <v>80901889</v>
      </c>
      <c r="C671" s="25" t="s">
        <v>197</v>
      </c>
      <c r="D671" s="21">
        <f>COUNTIFS('CONTRATOS 2016'!AY:AY,A671,'CONTRATOS 2016'!$AM:AM,"&gt;=1")</f>
        <v>0</v>
      </c>
      <c r="E671" s="20">
        <f>SUMIFS('CONTRATOS 2016'!$AM:AM,'CONTRATOS 2016'!$AY:AY,A671)</f>
        <v>0</v>
      </c>
    </row>
    <row r="672" spans="1:5" x14ac:dyDescent="0.2">
      <c r="A672" s="23" t="s">
        <v>1208</v>
      </c>
      <c r="B672" s="8">
        <v>91494573</v>
      </c>
      <c r="C672" s="25" t="s">
        <v>184</v>
      </c>
      <c r="D672" s="21">
        <f>COUNTIFS('CONTRATOS 2016'!AY:AY,A672,'CONTRATOS 2016'!$AM:AM,"&gt;=1")</f>
        <v>0</v>
      </c>
      <c r="E672" s="20">
        <f>SUMIFS('CONTRATOS 2016'!$AM:AM,'CONTRATOS 2016'!$AY:AY,A672)</f>
        <v>0</v>
      </c>
    </row>
    <row r="673" spans="1:5" x14ac:dyDescent="0.2">
      <c r="A673" s="23" t="s">
        <v>346</v>
      </c>
      <c r="B673" s="8">
        <v>8509646</v>
      </c>
      <c r="C673" s="25" t="s">
        <v>201</v>
      </c>
      <c r="D673" s="21">
        <f>COUNTIFS('CONTRATOS 2016'!AY:AY,A673,'CONTRATOS 2016'!$AM:AM,"&gt;=1")</f>
        <v>0</v>
      </c>
      <c r="E673" s="20">
        <f>SUMIFS('CONTRATOS 2016'!$AM:AM,'CONTRATOS 2016'!$AY:AY,A673)</f>
        <v>0</v>
      </c>
    </row>
    <row r="674" spans="1:5" x14ac:dyDescent="0.2">
      <c r="A674" s="23" t="s">
        <v>1212</v>
      </c>
      <c r="B674" s="8">
        <v>93087422</v>
      </c>
      <c r="C674" s="25" t="s">
        <v>190</v>
      </c>
      <c r="D674" s="21">
        <f>COUNTIFS('CONTRATOS 2016'!AY:AY,A674,'CONTRATOS 2016'!$AM:AM,"&gt;=1")</f>
        <v>0</v>
      </c>
      <c r="E674" s="20">
        <f>SUMIFS('CONTRATOS 2016'!$AM:AM,'CONTRATOS 2016'!$AY:AY,A674)</f>
        <v>0</v>
      </c>
    </row>
    <row r="675" spans="1:5" x14ac:dyDescent="0.2">
      <c r="A675" s="23" t="s">
        <v>872</v>
      </c>
      <c r="B675" s="8">
        <v>72215477</v>
      </c>
      <c r="C675" s="25" t="s">
        <v>161</v>
      </c>
      <c r="D675" s="21">
        <f>COUNTIFS('CONTRATOS 2016'!AY:AY,A675,'CONTRATOS 2016'!$AM:AM,"&gt;=1")</f>
        <v>0</v>
      </c>
      <c r="E675" s="20">
        <f>SUMIFS('CONTRATOS 2016'!$AM:AM,'CONTRATOS 2016'!$AY:AY,A675)</f>
        <v>0</v>
      </c>
    </row>
    <row r="676" spans="1:5" x14ac:dyDescent="0.2">
      <c r="A676" s="23" t="s">
        <v>1197</v>
      </c>
      <c r="B676" s="8">
        <v>88246228</v>
      </c>
      <c r="C676" s="25" t="s">
        <v>177</v>
      </c>
      <c r="D676" s="21">
        <f>COUNTIFS('CONTRATOS 2016'!AY:AY,A676,'CONTRATOS 2016'!$AM:AM,"&gt;=1")</f>
        <v>0</v>
      </c>
      <c r="E676" s="20">
        <f>SUMIFS('CONTRATOS 2016'!$AM:AM,'CONTRATOS 2016'!$AY:AY,A676)</f>
        <v>0</v>
      </c>
    </row>
    <row r="677" spans="1:5" x14ac:dyDescent="0.2">
      <c r="A677" s="23" t="s">
        <v>419</v>
      </c>
      <c r="B677" s="8">
        <v>13067953</v>
      </c>
      <c r="C677" s="25" t="s">
        <v>210</v>
      </c>
      <c r="D677" s="21">
        <f>COUNTIFS('CONTRATOS 2016'!AY:AY,A677,'CONTRATOS 2016'!$AM:AM,"&gt;=1")</f>
        <v>0</v>
      </c>
      <c r="E677" s="20">
        <f>SUMIFS('CONTRATOS 2016'!$AM:AM,'CONTRATOS 2016'!$AY:AY,A677)</f>
        <v>0</v>
      </c>
    </row>
    <row r="678" spans="1:5" x14ac:dyDescent="0.2">
      <c r="A678" s="23" t="s">
        <v>1237</v>
      </c>
      <c r="B678" s="8">
        <v>94469795</v>
      </c>
      <c r="C678" s="25" t="s">
        <v>171</v>
      </c>
      <c r="D678" s="21">
        <f>COUNTIFS('CONTRATOS 2016'!AY:AY,A678,'CONTRATOS 2016'!$AM:AM,"&gt;=1")</f>
        <v>0</v>
      </c>
      <c r="E678" s="20">
        <f>SUMIFS('CONTRATOS 2016'!$AM:AM,'CONTRATOS 2016'!$AY:AY,A678)</f>
        <v>0</v>
      </c>
    </row>
    <row r="679" spans="1:5" x14ac:dyDescent="0.2">
      <c r="A679" s="23" t="s">
        <v>1425</v>
      </c>
      <c r="B679" s="8">
        <v>1114059359</v>
      </c>
      <c r="C679" s="25" t="s">
        <v>171</v>
      </c>
      <c r="D679" s="21">
        <f>COUNTIFS('CONTRATOS 2016'!AY:AY,A679,'CONTRATOS 2016'!$AM:AM,"&gt;=1")</f>
        <v>0</v>
      </c>
      <c r="E679" s="20">
        <f>SUMIFS('CONTRATOS 2016'!$AM:AM,'CONTRATOS 2016'!$AY:AY,A679)</f>
        <v>0</v>
      </c>
    </row>
    <row r="680" spans="1:5" x14ac:dyDescent="0.2">
      <c r="A680" s="23" t="s">
        <v>334</v>
      </c>
      <c r="B680" s="8">
        <v>7544613</v>
      </c>
      <c r="C680" s="25" t="s">
        <v>194</v>
      </c>
      <c r="D680" s="21">
        <f>COUNTIFS('CONTRATOS 2016'!AY:AY,A680,'CONTRATOS 2016'!$AM:AM,"&gt;=1")</f>
        <v>0</v>
      </c>
      <c r="E680" s="20">
        <f>SUMIFS('CONTRATOS 2016'!$AM:AM,'CONTRATOS 2016'!$AY:AY,A680)</f>
        <v>0</v>
      </c>
    </row>
    <row r="681" spans="1:5" x14ac:dyDescent="0.2">
      <c r="A681" s="23" t="s">
        <v>1063</v>
      </c>
      <c r="B681" s="8">
        <v>80053392</v>
      </c>
      <c r="C681" s="25" t="s">
        <v>179</v>
      </c>
      <c r="D681" s="21">
        <f>COUNTIFS('CONTRATOS 2016'!AY:AY,A681,'CONTRATOS 2016'!$AM:AM,"&gt;=1")</f>
        <v>0</v>
      </c>
      <c r="E681" s="20">
        <f>SUMIFS('CONTRATOS 2016'!$AM:AM,'CONTRATOS 2016'!$AY:AY,A681)</f>
        <v>0</v>
      </c>
    </row>
    <row r="682" spans="1:5" x14ac:dyDescent="0.2">
      <c r="A682" s="23" t="s">
        <v>129</v>
      </c>
      <c r="B682" s="8">
        <v>76325514</v>
      </c>
      <c r="C682" s="25" t="s">
        <v>166</v>
      </c>
      <c r="D682" s="21">
        <f>COUNTIFS('CONTRATOS 2016'!AY:AY,A682,'CONTRATOS 2016'!$AM:AM,"&gt;=1")</f>
        <v>0</v>
      </c>
      <c r="E682" s="20">
        <f>SUMIFS('CONTRATOS 2016'!$AM:AM,'CONTRATOS 2016'!$AY:AY,A682)</f>
        <v>0</v>
      </c>
    </row>
    <row r="683" spans="1:5" x14ac:dyDescent="0.2">
      <c r="A683" s="23" t="s">
        <v>443</v>
      </c>
      <c r="B683" s="8">
        <v>15242733</v>
      </c>
      <c r="C683" s="25" t="s">
        <v>232</v>
      </c>
      <c r="D683" s="21">
        <f>COUNTIFS('CONTRATOS 2016'!AY:AY,A683,'CONTRATOS 2016'!$AM:AM,"&gt;=1")</f>
        <v>0</v>
      </c>
      <c r="E683" s="20">
        <f>SUMIFS('CONTRATOS 2016'!$AM:AM,'CONTRATOS 2016'!$AY:AY,A683)</f>
        <v>0</v>
      </c>
    </row>
    <row r="684" spans="1:5" x14ac:dyDescent="0.2">
      <c r="A684" s="23" t="s">
        <v>907</v>
      </c>
      <c r="B684" s="8">
        <v>74329388</v>
      </c>
      <c r="C684" s="25" t="s">
        <v>161</v>
      </c>
      <c r="D684" s="21">
        <f>COUNTIFS('CONTRATOS 2016'!AY:AY,A684,'CONTRATOS 2016'!$AM:AM,"&gt;=1")</f>
        <v>0</v>
      </c>
      <c r="E684" s="20">
        <f>SUMIFS('CONTRATOS 2016'!$AM:AM,'CONTRATOS 2016'!$AY:AY,A684)</f>
        <v>0</v>
      </c>
    </row>
    <row r="685" spans="1:5" x14ac:dyDescent="0.2">
      <c r="A685" s="23" t="s">
        <v>1176</v>
      </c>
      <c r="B685" s="8">
        <v>88002493</v>
      </c>
      <c r="C685" s="25" t="s">
        <v>279</v>
      </c>
      <c r="D685" s="21">
        <f>COUNTIFS('CONTRATOS 2016'!AY:AY,A685,'CONTRATOS 2016'!$AM:AM,"&gt;=1")</f>
        <v>0</v>
      </c>
      <c r="E685" s="20">
        <f>SUMIFS('CONTRATOS 2016'!$AM:AM,'CONTRATOS 2016'!$AY:AY,A685)</f>
        <v>0</v>
      </c>
    </row>
    <row r="686" spans="1:5" x14ac:dyDescent="0.2">
      <c r="A686" s="23" t="s">
        <v>309</v>
      </c>
      <c r="B686" s="8">
        <v>5208489</v>
      </c>
      <c r="C686" s="25" t="s">
        <v>177</v>
      </c>
      <c r="D686" s="21">
        <f>COUNTIFS('CONTRATOS 2016'!AY:AY,A686,'CONTRATOS 2016'!$AM:AM,"&gt;=1")</f>
        <v>0</v>
      </c>
      <c r="E686" s="20">
        <f>SUMIFS('CONTRATOS 2016'!$AM:AM,'CONTRATOS 2016'!$AY:AY,A686)</f>
        <v>0</v>
      </c>
    </row>
    <row r="687" spans="1:5" x14ac:dyDescent="0.2">
      <c r="A687" s="23" t="s">
        <v>1457</v>
      </c>
      <c r="B687" s="8">
        <v>80011399</v>
      </c>
      <c r="C687" s="25" t="s">
        <v>161</v>
      </c>
      <c r="D687" s="21">
        <f>COUNTIFS('CONTRATOS 2016'!AY:AY,A687,'CONTRATOS 2016'!$AM:AM,"&gt;=1")</f>
        <v>0</v>
      </c>
      <c r="E687" s="20">
        <f>SUMIFS('CONTRATOS 2016'!$AM:AM,'CONTRATOS 2016'!$AY:AY,A687)</f>
        <v>0</v>
      </c>
    </row>
    <row r="688" spans="1:5" x14ac:dyDescent="0.2">
      <c r="A688" s="23" t="s">
        <v>1143</v>
      </c>
      <c r="B688" s="8">
        <v>84101344</v>
      </c>
      <c r="C688" s="25" t="s">
        <v>202</v>
      </c>
      <c r="D688" s="21">
        <f>COUNTIFS('CONTRATOS 2016'!AY:AY,A688,'CONTRATOS 2016'!$AM:AM,"&gt;=1")</f>
        <v>0</v>
      </c>
      <c r="E688" s="20">
        <f>SUMIFS('CONTRATOS 2016'!$AM:AM,'CONTRATOS 2016'!$AY:AY,A688)</f>
        <v>0</v>
      </c>
    </row>
    <row r="689" spans="1:5" x14ac:dyDescent="0.2">
      <c r="A689" s="23" t="s">
        <v>1074</v>
      </c>
      <c r="B689" s="8">
        <v>80087513</v>
      </c>
      <c r="C689" s="25" t="s">
        <v>165</v>
      </c>
      <c r="D689" s="21">
        <f>COUNTIFS('CONTRATOS 2016'!AY:AY,A689,'CONTRATOS 2016'!$AM:AM,"&gt;=1")</f>
        <v>0</v>
      </c>
      <c r="E689" s="20">
        <f>SUMIFS('CONTRATOS 2016'!$AM:AM,'CONTRATOS 2016'!$AY:AY,A689)</f>
        <v>0</v>
      </c>
    </row>
    <row r="690" spans="1:5" x14ac:dyDescent="0.2">
      <c r="A690" s="23" t="s">
        <v>1385</v>
      </c>
      <c r="B690" s="8">
        <v>1057784149</v>
      </c>
      <c r="C690" s="25" t="s">
        <v>207</v>
      </c>
      <c r="D690" s="21">
        <f>COUNTIFS('CONTRATOS 2016'!AY:AY,A690,'CONTRATOS 2016'!$AM:AM,"&gt;=1")</f>
        <v>0</v>
      </c>
      <c r="E690" s="20">
        <f>SUMIFS('CONTRATOS 2016'!$AM:AM,'CONTRATOS 2016'!$AY:AY,A690)</f>
        <v>0</v>
      </c>
    </row>
    <row r="691" spans="1:5" x14ac:dyDescent="0.2">
      <c r="A691" s="23" t="s">
        <v>912</v>
      </c>
      <c r="B691" s="8">
        <v>75071341</v>
      </c>
      <c r="C691" s="25" t="s">
        <v>174</v>
      </c>
      <c r="D691" s="21">
        <f>COUNTIFS('CONTRATOS 2016'!AY:AY,A691,'CONTRATOS 2016'!$AM:AM,"&gt;=1")</f>
        <v>0</v>
      </c>
      <c r="E691" s="20">
        <f>SUMIFS('CONTRATOS 2016'!$AM:AM,'CONTRATOS 2016'!$AY:AY,A691)</f>
        <v>0</v>
      </c>
    </row>
    <row r="692" spans="1:5" x14ac:dyDescent="0.2">
      <c r="A692" s="23" t="s">
        <v>1435</v>
      </c>
      <c r="B692" s="8">
        <v>1123621115</v>
      </c>
      <c r="C692" s="25" t="s">
        <v>198</v>
      </c>
      <c r="D692" s="21">
        <f>COUNTIFS('CONTRATOS 2016'!AY:AY,A692,'CONTRATOS 2016'!$AM:AM,"&gt;=1")</f>
        <v>0</v>
      </c>
      <c r="E692" s="20">
        <f>SUMIFS('CONTRATOS 2016'!$AM:AM,'CONTRATOS 2016'!$AY:AY,A692)</f>
        <v>0</v>
      </c>
    </row>
    <row r="693" spans="1:5" x14ac:dyDescent="0.2">
      <c r="A693" s="23" t="s">
        <v>1411</v>
      </c>
      <c r="B693" s="8">
        <v>1087989085</v>
      </c>
      <c r="C693" s="25" t="s">
        <v>218</v>
      </c>
      <c r="D693" s="21">
        <f>COUNTIFS('CONTRATOS 2016'!AY:AY,A693,'CONTRATOS 2016'!$AM:AM,"&gt;=1")</f>
        <v>1</v>
      </c>
      <c r="E693" s="20">
        <f>SUMIFS('CONTRATOS 2016'!$AM:AM,'CONTRATOS 2016'!$AY:AY,A693)</f>
        <v>138700190</v>
      </c>
    </row>
    <row r="694" spans="1:5" x14ac:dyDescent="0.2">
      <c r="A694" s="23" t="s">
        <v>1078</v>
      </c>
      <c r="B694" s="8">
        <v>80123624</v>
      </c>
      <c r="C694" s="25" t="s">
        <v>161</v>
      </c>
      <c r="D694" s="21">
        <f>COUNTIFS('CONTRATOS 2016'!AY:AY,A694,'CONTRATOS 2016'!$AM:AM,"&gt;=1")</f>
        <v>0</v>
      </c>
      <c r="E694" s="20">
        <f>SUMIFS('CONTRATOS 2016'!$AM:AM,'CONTRATOS 2016'!$AY:AY,A694)</f>
        <v>0</v>
      </c>
    </row>
    <row r="695" spans="1:5" x14ac:dyDescent="0.2">
      <c r="A695" s="23" t="s">
        <v>399</v>
      </c>
      <c r="B695" s="8">
        <v>12238175</v>
      </c>
      <c r="C695" s="25" t="s">
        <v>172</v>
      </c>
      <c r="D695" s="21">
        <f>COUNTIFS('CONTRATOS 2016'!AY:AY,A695,'CONTRATOS 2016'!$AM:AM,"&gt;=1")</f>
        <v>0</v>
      </c>
      <c r="E695" s="20">
        <f>SUMIFS('CONTRATOS 2016'!$AM:AM,'CONTRATOS 2016'!$AY:AY,A695)</f>
        <v>0</v>
      </c>
    </row>
    <row r="696" spans="1:5" x14ac:dyDescent="0.2">
      <c r="A696" s="23" t="s">
        <v>1210</v>
      </c>
      <c r="B696" s="8">
        <v>93082196</v>
      </c>
      <c r="C696" s="25" t="s">
        <v>194</v>
      </c>
      <c r="D696" s="21">
        <f>COUNTIFS('CONTRATOS 2016'!AY:AY,A696,'CONTRATOS 2016'!$AM:AM,"&gt;=1")</f>
        <v>0</v>
      </c>
      <c r="E696" s="20">
        <f>SUMIFS('CONTRATOS 2016'!$AM:AM,'CONTRATOS 2016'!$AY:AY,A696)</f>
        <v>0</v>
      </c>
    </row>
    <row r="697" spans="1:5" x14ac:dyDescent="0.2">
      <c r="A697" s="23" t="s">
        <v>1024</v>
      </c>
      <c r="B697" s="8">
        <v>79900772</v>
      </c>
      <c r="C697" s="25" t="s">
        <v>211</v>
      </c>
      <c r="D697" s="21">
        <f>COUNTIFS('CONTRATOS 2016'!AY:AY,A697,'CONTRATOS 2016'!$AM:AM,"&gt;=1")</f>
        <v>0</v>
      </c>
      <c r="E697" s="20">
        <f>SUMIFS('CONTRATOS 2016'!$AM:AM,'CONTRATOS 2016'!$AY:AY,A697)</f>
        <v>0</v>
      </c>
    </row>
    <row r="698" spans="1:5" x14ac:dyDescent="0.2">
      <c r="A698" s="23" t="s">
        <v>457</v>
      </c>
      <c r="B698" s="8">
        <v>16675862</v>
      </c>
      <c r="C698" s="25" t="s">
        <v>234</v>
      </c>
      <c r="D698" s="21">
        <f>COUNTIFS('CONTRATOS 2016'!AY:AY,A698,'CONTRATOS 2016'!$AM:AM,"&gt;=1")</f>
        <v>0</v>
      </c>
      <c r="E698" s="20">
        <f>SUMIFS('CONTRATOS 2016'!$AM:AM,'CONTRATOS 2016'!$AY:AY,A698)</f>
        <v>0</v>
      </c>
    </row>
    <row r="699" spans="1:5" x14ac:dyDescent="0.2">
      <c r="A699" s="23" t="s">
        <v>1013</v>
      </c>
      <c r="B699" s="8">
        <v>79819836</v>
      </c>
      <c r="C699" s="25" t="s">
        <v>190</v>
      </c>
      <c r="D699" s="21">
        <f>COUNTIFS('CONTRATOS 2016'!AY:AY,A699,'CONTRATOS 2016'!$AM:AM,"&gt;=1")</f>
        <v>0</v>
      </c>
      <c r="E699" s="20">
        <f>SUMIFS('CONTRATOS 2016'!$AM:AM,'CONTRATOS 2016'!$AY:AY,A699)</f>
        <v>0</v>
      </c>
    </row>
    <row r="700" spans="1:5" x14ac:dyDescent="0.2">
      <c r="A700" s="23" t="s">
        <v>371</v>
      </c>
      <c r="B700" s="8">
        <v>10185696</v>
      </c>
      <c r="C700" s="25" t="s">
        <v>163</v>
      </c>
      <c r="D700" s="21">
        <f>COUNTIFS('CONTRATOS 2016'!AY:AY,A700,'CONTRATOS 2016'!$AM:AM,"&gt;=1")</f>
        <v>0</v>
      </c>
      <c r="E700" s="20">
        <f>SUMIFS('CONTRATOS 2016'!$AM:AM,'CONTRATOS 2016'!$AY:AY,A700)</f>
        <v>0</v>
      </c>
    </row>
    <row r="701" spans="1:5" x14ac:dyDescent="0.2">
      <c r="A701" s="23" t="s">
        <v>1182</v>
      </c>
      <c r="B701" s="8">
        <v>88218405</v>
      </c>
      <c r="C701" s="25" t="s">
        <v>206</v>
      </c>
      <c r="D701" s="21">
        <f>COUNTIFS('CONTRATOS 2016'!AY:AY,A701,'CONTRATOS 2016'!$AM:AM,"&gt;=1")</f>
        <v>0</v>
      </c>
      <c r="E701" s="20">
        <f>SUMIFS('CONTRATOS 2016'!$AM:AM,'CONTRATOS 2016'!$AY:AY,A701)</f>
        <v>0</v>
      </c>
    </row>
    <row r="702" spans="1:5" x14ac:dyDescent="0.2">
      <c r="A702" s="23" t="s">
        <v>915</v>
      </c>
      <c r="B702" s="8">
        <v>75083250</v>
      </c>
      <c r="C702" s="25" t="s">
        <v>161</v>
      </c>
      <c r="D702" s="21">
        <f>COUNTIFS('CONTRATOS 2016'!AY:AY,A702,'CONTRATOS 2016'!$AM:AM,"&gt;=1")</f>
        <v>0</v>
      </c>
      <c r="E702" s="20">
        <f>SUMIFS('CONTRATOS 2016'!$AM:AM,'CONTRATOS 2016'!$AY:AY,A702)</f>
        <v>0</v>
      </c>
    </row>
    <row r="703" spans="1:5" x14ac:dyDescent="0.2">
      <c r="A703" s="23" t="s">
        <v>1253</v>
      </c>
      <c r="B703" s="8">
        <v>98398624</v>
      </c>
      <c r="C703" s="25" t="s">
        <v>176</v>
      </c>
      <c r="D703" s="21">
        <f>COUNTIFS('CONTRATOS 2016'!AY:AY,A703,'CONTRATOS 2016'!$AM:AM,"&gt;=1")</f>
        <v>0</v>
      </c>
      <c r="E703" s="20">
        <f>SUMIFS('CONTRATOS 2016'!$AM:AM,'CONTRATOS 2016'!$AY:AY,A703)</f>
        <v>0</v>
      </c>
    </row>
    <row r="704" spans="1:5" x14ac:dyDescent="0.2">
      <c r="A704" s="23" t="s">
        <v>355</v>
      </c>
      <c r="B704" s="8">
        <v>9695407</v>
      </c>
      <c r="C704" s="25" t="s">
        <v>205</v>
      </c>
      <c r="D704" s="21">
        <f>COUNTIFS('CONTRATOS 2016'!AY:AY,A704,'CONTRATOS 2016'!$AM:AM,"&gt;=1")</f>
        <v>0</v>
      </c>
      <c r="E704" s="20">
        <f>SUMIFS('CONTRATOS 2016'!$AM:AM,'CONTRATOS 2016'!$AY:AY,A704)</f>
        <v>0</v>
      </c>
    </row>
    <row r="705" spans="1:5" x14ac:dyDescent="0.2">
      <c r="A705" s="23" t="s">
        <v>978</v>
      </c>
      <c r="B705" s="8">
        <v>79566581</v>
      </c>
      <c r="C705" s="25" t="s">
        <v>197</v>
      </c>
      <c r="D705" s="21">
        <f>COUNTIFS('CONTRATOS 2016'!AY:AY,A705,'CONTRATOS 2016'!$AM:AM,"&gt;=1")</f>
        <v>0</v>
      </c>
      <c r="E705" s="20">
        <f>SUMIFS('CONTRATOS 2016'!$AM:AM,'CONTRATOS 2016'!$AY:AY,A705)</f>
        <v>0</v>
      </c>
    </row>
    <row r="706" spans="1:5" x14ac:dyDescent="0.2">
      <c r="A706" s="23" t="s">
        <v>70</v>
      </c>
      <c r="B706" s="8">
        <v>79399984</v>
      </c>
      <c r="C706" s="25" t="s">
        <v>218</v>
      </c>
      <c r="D706" s="21">
        <f>COUNTIFS('CONTRATOS 2016'!AY:AY,A706,'CONTRATOS 2016'!$AM:AM,"&gt;=1")</f>
        <v>0</v>
      </c>
      <c r="E706" s="20">
        <f>SUMIFS('CONTRATOS 2016'!$AM:AM,'CONTRATOS 2016'!$AY:AY,A706)</f>
        <v>0</v>
      </c>
    </row>
    <row r="707" spans="1:5" x14ac:dyDescent="0.2">
      <c r="A707" s="23" t="s">
        <v>1136</v>
      </c>
      <c r="B707" s="8">
        <v>80904213</v>
      </c>
      <c r="C707" s="25" t="s">
        <v>161</v>
      </c>
      <c r="D707" s="21">
        <f>COUNTIFS('CONTRATOS 2016'!AY:AY,A707,'CONTRATOS 2016'!$AM:AM,"&gt;=1")</f>
        <v>0</v>
      </c>
      <c r="E707" s="20">
        <f>SUMIFS('CONTRATOS 2016'!$AM:AM,'CONTRATOS 2016'!$AY:AY,A707)</f>
        <v>0</v>
      </c>
    </row>
    <row r="708" spans="1:5" x14ac:dyDescent="0.2">
      <c r="A708" s="23" t="s">
        <v>958</v>
      </c>
      <c r="B708" s="8">
        <v>79373199</v>
      </c>
      <c r="C708" s="25" t="s">
        <v>271</v>
      </c>
      <c r="D708" s="21">
        <f>COUNTIFS('CONTRATOS 2016'!AY:AY,A708,'CONTRATOS 2016'!$AM:AM,"&gt;=1")</f>
        <v>0</v>
      </c>
      <c r="E708" s="20">
        <f>SUMIFS('CONTRATOS 2016'!$AM:AM,'CONTRATOS 2016'!$AY:AY,A708)</f>
        <v>0</v>
      </c>
    </row>
    <row r="709" spans="1:5" x14ac:dyDescent="0.2">
      <c r="A709" s="23" t="s">
        <v>1215</v>
      </c>
      <c r="B709" s="8">
        <v>93384877</v>
      </c>
      <c r="C709" s="25" t="s">
        <v>161</v>
      </c>
      <c r="D709" s="21">
        <f>COUNTIFS('CONTRATOS 2016'!AY:AY,A709,'CONTRATOS 2016'!$AM:AM,"&gt;=1")</f>
        <v>0</v>
      </c>
      <c r="E709" s="20">
        <f>SUMIFS('CONTRATOS 2016'!$AM:AM,'CONTRATOS 2016'!$AY:AY,A709)</f>
        <v>0</v>
      </c>
    </row>
    <row r="710" spans="1:5" x14ac:dyDescent="0.2">
      <c r="A710" s="23" t="s">
        <v>363</v>
      </c>
      <c r="B710" s="8">
        <v>10005627</v>
      </c>
      <c r="C710" s="25" t="s">
        <v>173</v>
      </c>
      <c r="D710" s="21">
        <f>COUNTIFS('CONTRATOS 2016'!AY:AY,A710,'CONTRATOS 2016'!$AM:AM,"&gt;=1")</f>
        <v>0</v>
      </c>
      <c r="E710" s="20">
        <f>SUMIFS('CONTRATOS 2016'!$AM:AM,'CONTRATOS 2016'!$AY:AY,A710)</f>
        <v>0</v>
      </c>
    </row>
    <row r="711" spans="1:5" x14ac:dyDescent="0.2">
      <c r="A711" s="23" t="s">
        <v>1184</v>
      </c>
      <c r="B711" s="8">
        <v>88222996</v>
      </c>
      <c r="C711" s="25" t="s">
        <v>210</v>
      </c>
      <c r="D711" s="21">
        <f>COUNTIFS('CONTRATOS 2016'!AY:AY,A711,'CONTRATOS 2016'!$AM:AM,"&gt;=1")</f>
        <v>0</v>
      </c>
      <c r="E711" s="20">
        <f>SUMIFS('CONTRATOS 2016'!$AM:AM,'CONTRATOS 2016'!$AY:AY,A711)</f>
        <v>0</v>
      </c>
    </row>
    <row r="712" spans="1:5" x14ac:dyDescent="0.2">
      <c r="A712" s="23" t="s">
        <v>918</v>
      </c>
      <c r="B712" s="8">
        <v>75098145</v>
      </c>
      <c r="C712" s="25" t="s">
        <v>244</v>
      </c>
      <c r="D712" s="21">
        <f>COUNTIFS('CONTRATOS 2016'!AY:AY,A712,'CONTRATOS 2016'!$AM:AM,"&gt;=1")</f>
        <v>0</v>
      </c>
      <c r="E712" s="20">
        <f>SUMIFS('CONTRATOS 2016'!$AM:AM,'CONTRATOS 2016'!$AY:AY,A712)</f>
        <v>0</v>
      </c>
    </row>
    <row r="713" spans="1:5" x14ac:dyDescent="0.2">
      <c r="A713" s="23" t="s">
        <v>75</v>
      </c>
      <c r="B713" s="8">
        <v>87942226</v>
      </c>
      <c r="C713" s="25" t="s">
        <v>240</v>
      </c>
      <c r="D713" s="21">
        <f>COUNTIFS('CONTRATOS 2016'!AY:AY,A713,'CONTRATOS 2016'!$AM:AM,"&gt;=1")</f>
        <v>0</v>
      </c>
      <c r="E713" s="20">
        <f>SUMIFS('CONTRATOS 2016'!$AM:AM,'CONTRATOS 2016'!$AY:AY,A713)</f>
        <v>0</v>
      </c>
    </row>
    <row r="714" spans="1:5" x14ac:dyDescent="0.2">
      <c r="A714" s="23" t="s">
        <v>866</v>
      </c>
      <c r="B714" s="8">
        <v>72188124</v>
      </c>
      <c r="C714" s="25" t="s">
        <v>167</v>
      </c>
      <c r="D714" s="21">
        <f>COUNTIFS('CONTRATOS 2016'!AY:AY,A714,'CONTRATOS 2016'!$AM:AM,"&gt;=1")</f>
        <v>0</v>
      </c>
      <c r="E714" s="20">
        <f>SUMIFS('CONTRATOS 2016'!$AM:AM,'CONTRATOS 2016'!$AY:AY,A714)</f>
        <v>0</v>
      </c>
    </row>
    <row r="715" spans="1:5" x14ac:dyDescent="0.2">
      <c r="A715" s="23" t="s">
        <v>1404</v>
      </c>
      <c r="B715" s="8">
        <v>1085254926</v>
      </c>
      <c r="C715" s="25" t="s">
        <v>222</v>
      </c>
      <c r="D715" s="21">
        <f>COUNTIFS('CONTRATOS 2016'!AY:AY,A715,'CONTRATOS 2016'!$AM:AM,"&gt;=1")</f>
        <v>0</v>
      </c>
      <c r="E715" s="20">
        <f>SUMIFS('CONTRATOS 2016'!$AM:AM,'CONTRATOS 2016'!$AY:AY,A715)</f>
        <v>0</v>
      </c>
    </row>
    <row r="716" spans="1:5" x14ac:dyDescent="0.2">
      <c r="A716" s="23" t="s">
        <v>99</v>
      </c>
      <c r="B716" s="8">
        <v>94486941</v>
      </c>
      <c r="C716" s="25" t="s">
        <v>213</v>
      </c>
      <c r="D716" s="21">
        <f>COUNTIFS('CONTRATOS 2016'!AY:AY,A716,'CONTRATOS 2016'!$AM:AM,"&gt;=1")</f>
        <v>0</v>
      </c>
      <c r="E716" s="20">
        <f>SUMIFS('CONTRATOS 2016'!$AM:AM,'CONTRATOS 2016'!$AY:AY,A716)</f>
        <v>0</v>
      </c>
    </row>
    <row r="717" spans="1:5" x14ac:dyDescent="0.2">
      <c r="A717" s="23" t="s">
        <v>450</v>
      </c>
      <c r="B717" s="8">
        <v>16079710</v>
      </c>
      <c r="C717" s="25" t="s">
        <v>173</v>
      </c>
      <c r="D717" s="21">
        <f>COUNTIFS('CONTRATOS 2016'!AY:AY,A717,'CONTRATOS 2016'!$AM:AM,"&gt;=1")</f>
        <v>0</v>
      </c>
      <c r="E717" s="20">
        <f>SUMIFS('CONTRATOS 2016'!$AM:AM,'CONTRATOS 2016'!$AY:AY,A717)</f>
        <v>0</v>
      </c>
    </row>
    <row r="718" spans="1:5" x14ac:dyDescent="0.2">
      <c r="A718" s="23" t="s">
        <v>67</v>
      </c>
      <c r="B718" s="8">
        <v>80227517</v>
      </c>
      <c r="C718" s="25" t="s">
        <v>240</v>
      </c>
      <c r="D718" s="21">
        <f>COUNTIFS('CONTRATOS 2016'!AY:AY,A718,'CONTRATOS 2016'!$AM:AM,"&gt;=1")</f>
        <v>0</v>
      </c>
      <c r="E718" s="20">
        <f>SUMIFS('CONTRATOS 2016'!$AM:AM,'CONTRATOS 2016'!$AY:AY,A718)</f>
        <v>0</v>
      </c>
    </row>
    <row r="719" spans="1:5" x14ac:dyDescent="0.2">
      <c r="A719" s="23" t="s">
        <v>65</v>
      </c>
      <c r="B719" s="8">
        <v>5820885</v>
      </c>
      <c r="C719" s="25" t="s">
        <v>178</v>
      </c>
      <c r="D719" s="21">
        <f>COUNTIFS('CONTRATOS 2016'!AY:AY,A719,'CONTRATOS 2016'!$AM:AM,"&gt;=1")</f>
        <v>0</v>
      </c>
      <c r="E719" s="20">
        <f>SUMIFS('CONTRATOS 2016'!$AM:AM,'CONTRATOS 2016'!$AY:AY,A719)</f>
        <v>0</v>
      </c>
    </row>
    <row r="720" spans="1:5" x14ac:dyDescent="0.2">
      <c r="A720" s="23" t="s">
        <v>1286</v>
      </c>
      <c r="B720" s="8">
        <v>1014237065</v>
      </c>
      <c r="C720" s="25" t="s">
        <v>207</v>
      </c>
      <c r="D720" s="21">
        <f>COUNTIFS('CONTRATOS 2016'!AY:AY,A720,'CONTRATOS 2016'!$AM:AM,"&gt;=1")</f>
        <v>0</v>
      </c>
      <c r="E720" s="20">
        <f>SUMIFS('CONTRATOS 2016'!$AM:AM,'CONTRATOS 2016'!$AY:AY,A720)</f>
        <v>0</v>
      </c>
    </row>
    <row r="721" spans="1:5" x14ac:dyDescent="0.2">
      <c r="A721" s="23" t="s">
        <v>1407</v>
      </c>
      <c r="B721" s="8">
        <v>1085273573</v>
      </c>
      <c r="C721" s="25" t="s">
        <v>161</v>
      </c>
      <c r="D721" s="21">
        <f>COUNTIFS('CONTRATOS 2016'!AY:AY,A721,'CONTRATOS 2016'!$AM:AM,"&gt;=1")</f>
        <v>0</v>
      </c>
      <c r="E721" s="20">
        <f>SUMIFS('CONTRATOS 2016'!$AM:AM,'CONTRATOS 2016'!$AY:AY,A721)</f>
        <v>0</v>
      </c>
    </row>
    <row r="722" spans="1:5" x14ac:dyDescent="0.2">
      <c r="A722" s="23" t="s">
        <v>28</v>
      </c>
      <c r="B722" s="8">
        <v>52853481</v>
      </c>
      <c r="C722" s="25" t="s">
        <v>263</v>
      </c>
      <c r="D722" s="21">
        <f>COUNTIFS('CONTRATOS 2016'!AY:AY,A722,'CONTRATOS 2016'!$AM:AM,"&gt;=1")</f>
        <v>0</v>
      </c>
      <c r="E722" s="20">
        <f>SUMIFS('CONTRATOS 2016'!$AM:AM,'CONTRATOS 2016'!$AY:AY,A722)</f>
        <v>0</v>
      </c>
    </row>
    <row r="723" spans="1:5" x14ac:dyDescent="0.2">
      <c r="A723" s="23" t="s">
        <v>356</v>
      </c>
      <c r="B723" s="8">
        <v>9739447</v>
      </c>
      <c r="C723" s="25" t="s">
        <v>161</v>
      </c>
      <c r="D723" s="21">
        <f>COUNTIFS('CONTRATOS 2016'!AY:AY,A723,'CONTRATOS 2016'!$AM:AM,"&gt;=1")</f>
        <v>0</v>
      </c>
      <c r="E723" s="20">
        <f>SUMIFS('CONTRATOS 2016'!$AM:AM,'CONTRATOS 2016'!$AY:AY,A723)</f>
        <v>0</v>
      </c>
    </row>
    <row r="724" spans="1:5" x14ac:dyDescent="0.2">
      <c r="A724" s="23" t="s">
        <v>414</v>
      </c>
      <c r="B724" s="8">
        <v>12988095</v>
      </c>
      <c r="C724" s="25" t="s">
        <v>172</v>
      </c>
      <c r="D724" s="21">
        <f>COUNTIFS('CONTRATOS 2016'!AY:AY,A724,'CONTRATOS 2016'!$AM:AM,"&gt;=1")</f>
        <v>0</v>
      </c>
      <c r="E724" s="20">
        <f>SUMIFS('CONTRATOS 2016'!$AM:AM,'CONTRATOS 2016'!$AY:AY,A724)</f>
        <v>0</v>
      </c>
    </row>
    <row r="725" spans="1:5" x14ac:dyDescent="0.2">
      <c r="A725" s="23" t="s">
        <v>525</v>
      </c>
      <c r="B725" s="8">
        <v>24742630</v>
      </c>
      <c r="C725" s="25" t="s">
        <v>186</v>
      </c>
      <c r="D725" s="21">
        <f>COUNTIFS('CONTRATOS 2016'!AY:AY,A725,'CONTRATOS 2016'!$AM:AM,"&gt;=1")</f>
        <v>0</v>
      </c>
      <c r="E725" s="20">
        <f>SUMIFS('CONTRATOS 2016'!$AM:AM,'CONTRATOS 2016'!$AY:AY,A725)</f>
        <v>0</v>
      </c>
    </row>
    <row r="726" spans="1:5" x14ac:dyDescent="0.2">
      <c r="A726" s="23" t="s">
        <v>1310</v>
      </c>
      <c r="B726" s="8">
        <v>1019064139</v>
      </c>
      <c r="C726" s="25" t="s">
        <v>161</v>
      </c>
      <c r="D726" s="21">
        <f>COUNTIFS('CONTRATOS 2016'!AY:AY,A726,'CONTRATOS 2016'!$AM:AM,"&gt;=1")</f>
        <v>0</v>
      </c>
      <c r="E726" s="20">
        <f>SUMIFS('CONTRATOS 2016'!$AM:AM,'CONTRATOS 2016'!$AY:AY,A726)</f>
        <v>0</v>
      </c>
    </row>
    <row r="727" spans="1:5" x14ac:dyDescent="0.2">
      <c r="A727" s="23" t="s">
        <v>1326</v>
      </c>
      <c r="B727" s="8">
        <v>1024501089</v>
      </c>
      <c r="C727" s="25" t="s">
        <v>161</v>
      </c>
      <c r="D727" s="21">
        <f>COUNTIFS('CONTRATOS 2016'!AY:AY,A727,'CONTRATOS 2016'!$AM:AM,"&gt;=1")</f>
        <v>0</v>
      </c>
      <c r="E727" s="20">
        <f>SUMIFS('CONTRATOS 2016'!$AM:AM,'CONTRATOS 2016'!$AY:AY,A727)</f>
        <v>0</v>
      </c>
    </row>
    <row r="728" spans="1:5" x14ac:dyDescent="0.2">
      <c r="A728" s="23" t="s">
        <v>133</v>
      </c>
      <c r="B728" s="8">
        <v>1024501089</v>
      </c>
      <c r="C728" s="25" t="s">
        <v>162</v>
      </c>
      <c r="D728" s="21">
        <f>COUNTIFS('CONTRATOS 2016'!AY:AY,A728,'CONTRATOS 2016'!$AM:AM,"&gt;=1")</f>
        <v>0</v>
      </c>
      <c r="E728" s="20">
        <f>SUMIFS('CONTRATOS 2016'!$AM:AM,'CONTRATOS 2016'!$AY:AY,A728)</f>
        <v>0</v>
      </c>
    </row>
    <row r="729" spans="1:5" x14ac:dyDescent="0.2">
      <c r="A729" s="23" t="s">
        <v>332</v>
      </c>
      <c r="B729" s="8">
        <v>7363503</v>
      </c>
      <c r="C729" s="25" t="s">
        <v>192</v>
      </c>
      <c r="D729" s="21">
        <f>COUNTIFS('CONTRATOS 2016'!AY:AY,A729,'CONTRATOS 2016'!$AM:AM,"&gt;=1")</f>
        <v>0</v>
      </c>
      <c r="E729" s="20">
        <f>SUMIFS('CONTRATOS 2016'!$AM:AM,'CONTRATOS 2016'!$AY:AY,A729)</f>
        <v>0</v>
      </c>
    </row>
    <row r="730" spans="1:5" x14ac:dyDescent="0.2">
      <c r="A730" s="23" t="s">
        <v>351</v>
      </c>
      <c r="B730" s="8">
        <v>9104614</v>
      </c>
      <c r="C730" s="25" t="s">
        <v>203</v>
      </c>
      <c r="D730" s="21">
        <f>COUNTIFS('CONTRATOS 2016'!AY:AY,A730,'CONTRATOS 2016'!$AM:AM,"&gt;=1")</f>
        <v>0</v>
      </c>
      <c r="E730" s="20">
        <f>SUMIFS('CONTRATOS 2016'!$AM:AM,'CONTRATOS 2016'!$AY:AY,A730)</f>
        <v>0</v>
      </c>
    </row>
    <row r="731" spans="1:5" x14ac:dyDescent="0.2">
      <c r="A731" s="23" t="s">
        <v>453</v>
      </c>
      <c r="B731" s="8">
        <v>16285176</v>
      </c>
      <c r="C731" s="25" t="s">
        <v>171</v>
      </c>
      <c r="D731" s="21">
        <f>COUNTIFS('CONTRATOS 2016'!AY:AY,A731,'CONTRATOS 2016'!$AM:AM,"&gt;=1")</f>
        <v>0</v>
      </c>
      <c r="E731" s="20">
        <f>SUMIFS('CONTRATOS 2016'!$AM:AM,'CONTRATOS 2016'!$AY:AY,A731)</f>
        <v>0</v>
      </c>
    </row>
    <row r="732" spans="1:5" x14ac:dyDescent="0.2">
      <c r="A732" s="23" t="s">
        <v>966</v>
      </c>
      <c r="B732" s="8">
        <v>79415172</v>
      </c>
      <c r="C732" s="25" t="s">
        <v>207</v>
      </c>
      <c r="D732" s="21">
        <f>COUNTIFS('CONTRATOS 2016'!AY:AY,A732,'CONTRATOS 2016'!$AM:AM,"&gt;=1")</f>
        <v>0</v>
      </c>
      <c r="E732" s="20">
        <f>SUMIFS('CONTRATOS 2016'!$AM:AM,'CONTRATOS 2016'!$AY:AY,A732)</f>
        <v>0</v>
      </c>
    </row>
    <row r="733" spans="1:5" x14ac:dyDescent="0.2">
      <c r="A733" s="23" t="s">
        <v>1346</v>
      </c>
      <c r="B733" s="8">
        <v>1032369337</v>
      </c>
      <c r="C733" s="25" t="s">
        <v>161</v>
      </c>
      <c r="D733" s="21">
        <f>COUNTIFS('CONTRATOS 2016'!AY:AY,A733,'CONTRATOS 2016'!$AM:AM,"&gt;=1")</f>
        <v>0</v>
      </c>
      <c r="E733" s="20">
        <f>SUMIFS('CONTRATOS 2016'!$AM:AM,'CONTRATOS 2016'!$AY:AY,A733)</f>
        <v>0</v>
      </c>
    </row>
    <row r="734" spans="1:5" x14ac:dyDescent="0.2">
      <c r="A734" s="23" t="s">
        <v>946</v>
      </c>
      <c r="B734" s="8">
        <v>79200737</v>
      </c>
      <c r="C734" s="25" t="s">
        <v>162</v>
      </c>
      <c r="D734" s="21">
        <f>COUNTIFS('CONTRATOS 2016'!AY:AY,A734,'CONTRATOS 2016'!$AM:AM,"&gt;=1")</f>
        <v>0</v>
      </c>
      <c r="E734" s="20">
        <f>SUMIFS('CONTRATOS 2016'!$AM:AM,'CONTRATOS 2016'!$AY:AY,A734)</f>
        <v>0</v>
      </c>
    </row>
    <row r="735" spans="1:5" x14ac:dyDescent="0.2">
      <c r="A735" s="23" t="s">
        <v>888</v>
      </c>
      <c r="B735" s="8">
        <v>73135779</v>
      </c>
      <c r="C735" s="25" t="s">
        <v>172</v>
      </c>
      <c r="D735" s="21">
        <f>COUNTIFS('CONTRATOS 2016'!AY:AY,A735,'CONTRATOS 2016'!$AM:AM,"&gt;=1")</f>
        <v>0</v>
      </c>
      <c r="E735" s="20">
        <f>SUMIFS('CONTRATOS 2016'!$AM:AM,'CONTRATOS 2016'!$AY:AY,A735)</f>
        <v>0</v>
      </c>
    </row>
    <row r="736" spans="1:5" x14ac:dyDescent="0.2">
      <c r="A736" s="23" t="s">
        <v>484</v>
      </c>
      <c r="B736" s="8">
        <v>19242559</v>
      </c>
      <c r="C736" s="25" t="s">
        <v>238</v>
      </c>
      <c r="D736" s="21">
        <f>COUNTIFS('CONTRATOS 2016'!AY:AY,A736,'CONTRATOS 2016'!$AM:AM,"&gt;=1")</f>
        <v>0</v>
      </c>
      <c r="E736" s="20">
        <f>SUMIFS('CONTRATOS 2016'!$AM:AM,'CONTRATOS 2016'!$AY:AY,A736)</f>
        <v>0</v>
      </c>
    </row>
    <row r="737" spans="1:5" x14ac:dyDescent="0.2">
      <c r="A737" s="23" t="s">
        <v>428</v>
      </c>
      <c r="B737" s="8">
        <v>13617198</v>
      </c>
      <c r="C737" s="25" t="s">
        <v>188</v>
      </c>
      <c r="D737" s="21">
        <f>COUNTIFS('CONTRATOS 2016'!AY:AY,A737,'CONTRATOS 2016'!$AM:AM,"&gt;=1")</f>
        <v>0</v>
      </c>
      <c r="E737" s="20">
        <f>SUMIFS('CONTRATOS 2016'!$AM:AM,'CONTRATOS 2016'!$AY:AY,A737)</f>
        <v>0</v>
      </c>
    </row>
    <row r="738" spans="1:5" x14ac:dyDescent="0.2">
      <c r="A738" s="23" t="s">
        <v>1337</v>
      </c>
      <c r="B738" s="8">
        <v>1030561678</v>
      </c>
      <c r="C738" s="25" t="s">
        <v>161</v>
      </c>
      <c r="D738" s="21">
        <f>COUNTIFS('CONTRATOS 2016'!AY:AY,A738,'CONTRATOS 2016'!$AM:AM,"&gt;=1")</f>
        <v>0</v>
      </c>
      <c r="E738" s="20">
        <f>SUMIFS('CONTRATOS 2016'!$AM:AM,'CONTRATOS 2016'!$AY:AY,A738)</f>
        <v>0</v>
      </c>
    </row>
    <row r="739" spans="1:5" x14ac:dyDescent="0.2">
      <c r="A739" s="23" t="s">
        <v>1454</v>
      </c>
      <c r="B739" s="8">
        <v>1144155284</v>
      </c>
      <c r="C739" s="25" t="s">
        <v>161</v>
      </c>
      <c r="D739" s="21">
        <f>COUNTIFS('CONTRATOS 2016'!AY:AY,A739,'CONTRATOS 2016'!$AM:AM,"&gt;=1")</f>
        <v>0</v>
      </c>
      <c r="E739" s="20">
        <f>SUMIFS('CONTRATOS 2016'!$AM:AM,'CONTRATOS 2016'!$AY:AY,A739)</f>
        <v>0</v>
      </c>
    </row>
    <row r="740" spans="1:5" x14ac:dyDescent="0.2">
      <c r="A740" s="23" t="s">
        <v>650</v>
      </c>
      <c r="B740" s="8">
        <v>50938512</v>
      </c>
      <c r="C740" s="25" t="s">
        <v>247</v>
      </c>
      <c r="D740" s="21">
        <f>COUNTIFS('CONTRATOS 2016'!AY:AY,A740,'CONTRATOS 2016'!$AM:AM,"&gt;=1")</f>
        <v>0</v>
      </c>
      <c r="E740" s="20">
        <f>SUMIFS('CONTRATOS 2016'!$AM:AM,'CONTRATOS 2016'!$AY:AY,A740)</f>
        <v>0</v>
      </c>
    </row>
    <row r="741" spans="1:5" x14ac:dyDescent="0.2">
      <c r="A741" s="23" t="s">
        <v>804</v>
      </c>
      <c r="B741" s="8">
        <v>53130401</v>
      </c>
      <c r="C741" s="25" t="s">
        <v>253</v>
      </c>
      <c r="D741" s="21">
        <f>COUNTIFS('CONTRATOS 2016'!AY:AY,A741,'CONTRATOS 2016'!$AM:AM,"&gt;=1")</f>
        <v>0</v>
      </c>
      <c r="E741" s="20">
        <f>SUMIFS('CONTRATOS 2016'!$AM:AM,'CONTRATOS 2016'!$AY:AY,A741)</f>
        <v>0</v>
      </c>
    </row>
    <row r="742" spans="1:5" x14ac:dyDescent="0.2">
      <c r="A742" s="23" t="s">
        <v>1410</v>
      </c>
      <c r="B742" s="8">
        <v>1087410893</v>
      </c>
      <c r="C742" s="25" t="s">
        <v>222</v>
      </c>
      <c r="D742" s="21">
        <f>COUNTIFS('CONTRATOS 2016'!AY:AY,A742,'CONTRATOS 2016'!$AM:AM,"&gt;=1")</f>
        <v>0</v>
      </c>
      <c r="E742" s="20">
        <f>SUMIFS('CONTRATOS 2016'!$AM:AM,'CONTRATOS 2016'!$AY:AY,A742)</f>
        <v>0</v>
      </c>
    </row>
    <row r="743" spans="1:5" x14ac:dyDescent="0.2">
      <c r="A743" s="23" t="s">
        <v>577</v>
      </c>
      <c r="B743" s="8">
        <v>36665972</v>
      </c>
      <c r="C743" s="25" t="s">
        <v>243</v>
      </c>
      <c r="D743" s="21">
        <f>COUNTIFS('CONTRATOS 2016'!AY:AY,A743,'CONTRATOS 2016'!$AM:AM,"&gt;=1")</f>
        <v>0</v>
      </c>
      <c r="E743" s="20">
        <f>SUMIFS('CONTRATOS 2016'!$AM:AM,'CONTRATOS 2016'!$AY:AY,A743)</f>
        <v>0</v>
      </c>
    </row>
    <row r="744" spans="1:5" x14ac:dyDescent="0.2">
      <c r="A744" s="23" t="s">
        <v>693</v>
      </c>
      <c r="B744" s="8">
        <v>52212042</v>
      </c>
      <c r="C744" s="25" t="s">
        <v>191</v>
      </c>
      <c r="D744" s="21">
        <f>COUNTIFS('CONTRATOS 2016'!AY:AY,A744,'CONTRATOS 2016'!$AM:AM,"&gt;=1")</f>
        <v>0</v>
      </c>
      <c r="E744" s="20">
        <f>SUMIFS('CONTRATOS 2016'!$AM:AM,'CONTRATOS 2016'!$AY:AY,A744)</f>
        <v>0</v>
      </c>
    </row>
    <row r="745" spans="1:5" x14ac:dyDescent="0.2">
      <c r="A745" s="23" t="s">
        <v>33</v>
      </c>
      <c r="B745" s="8">
        <v>98428631</v>
      </c>
      <c r="C745" s="25" t="s">
        <v>162</v>
      </c>
      <c r="D745" s="21">
        <f>COUNTIFS('CONTRATOS 2016'!AY:AY,A745,'CONTRATOS 2016'!$AM:AM,"&gt;=1")</f>
        <v>0</v>
      </c>
      <c r="E745" s="20">
        <f>SUMIFS('CONTRATOS 2016'!$AM:AM,'CONTRATOS 2016'!$AY:AY,A745)</f>
        <v>0</v>
      </c>
    </row>
    <row r="746" spans="1:5" x14ac:dyDescent="0.2">
      <c r="A746" s="23" t="s">
        <v>649</v>
      </c>
      <c r="B746" s="8">
        <v>49721853</v>
      </c>
      <c r="C746" s="25" t="s">
        <v>163</v>
      </c>
      <c r="D746" s="21">
        <f>COUNTIFS('CONTRATOS 2016'!AY:AY,A746,'CONTRATOS 2016'!$AM:AM,"&gt;=1")</f>
        <v>0</v>
      </c>
      <c r="E746" s="20">
        <f>SUMIFS('CONTRATOS 2016'!$AM:AM,'CONTRATOS 2016'!$AY:AY,A746)</f>
        <v>0</v>
      </c>
    </row>
    <row r="747" spans="1:5" x14ac:dyDescent="0.2">
      <c r="A747" s="23" t="s">
        <v>1142</v>
      </c>
      <c r="B747" s="8">
        <v>84083363</v>
      </c>
      <c r="C747" s="25" t="s">
        <v>202</v>
      </c>
      <c r="D747" s="21">
        <f>COUNTIFS('CONTRATOS 2016'!AY:AY,A747,'CONTRATOS 2016'!$AM:AM,"&gt;=1")</f>
        <v>0</v>
      </c>
      <c r="E747" s="20">
        <f>SUMIFS('CONTRATOS 2016'!$AM:AM,'CONTRATOS 2016'!$AY:AY,A747)</f>
        <v>0</v>
      </c>
    </row>
    <row r="748" spans="1:5" x14ac:dyDescent="0.2">
      <c r="A748" s="23" t="s">
        <v>744</v>
      </c>
      <c r="B748" s="8">
        <v>52760263</v>
      </c>
      <c r="C748" s="25" t="s">
        <v>181</v>
      </c>
      <c r="D748" s="21">
        <f>COUNTIFS('CONTRATOS 2016'!AY:AY,A748,'CONTRATOS 2016'!$AM:AM,"&gt;=1")</f>
        <v>0</v>
      </c>
      <c r="E748" s="20">
        <f>SUMIFS('CONTRATOS 2016'!$AM:AM,'CONTRATOS 2016'!$AY:AY,A748)</f>
        <v>0</v>
      </c>
    </row>
    <row r="749" spans="1:5" x14ac:dyDescent="0.2">
      <c r="A749" s="23" t="s">
        <v>740</v>
      </c>
      <c r="B749" s="8">
        <v>52699112</v>
      </c>
      <c r="C749" s="25" t="s">
        <v>161</v>
      </c>
      <c r="D749" s="21">
        <f>COUNTIFS('CONTRATOS 2016'!AY:AY,A749,'CONTRATOS 2016'!$AM:AM,"&gt;=1")</f>
        <v>0</v>
      </c>
      <c r="E749" s="20">
        <f>SUMIFS('CONTRATOS 2016'!$AM:AM,'CONTRATOS 2016'!$AY:AY,A749)</f>
        <v>0</v>
      </c>
    </row>
    <row r="750" spans="1:5" x14ac:dyDescent="0.2">
      <c r="A750" s="23" t="s">
        <v>1105</v>
      </c>
      <c r="B750" s="8">
        <v>80257008</v>
      </c>
      <c r="C750" s="25" t="s">
        <v>161</v>
      </c>
      <c r="D750" s="21">
        <f>COUNTIFS('CONTRATOS 2016'!AY:AY,A750,'CONTRATOS 2016'!$AM:AM,"&gt;=1")</f>
        <v>0</v>
      </c>
      <c r="E750" s="20">
        <f>SUMIFS('CONTRATOS 2016'!$AM:AM,'CONTRATOS 2016'!$AY:AY,A750)</f>
        <v>0</v>
      </c>
    </row>
    <row r="751" spans="1:5" x14ac:dyDescent="0.2">
      <c r="A751" s="23" t="s">
        <v>1355</v>
      </c>
      <c r="B751" s="8">
        <v>1032386977</v>
      </c>
      <c r="C751" s="25" t="s">
        <v>161</v>
      </c>
      <c r="D751" s="21">
        <f>COUNTIFS('CONTRATOS 2016'!AY:AY,A751,'CONTRATOS 2016'!$AM:AM,"&gt;=1")</f>
        <v>0</v>
      </c>
      <c r="E751" s="20">
        <f>SUMIFS('CONTRATOS 2016'!$AM:AM,'CONTRATOS 2016'!$AY:AY,A751)</f>
        <v>0</v>
      </c>
    </row>
    <row r="752" spans="1:5" x14ac:dyDescent="0.2">
      <c r="A752" s="23" t="s">
        <v>783</v>
      </c>
      <c r="B752" s="8">
        <v>52979114</v>
      </c>
      <c r="C752" s="25" t="s">
        <v>161</v>
      </c>
      <c r="D752" s="21">
        <f>COUNTIFS('CONTRATOS 2016'!AY:AY,A752,'CONTRATOS 2016'!$AM:AM,"&gt;=1")</f>
        <v>0</v>
      </c>
      <c r="E752" s="20">
        <f>SUMIFS('CONTRATOS 2016'!$AM:AM,'CONTRATOS 2016'!$AY:AY,A752)</f>
        <v>0</v>
      </c>
    </row>
    <row r="753" spans="1:5" x14ac:dyDescent="0.2">
      <c r="A753" s="23" t="s">
        <v>843</v>
      </c>
      <c r="B753" s="8">
        <v>66910890</v>
      </c>
      <c r="C753" s="25" t="s">
        <v>252</v>
      </c>
      <c r="D753" s="21">
        <f>COUNTIFS('CONTRATOS 2016'!AY:AY,A753,'CONTRATOS 2016'!$AM:AM,"&gt;=1")</f>
        <v>0</v>
      </c>
      <c r="E753" s="20">
        <f>SUMIFS('CONTRATOS 2016'!$AM:AM,'CONTRATOS 2016'!$AY:AY,A753)</f>
        <v>0</v>
      </c>
    </row>
    <row r="754" spans="1:5" x14ac:dyDescent="0.2">
      <c r="A754" s="23" t="s">
        <v>799</v>
      </c>
      <c r="B754" s="8">
        <v>53107904</v>
      </c>
      <c r="C754" s="25" t="s">
        <v>276</v>
      </c>
      <c r="D754" s="21">
        <f>COUNTIFS('CONTRATOS 2016'!AY:AY,A754,'CONTRATOS 2016'!$AM:AM,"&gt;=1")</f>
        <v>0</v>
      </c>
      <c r="E754" s="20">
        <f>SUMIFS('CONTRATOS 2016'!$AM:AM,'CONTRATOS 2016'!$AY:AY,A754)</f>
        <v>0</v>
      </c>
    </row>
    <row r="755" spans="1:5" x14ac:dyDescent="0.2">
      <c r="A755" s="23" t="s">
        <v>1356</v>
      </c>
      <c r="B755" s="8">
        <v>1032395005</v>
      </c>
      <c r="C755" s="25" t="s">
        <v>161</v>
      </c>
      <c r="D755" s="21">
        <f>COUNTIFS('CONTRATOS 2016'!AY:AY,A755,'CONTRATOS 2016'!$AM:AM,"&gt;=1")</f>
        <v>0</v>
      </c>
      <c r="E755" s="20">
        <f>SUMIFS('CONTRATOS 2016'!$AM:AM,'CONTRATOS 2016'!$AY:AY,A755)</f>
        <v>0</v>
      </c>
    </row>
    <row r="756" spans="1:5" x14ac:dyDescent="0.2">
      <c r="A756" s="23" t="s">
        <v>338</v>
      </c>
      <c r="B756" s="8">
        <v>7632917</v>
      </c>
      <c r="C756" s="25" t="s">
        <v>185</v>
      </c>
      <c r="D756" s="21">
        <f>COUNTIFS('CONTRATOS 2016'!AY:AY,A756,'CONTRATOS 2016'!$AM:AM,"&gt;=1")</f>
        <v>0</v>
      </c>
      <c r="E756" s="20">
        <f>SUMIFS('CONTRATOS 2016'!$AM:AM,'CONTRATOS 2016'!$AY:AY,A756)</f>
        <v>0</v>
      </c>
    </row>
    <row r="757" spans="1:5" x14ac:dyDescent="0.2">
      <c r="A757" s="23" t="s">
        <v>435</v>
      </c>
      <c r="B757" s="8">
        <v>14135444</v>
      </c>
      <c r="C757" s="25" t="s">
        <v>161</v>
      </c>
      <c r="D757" s="21">
        <f>COUNTIFS('CONTRATOS 2016'!AY:AY,A757,'CONTRATOS 2016'!$AM:AM,"&gt;=1")</f>
        <v>0</v>
      </c>
      <c r="E757" s="20">
        <f>SUMIFS('CONTRATOS 2016'!$AM:AM,'CONTRATOS 2016'!$AY:AY,A757)</f>
        <v>0</v>
      </c>
    </row>
    <row r="758" spans="1:5" x14ac:dyDescent="0.2">
      <c r="A758" s="23" t="s">
        <v>1372</v>
      </c>
      <c r="B758" s="8">
        <v>1047377204</v>
      </c>
      <c r="C758" s="25" t="s">
        <v>167</v>
      </c>
      <c r="D758" s="21">
        <f>COUNTIFS('CONTRATOS 2016'!AY:AY,A758,'CONTRATOS 2016'!$AM:AM,"&gt;=1")</f>
        <v>0</v>
      </c>
      <c r="E758" s="20">
        <f>SUMIFS('CONTRATOS 2016'!$AM:AM,'CONTRATOS 2016'!$AY:AY,A758)</f>
        <v>0</v>
      </c>
    </row>
    <row r="759" spans="1:5" x14ac:dyDescent="0.2">
      <c r="A759" s="23" t="s">
        <v>320</v>
      </c>
      <c r="B759" s="8">
        <v>6393482</v>
      </c>
      <c r="C759" s="25" t="s">
        <v>183</v>
      </c>
      <c r="D759" s="21">
        <f>COUNTIFS('CONTRATOS 2016'!AY:AY,A759,'CONTRATOS 2016'!$AM:AM,"&gt;=1")</f>
        <v>0</v>
      </c>
      <c r="E759" s="20">
        <f>SUMIFS('CONTRATOS 2016'!$AM:AM,'CONTRATOS 2016'!$AY:AY,A759)</f>
        <v>0</v>
      </c>
    </row>
    <row r="760" spans="1:5" x14ac:dyDescent="0.2">
      <c r="A760" s="23" t="s">
        <v>752</v>
      </c>
      <c r="B760" s="8">
        <v>52818612</v>
      </c>
      <c r="C760" s="25" t="s">
        <v>164</v>
      </c>
      <c r="D760" s="21">
        <f>COUNTIFS('CONTRATOS 2016'!AY:AY,A760,'CONTRATOS 2016'!$AM:AM,"&gt;=1")</f>
        <v>0</v>
      </c>
      <c r="E760" s="20">
        <f>SUMIFS('CONTRATOS 2016'!$AM:AM,'CONTRATOS 2016'!$AY:AY,A760)</f>
        <v>0</v>
      </c>
    </row>
    <row r="761" spans="1:5" x14ac:dyDescent="0.2">
      <c r="A761" s="23" t="s">
        <v>1391</v>
      </c>
      <c r="B761" s="8">
        <v>1072920687</v>
      </c>
      <c r="C761" s="25" t="s">
        <v>161</v>
      </c>
      <c r="D761" s="21">
        <f>COUNTIFS('CONTRATOS 2016'!AY:AY,A761,'CONTRATOS 2016'!$AM:AM,"&gt;=1")</f>
        <v>0</v>
      </c>
      <c r="E761" s="20">
        <f>SUMIFS('CONTRATOS 2016'!$AM:AM,'CONTRATOS 2016'!$AY:AY,A761)</f>
        <v>0</v>
      </c>
    </row>
    <row r="762" spans="1:5" x14ac:dyDescent="0.2">
      <c r="A762" s="23" t="s">
        <v>518</v>
      </c>
      <c r="B762" s="8">
        <v>24338985</v>
      </c>
      <c r="C762" s="25" t="s">
        <v>173</v>
      </c>
      <c r="D762" s="21">
        <f>COUNTIFS('CONTRATOS 2016'!AY:AY,A762,'CONTRATOS 2016'!$AM:AM,"&gt;=1")</f>
        <v>0</v>
      </c>
      <c r="E762" s="20">
        <f>SUMIFS('CONTRATOS 2016'!$AM:AM,'CONTRATOS 2016'!$AY:AY,A762)</f>
        <v>0</v>
      </c>
    </row>
    <row r="763" spans="1:5" x14ac:dyDescent="0.2">
      <c r="A763" s="23" t="s">
        <v>803</v>
      </c>
      <c r="B763" s="8">
        <v>53121040</v>
      </c>
      <c r="C763" s="25" t="s">
        <v>161</v>
      </c>
      <c r="D763" s="21">
        <f>COUNTIFS('CONTRATOS 2016'!AY:AY,A763,'CONTRATOS 2016'!$AM:AM,"&gt;=1")</f>
        <v>0</v>
      </c>
      <c r="E763" s="20">
        <f>SUMIFS('CONTRATOS 2016'!$AM:AM,'CONTRATOS 2016'!$AY:AY,A763)</f>
        <v>0</v>
      </c>
    </row>
    <row r="764" spans="1:5" x14ac:dyDescent="0.2">
      <c r="A764" s="23" t="s">
        <v>1263</v>
      </c>
      <c r="B764" s="8">
        <v>1010172538</v>
      </c>
      <c r="C764" s="25" t="s">
        <v>161</v>
      </c>
      <c r="D764" s="21">
        <f>COUNTIFS('CONTRATOS 2016'!AY:AY,A764,'CONTRATOS 2016'!$AM:AM,"&gt;=1")</f>
        <v>0</v>
      </c>
      <c r="E764" s="20">
        <f>SUMIFS('CONTRATOS 2016'!$AM:AM,'CONTRATOS 2016'!$AY:AY,A764)</f>
        <v>0</v>
      </c>
    </row>
    <row r="765" spans="1:5" x14ac:dyDescent="0.2">
      <c r="A765" s="23" t="s">
        <v>647</v>
      </c>
      <c r="B765" s="8">
        <v>47426439</v>
      </c>
      <c r="C765" s="25" t="s">
        <v>169</v>
      </c>
      <c r="D765" s="21">
        <f>COUNTIFS('CONTRATOS 2016'!AY:AY,A765,'CONTRATOS 2016'!$AM:AM,"&gt;=1")</f>
        <v>0</v>
      </c>
      <c r="E765" s="20">
        <f>SUMIFS('CONTRATOS 2016'!$AM:AM,'CONTRATOS 2016'!$AY:AY,A765)</f>
        <v>0</v>
      </c>
    </row>
    <row r="766" spans="1:5" x14ac:dyDescent="0.2">
      <c r="A766" s="23" t="s">
        <v>406</v>
      </c>
      <c r="B766" s="8">
        <v>12745733</v>
      </c>
      <c r="C766" s="25" t="s">
        <v>177</v>
      </c>
      <c r="D766" s="21">
        <f>COUNTIFS('CONTRATOS 2016'!AY:AY,A766,'CONTRATOS 2016'!$AM:AM,"&gt;=1")</f>
        <v>0</v>
      </c>
      <c r="E766" s="20">
        <f>SUMIFS('CONTRATOS 2016'!$AM:AM,'CONTRATOS 2016'!$AY:AY,A766)</f>
        <v>0</v>
      </c>
    </row>
    <row r="767" spans="1:5" x14ac:dyDescent="0.2">
      <c r="A767" s="23" t="s">
        <v>290</v>
      </c>
      <c r="B767" s="8">
        <v>1979959</v>
      </c>
      <c r="C767" s="25" t="s">
        <v>161</v>
      </c>
      <c r="D767" s="21">
        <f>COUNTIFS('CONTRATOS 2016'!AY:AY,A767,'CONTRATOS 2016'!$AM:AM,"&gt;=1")</f>
        <v>0</v>
      </c>
      <c r="E767" s="20">
        <f>SUMIFS('CONTRATOS 2016'!$AM:AM,'CONTRATOS 2016'!$AY:AY,A767)</f>
        <v>0</v>
      </c>
    </row>
    <row r="768" spans="1:5" x14ac:dyDescent="0.2">
      <c r="A768" s="23" t="s">
        <v>1155</v>
      </c>
      <c r="B768" s="8">
        <v>86043031</v>
      </c>
      <c r="C768" s="25" t="s">
        <v>167</v>
      </c>
      <c r="D768" s="21">
        <f>COUNTIFS('CONTRATOS 2016'!AY:AY,A768,'CONTRATOS 2016'!$AM:AM,"&gt;=1")</f>
        <v>0</v>
      </c>
      <c r="E768" s="20">
        <f>SUMIFS('CONTRATOS 2016'!$AM:AM,'CONTRATOS 2016'!$AY:AY,A768)</f>
        <v>0</v>
      </c>
    </row>
    <row r="769" spans="1:5" x14ac:dyDescent="0.2">
      <c r="A769" s="23" t="s">
        <v>1449</v>
      </c>
      <c r="B769" s="8">
        <v>1136883446</v>
      </c>
      <c r="C769" s="25" t="s">
        <v>199</v>
      </c>
      <c r="D769" s="21">
        <f>COUNTIFS('CONTRATOS 2016'!AY:AY,A769,'CONTRATOS 2016'!$AM:AM,"&gt;=1")</f>
        <v>0</v>
      </c>
      <c r="E769" s="20">
        <f>SUMIFS('CONTRATOS 2016'!$AM:AM,'CONTRATOS 2016'!$AY:AY,A769)</f>
        <v>0</v>
      </c>
    </row>
    <row r="770" spans="1:5" x14ac:dyDescent="0.2">
      <c r="A770" s="23" t="s">
        <v>54</v>
      </c>
      <c r="B770" s="8">
        <v>12724487</v>
      </c>
      <c r="C770" s="25" t="s">
        <v>221</v>
      </c>
      <c r="D770" s="21">
        <f>COUNTIFS('CONTRATOS 2016'!AY:AY,A770,'CONTRATOS 2016'!$AM:AM,"&gt;=1")</f>
        <v>0</v>
      </c>
      <c r="E770" s="20">
        <f>SUMIFS('CONTRATOS 2016'!$AM:AM,'CONTRATOS 2016'!$AY:AY,A770)</f>
        <v>0</v>
      </c>
    </row>
    <row r="771" spans="1:5" x14ac:dyDescent="0.2">
      <c r="A771" s="23" t="s">
        <v>352</v>
      </c>
      <c r="B771" s="8">
        <v>9295583</v>
      </c>
      <c r="C771" s="25" t="s">
        <v>204</v>
      </c>
      <c r="D771" s="21">
        <f>COUNTIFS('CONTRATOS 2016'!AY:AY,A771,'CONTRATOS 2016'!$AM:AM,"&gt;=1")</f>
        <v>0</v>
      </c>
      <c r="E771" s="20">
        <f>SUMIFS('CONTRATOS 2016'!$AM:AM,'CONTRATOS 2016'!$AY:AY,A771)</f>
        <v>0</v>
      </c>
    </row>
    <row r="772" spans="1:5" x14ac:dyDescent="0.2">
      <c r="A772" s="23" t="s">
        <v>384</v>
      </c>
      <c r="B772" s="8">
        <v>11410315</v>
      </c>
      <c r="C772" s="25" t="s">
        <v>161</v>
      </c>
      <c r="D772" s="21">
        <f>COUNTIFS('CONTRATOS 2016'!AY:AY,A772,'CONTRATOS 2016'!$AM:AM,"&gt;=1")</f>
        <v>0</v>
      </c>
      <c r="E772" s="20">
        <f>SUMIFS('CONTRATOS 2016'!$AM:AM,'CONTRATOS 2016'!$AY:AY,A772)</f>
        <v>0</v>
      </c>
    </row>
    <row r="773" spans="1:5" x14ac:dyDescent="0.2">
      <c r="A773" s="23" t="s">
        <v>1318</v>
      </c>
      <c r="B773" s="8">
        <v>1022355867</v>
      </c>
      <c r="C773" s="25" t="s">
        <v>161</v>
      </c>
      <c r="D773" s="21">
        <f>COUNTIFS('CONTRATOS 2016'!AY:AY,A773,'CONTRATOS 2016'!$AM:AM,"&gt;=1")</f>
        <v>0</v>
      </c>
      <c r="E773" s="20">
        <f>SUMIFS('CONTRATOS 2016'!$AM:AM,'CONTRATOS 2016'!$AY:AY,A773)</f>
        <v>0</v>
      </c>
    </row>
    <row r="774" spans="1:5" x14ac:dyDescent="0.2">
      <c r="A774" s="23" t="s">
        <v>1338</v>
      </c>
      <c r="B774" s="8">
        <v>1030563771</v>
      </c>
      <c r="C774" s="25" t="s">
        <v>161</v>
      </c>
      <c r="D774" s="21">
        <f>COUNTIFS('CONTRATOS 2016'!AY:AY,A774,'CONTRATOS 2016'!$AM:AM,"&gt;=1")</f>
        <v>0</v>
      </c>
      <c r="E774" s="20">
        <f>SUMIFS('CONTRATOS 2016'!$AM:AM,'CONTRATOS 2016'!$AY:AY,A774)</f>
        <v>0</v>
      </c>
    </row>
    <row r="775" spans="1:5" x14ac:dyDescent="0.2">
      <c r="A775" s="23" t="s">
        <v>610</v>
      </c>
      <c r="B775" s="8">
        <v>40039974</v>
      </c>
      <c r="C775" s="25" t="s">
        <v>161</v>
      </c>
      <c r="D775" s="21">
        <f>COUNTIFS('CONTRATOS 2016'!AY:AY,A775,'CONTRATOS 2016'!$AM:AM,"&gt;=1")</f>
        <v>0</v>
      </c>
      <c r="E775" s="20">
        <f>SUMIFS('CONTRATOS 2016'!$AM:AM,'CONTRATOS 2016'!$AY:AY,A775)</f>
        <v>0</v>
      </c>
    </row>
    <row r="776" spans="1:5" x14ac:dyDescent="0.2">
      <c r="A776" s="23" t="s">
        <v>1389</v>
      </c>
      <c r="B776" s="8">
        <v>1070944074</v>
      </c>
      <c r="C776" s="25" t="s">
        <v>203</v>
      </c>
      <c r="D776" s="21">
        <f>COUNTIFS('CONTRATOS 2016'!AY:AY,A776,'CONTRATOS 2016'!$AM:AM,"&gt;=1")</f>
        <v>0</v>
      </c>
      <c r="E776" s="20">
        <f>SUMIFS('CONTRATOS 2016'!$AM:AM,'CONTRATOS 2016'!$AY:AY,A776)</f>
        <v>0</v>
      </c>
    </row>
    <row r="777" spans="1:5" x14ac:dyDescent="0.2">
      <c r="A777" s="23" t="s">
        <v>55</v>
      </c>
      <c r="B777" s="8">
        <v>40402074</v>
      </c>
      <c r="C777" s="25" t="s">
        <v>208</v>
      </c>
      <c r="D777" s="21">
        <f>COUNTIFS('CONTRATOS 2016'!AY:AY,A777,'CONTRATOS 2016'!$AM:AM,"&gt;=1")</f>
        <v>0</v>
      </c>
      <c r="E777" s="20">
        <f>SUMIFS('CONTRATOS 2016'!$AM:AM,'CONTRATOS 2016'!$AY:AY,A777)</f>
        <v>0</v>
      </c>
    </row>
    <row r="778" spans="1:5" x14ac:dyDescent="0.2">
      <c r="A778" s="23" t="s">
        <v>674</v>
      </c>
      <c r="B778" s="8">
        <v>51919568</v>
      </c>
      <c r="C778" s="25" t="s">
        <v>162</v>
      </c>
      <c r="D778" s="21">
        <f>COUNTIFS('CONTRATOS 2016'!AY:AY,A778,'CONTRATOS 2016'!$AM:AM,"&gt;=1")</f>
        <v>0</v>
      </c>
      <c r="E778" s="20">
        <f>SUMIFS('CONTRATOS 2016'!$AM:AM,'CONTRATOS 2016'!$AY:AY,A778)</f>
        <v>0</v>
      </c>
    </row>
    <row r="779" spans="1:5" x14ac:dyDescent="0.2">
      <c r="A779" s="23" t="s">
        <v>712</v>
      </c>
      <c r="B779" s="8">
        <v>52382288</v>
      </c>
      <c r="C779" s="25" t="s">
        <v>161</v>
      </c>
      <c r="D779" s="21">
        <f>COUNTIFS('CONTRATOS 2016'!AY:AY,A779,'CONTRATOS 2016'!$AM:AM,"&gt;=1")</f>
        <v>0</v>
      </c>
      <c r="E779" s="20">
        <f>SUMIFS('CONTRATOS 2016'!$AM:AM,'CONTRATOS 2016'!$AY:AY,A779)</f>
        <v>0</v>
      </c>
    </row>
    <row r="780" spans="1:5" x14ac:dyDescent="0.2">
      <c r="A780" s="23" t="s">
        <v>815</v>
      </c>
      <c r="B780" s="8">
        <v>59827532</v>
      </c>
      <c r="C780" s="25" t="s">
        <v>175</v>
      </c>
      <c r="D780" s="21">
        <f>COUNTIFS('CONTRATOS 2016'!AY:AY,A780,'CONTRATOS 2016'!$AM:AM,"&gt;=1")</f>
        <v>0</v>
      </c>
      <c r="E780" s="20">
        <f>SUMIFS('CONTRATOS 2016'!$AM:AM,'CONTRATOS 2016'!$AY:AY,A780)</f>
        <v>0</v>
      </c>
    </row>
    <row r="781" spans="1:5" x14ac:dyDescent="0.2">
      <c r="A781" s="23" t="s">
        <v>1327</v>
      </c>
      <c r="B781" s="8">
        <v>1024526458</v>
      </c>
      <c r="C781" s="25" t="s">
        <v>161</v>
      </c>
      <c r="D781" s="21">
        <f>COUNTIFS('CONTRATOS 2016'!AY:AY,A781,'CONTRATOS 2016'!$AM:AM,"&gt;=1")</f>
        <v>0</v>
      </c>
      <c r="E781" s="20">
        <f>SUMIFS('CONTRATOS 2016'!$AM:AM,'CONTRATOS 2016'!$AY:AY,A781)</f>
        <v>0</v>
      </c>
    </row>
    <row r="782" spans="1:5" x14ac:dyDescent="0.2">
      <c r="A782" s="23" t="s">
        <v>762</v>
      </c>
      <c r="B782" s="8">
        <v>52868747</v>
      </c>
      <c r="C782" s="25" t="s">
        <v>161</v>
      </c>
      <c r="D782" s="21">
        <f>COUNTIFS('CONTRATOS 2016'!AY:AY,A782,'CONTRATOS 2016'!$AM:AM,"&gt;=1")</f>
        <v>0</v>
      </c>
      <c r="E782" s="20">
        <f>SUMIFS('CONTRATOS 2016'!$AM:AM,'CONTRATOS 2016'!$AY:AY,A782)</f>
        <v>0</v>
      </c>
    </row>
    <row r="783" spans="1:5" x14ac:dyDescent="0.2">
      <c r="A783" s="23" t="s">
        <v>1450</v>
      </c>
      <c r="B783" s="8">
        <v>1140819229</v>
      </c>
      <c r="C783" s="25" t="s">
        <v>219</v>
      </c>
      <c r="D783" s="21">
        <f>COUNTIFS('CONTRATOS 2016'!AY:AY,A783,'CONTRATOS 2016'!$AM:AM,"&gt;=1")</f>
        <v>0</v>
      </c>
      <c r="E783" s="20">
        <f>SUMIFS('CONTRATOS 2016'!$AM:AM,'CONTRATOS 2016'!$AY:AY,A783)</f>
        <v>0</v>
      </c>
    </row>
    <row r="784" spans="1:5" x14ac:dyDescent="0.2">
      <c r="A784" s="23" t="s">
        <v>639</v>
      </c>
      <c r="B784" s="8">
        <v>43912694</v>
      </c>
      <c r="C784" s="25" t="s">
        <v>197</v>
      </c>
      <c r="D784" s="21">
        <f>COUNTIFS('CONTRATOS 2016'!AY:AY,A784,'CONTRATOS 2016'!$AM:AM,"&gt;=1")</f>
        <v>0</v>
      </c>
      <c r="E784" s="20">
        <f>SUMIFS('CONTRATOS 2016'!$AM:AM,'CONTRATOS 2016'!$AY:AY,A784)</f>
        <v>0</v>
      </c>
    </row>
    <row r="785" spans="1:5" x14ac:dyDescent="0.2">
      <c r="A785" s="23" t="s">
        <v>1328</v>
      </c>
      <c r="B785" s="8">
        <v>1026276983</v>
      </c>
      <c r="C785" s="25" t="s">
        <v>161</v>
      </c>
      <c r="D785" s="21">
        <f>COUNTIFS('CONTRATOS 2016'!AY:AY,A785,'CONTRATOS 2016'!$AM:AM,"&gt;=1")</f>
        <v>0</v>
      </c>
      <c r="E785" s="20">
        <f>SUMIFS('CONTRATOS 2016'!$AM:AM,'CONTRATOS 2016'!$AY:AY,A785)</f>
        <v>0</v>
      </c>
    </row>
    <row r="786" spans="1:5" x14ac:dyDescent="0.2">
      <c r="A786" s="23" t="s">
        <v>625</v>
      </c>
      <c r="B786" s="8">
        <v>41934320</v>
      </c>
      <c r="C786" s="25" t="s">
        <v>182</v>
      </c>
      <c r="D786" s="21">
        <f>COUNTIFS('CONTRATOS 2016'!AY:AY,A786,'CONTRATOS 2016'!$AM:AM,"&gt;=1")</f>
        <v>0</v>
      </c>
      <c r="E786" s="20">
        <f>SUMIFS('CONTRATOS 2016'!$AM:AM,'CONTRATOS 2016'!$AY:AY,A786)</f>
        <v>0</v>
      </c>
    </row>
    <row r="787" spans="1:5" x14ac:dyDescent="0.2">
      <c r="A787" s="23" t="s">
        <v>1273</v>
      </c>
      <c r="B787" s="8">
        <v>1012402481</v>
      </c>
      <c r="C787" s="25" t="s">
        <v>161</v>
      </c>
      <c r="D787" s="21">
        <f>COUNTIFS('CONTRATOS 2016'!AY:AY,A787,'CONTRATOS 2016'!$AM:AM,"&gt;=1")</f>
        <v>0</v>
      </c>
      <c r="E787" s="20">
        <f>SUMIFS('CONTRATOS 2016'!$AM:AM,'CONTRATOS 2016'!$AY:AY,A787)</f>
        <v>0</v>
      </c>
    </row>
    <row r="788" spans="1:5" x14ac:dyDescent="0.2">
      <c r="A788" s="23" t="s">
        <v>136</v>
      </c>
      <c r="B788" s="8">
        <v>24586619</v>
      </c>
      <c r="C788" s="25" t="s">
        <v>185</v>
      </c>
      <c r="D788" s="21">
        <f>COUNTIFS('CONTRATOS 2016'!AY:AY,A788,'CONTRATOS 2016'!$AM:AM,"&gt;=1")</f>
        <v>0</v>
      </c>
      <c r="E788" s="20">
        <f>SUMIFS('CONTRATOS 2016'!$AM:AM,'CONTRATOS 2016'!$AY:AY,A788)</f>
        <v>0</v>
      </c>
    </row>
    <row r="789" spans="1:5" x14ac:dyDescent="0.2">
      <c r="A789" s="23" t="s">
        <v>1339</v>
      </c>
      <c r="B789" s="8">
        <v>1030617942</v>
      </c>
      <c r="C789" s="25" t="s">
        <v>161</v>
      </c>
      <c r="D789" s="21">
        <f>COUNTIFS('CONTRATOS 2016'!AY:AY,A789,'CONTRATOS 2016'!$AM:AM,"&gt;=1")</f>
        <v>0</v>
      </c>
      <c r="E789" s="20">
        <f>SUMIFS('CONTRATOS 2016'!$AM:AM,'CONTRATOS 2016'!$AY:AY,A789)</f>
        <v>0</v>
      </c>
    </row>
    <row r="790" spans="1:5" x14ac:dyDescent="0.2">
      <c r="A790" s="23" t="s">
        <v>1332</v>
      </c>
      <c r="B790" s="8">
        <v>1030529005</v>
      </c>
      <c r="C790" s="25" t="s">
        <v>161</v>
      </c>
      <c r="D790" s="21">
        <f>COUNTIFS('CONTRATOS 2016'!AY:AY,A790,'CONTRATOS 2016'!$AM:AM,"&gt;=1")</f>
        <v>0</v>
      </c>
      <c r="E790" s="20">
        <f>SUMIFS('CONTRATOS 2016'!$AM:AM,'CONTRATOS 2016'!$AY:AY,A790)</f>
        <v>0</v>
      </c>
    </row>
    <row r="791" spans="1:5" x14ac:dyDescent="0.2">
      <c r="A791" s="23" t="s">
        <v>847</v>
      </c>
      <c r="B791" s="8">
        <v>68294199</v>
      </c>
      <c r="C791" s="25" t="s">
        <v>168</v>
      </c>
      <c r="D791" s="21">
        <f>COUNTIFS('CONTRATOS 2016'!AY:AY,A791,'CONTRATOS 2016'!$AM:AM,"&gt;=1")</f>
        <v>0</v>
      </c>
      <c r="E791" s="20">
        <f>SUMIFS('CONTRATOS 2016'!$AM:AM,'CONTRATOS 2016'!$AY:AY,A791)</f>
        <v>0</v>
      </c>
    </row>
    <row r="792" spans="1:5" x14ac:dyDescent="0.2">
      <c r="A792" s="23" t="s">
        <v>764</v>
      </c>
      <c r="B792" s="8">
        <v>52884869</v>
      </c>
      <c r="C792" s="25" t="s">
        <v>161</v>
      </c>
      <c r="D792" s="21">
        <f>COUNTIFS('CONTRATOS 2016'!AY:AY,A792,'CONTRATOS 2016'!$AM:AM,"&gt;=1")</f>
        <v>0</v>
      </c>
      <c r="E792" s="20">
        <f>SUMIFS('CONTRATOS 2016'!$AM:AM,'CONTRATOS 2016'!$AY:AY,A792)</f>
        <v>0</v>
      </c>
    </row>
    <row r="793" spans="1:5" x14ac:dyDescent="0.2">
      <c r="A793" s="23" t="s">
        <v>1388</v>
      </c>
      <c r="B793" s="8">
        <v>1067880654</v>
      </c>
      <c r="C793" s="25" t="s">
        <v>161</v>
      </c>
      <c r="D793" s="21">
        <f>COUNTIFS('CONTRATOS 2016'!AY:AY,A793,'CONTRATOS 2016'!$AM:AM,"&gt;=1")</f>
        <v>0</v>
      </c>
      <c r="E793" s="20">
        <f>SUMIFS('CONTRATOS 2016'!$AM:AM,'CONTRATOS 2016'!$AY:AY,A793)</f>
        <v>0</v>
      </c>
    </row>
    <row r="794" spans="1:5" x14ac:dyDescent="0.2">
      <c r="A794" s="23" t="s">
        <v>1373</v>
      </c>
      <c r="B794" s="8">
        <v>1047400145</v>
      </c>
      <c r="C794" s="25" t="s">
        <v>167</v>
      </c>
      <c r="D794" s="21">
        <f>COUNTIFS('CONTRATOS 2016'!AY:AY,A794,'CONTRATOS 2016'!$AM:AM,"&gt;=1")</f>
        <v>0</v>
      </c>
      <c r="E794" s="20">
        <f>SUMIFS('CONTRATOS 2016'!$AM:AM,'CONTRATOS 2016'!$AY:AY,A794)</f>
        <v>0</v>
      </c>
    </row>
    <row r="795" spans="1:5" x14ac:dyDescent="0.2">
      <c r="A795" s="23" t="s">
        <v>1323</v>
      </c>
      <c r="B795" s="8">
        <v>1023900110</v>
      </c>
      <c r="C795" s="25" t="s">
        <v>161</v>
      </c>
      <c r="D795" s="21">
        <f>COUNTIFS('CONTRATOS 2016'!AY:AY,A795,'CONTRATOS 2016'!$AM:AM,"&gt;=1")</f>
        <v>0</v>
      </c>
      <c r="E795" s="20">
        <f>SUMIFS('CONTRATOS 2016'!$AM:AM,'CONTRATOS 2016'!$AY:AY,A795)</f>
        <v>0</v>
      </c>
    </row>
    <row r="796" spans="1:5" x14ac:dyDescent="0.2">
      <c r="A796" s="23" t="s">
        <v>570</v>
      </c>
      <c r="B796" s="8">
        <v>35603388</v>
      </c>
      <c r="C796" s="25" t="s">
        <v>161</v>
      </c>
      <c r="D796" s="21">
        <f>COUNTIFS('CONTRATOS 2016'!AY:AY,A796,'CONTRATOS 2016'!$AM:AM,"&gt;=1")</f>
        <v>0</v>
      </c>
      <c r="E796" s="20">
        <f>SUMIFS('CONTRATOS 2016'!$AM:AM,'CONTRATOS 2016'!$AY:AY,A796)</f>
        <v>0</v>
      </c>
    </row>
    <row r="797" spans="1:5" x14ac:dyDescent="0.2">
      <c r="A797" s="23" t="s">
        <v>961</v>
      </c>
      <c r="B797" s="8">
        <v>79400023</v>
      </c>
      <c r="C797" s="25" t="s">
        <v>241</v>
      </c>
      <c r="D797" s="21">
        <f>COUNTIFS('CONTRATOS 2016'!AY:AY,A797,'CONTRATOS 2016'!$AM:AM,"&gt;=1")</f>
        <v>0</v>
      </c>
      <c r="E797" s="20">
        <f>SUMIFS('CONTRATOS 2016'!$AM:AM,'CONTRATOS 2016'!$AY:AY,A797)</f>
        <v>0</v>
      </c>
    </row>
    <row r="798" spans="1:5" x14ac:dyDescent="0.2">
      <c r="A798" s="23" t="s">
        <v>879</v>
      </c>
      <c r="B798" s="8">
        <v>72244868</v>
      </c>
      <c r="C798" s="25" t="s">
        <v>200</v>
      </c>
      <c r="D798" s="21">
        <f>COUNTIFS('CONTRATOS 2016'!AY:AY,A798,'CONTRATOS 2016'!$AM:AM,"&gt;=1")</f>
        <v>0</v>
      </c>
      <c r="E798" s="20">
        <f>SUMIFS('CONTRATOS 2016'!$AM:AM,'CONTRATOS 2016'!$AY:AY,A798)</f>
        <v>0</v>
      </c>
    </row>
    <row r="799" spans="1:5" x14ac:dyDescent="0.2">
      <c r="A799" s="23" t="s">
        <v>1030</v>
      </c>
      <c r="B799" s="8">
        <v>79914772</v>
      </c>
      <c r="C799" s="25" t="s">
        <v>197</v>
      </c>
      <c r="D799" s="21">
        <f>COUNTIFS('CONTRATOS 2016'!AY:AY,A799,'CONTRATOS 2016'!$AM:AM,"&gt;=1")</f>
        <v>0</v>
      </c>
      <c r="E799" s="20">
        <f>SUMIFS('CONTRATOS 2016'!$AM:AM,'CONTRATOS 2016'!$AY:AY,A799)</f>
        <v>0</v>
      </c>
    </row>
    <row r="800" spans="1:5" x14ac:dyDescent="0.2">
      <c r="A800" s="23" t="s">
        <v>959</v>
      </c>
      <c r="B800" s="8">
        <v>79377992</v>
      </c>
      <c r="C800" s="25" t="s">
        <v>271</v>
      </c>
      <c r="D800" s="21">
        <f>COUNTIFS('CONTRATOS 2016'!AY:AY,A800,'CONTRATOS 2016'!$AM:AM,"&gt;=1")</f>
        <v>0</v>
      </c>
      <c r="E800" s="20">
        <f>SUMIFS('CONTRATOS 2016'!$AM:AM,'CONTRATOS 2016'!$AY:AY,A800)</f>
        <v>0</v>
      </c>
    </row>
    <row r="801" spans="1:5" x14ac:dyDescent="0.2">
      <c r="A801" s="23" t="s">
        <v>1408</v>
      </c>
      <c r="B801" s="8">
        <v>1085916989</v>
      </c>
      <c r="C801" s="25" t="s">
        <v>176</v>
      </c>
      <c r="D801" s="21">
        <f>COUNTIFS('CONTRATOS 2016'!AY:AY,A801,'CONTRATOS 2016'!$AM:AM,"&gt;=1")</f>
        <v>0</v>
      </c>
      <c r="E801" s="20">
        <f>SUMIFS('CONTRATOS 2016'!$AM:AM,'CONTRATOS 2016'!$AY:AY,A801)</f>
        <v>0</v>
      </c>
    </row>
    <row r="802" spans="1:5" x14ac:dyDescent="0.2">
      <c r="A802" s="23" t="s">
        <v>1110</v>
      </c>
      <c r="B802" s="8">
        <v>80368509</v>
      </c>
      <c r="C802" s="25" t="s">
        <v>172</v>
      </c>
      <c r="D802" s="21">
        <f>COUNTIFS('CONTRATOS 2016'!AY:AY,A802,'CONTRATOS 2016'!$AM:AM,"&gt;=1")</f>
        <v>0</v>
      </c>
      <c r="E802" s="20">
        <f>SUMIFS('CONTRATOS 2016'!$AM:AM,'CONTRATOS 2016'!$AY:AY,A802)</f>
        <v>0</v>
      </c>
    </row>
    <row r="803" spans="1:5" x14ac:dyDescent="0.2">
      <c r="A803" s="23" t="s">
        <v>434</v>
      </c>
      <c r="B803" s="8">
        <v>14135308</v>
      </c>
      <c r="C803" s="25" t="s">
        <v>161</v>
      </c>
      <c r="D803" s="21">
        <f>COUNTIFS('CONTRATOS 2016'!AY:AY,A803,'CONTRATOS 2016'!$AM:AM,"&gt;=1")</f>
        <v>0</v>
      </c>
      <c r="E803" s="20">
        <f>SUMIFS('CONTRATOS 2016'!$AM:AM,'CONTRATOS 2016'!$AY:AY,A803)</f>
        <v>0</v>
      </c>
    </row>
    <row r="804" spans="1:5" x14ac:dyDescent="0.2">
      <c r="A804" s="23" t="s">
        <v>1398</v>
      </c>
      <c r="B804" s="8">
        <v>1082919165</v>
      </c>
      <c r="C804" s="25" t="s">
        <v>228</v>
      </c>
      <c r="D804" s="21">
        <f>COUNTIFS('CONTRATOS 2016'!AY:AY,A804,'CONTRATOS 2016'!$AM:AM,"&gt;=1")</f>
        <v>0</v>
      </c>
      <c r="E804" s="20">
        <f>SUMIFS('CONTRATOS 2016'!$AM:AM,'CONTRATOS 2016'!$AY:AY,A804)</f>
        <v>0</v>
      </c>
    </row>
    <row r="805" spans="1:5" x14ac:dyDescent="0.2">
      <c r="A805" s="23" t="s">
        <v>977</v>
      </c>
      <c r="B805" s="8">
        <v>79553748</v>
      </c>
      <c r="C805" s="25" t="s">
        <v>181</v>
      </c>
      <c r="D805" s="21">
        <f>COUNTIFS('CONTRATOS 2016'!AY:AY,A805,'CONTRATOS 2016'!$AM:AM,"&gt;=1")</f>
        <v>0</v>
      </c>
      <c r="E805" s="20">
        <f>SUMIFS('CONTRATOS 2016'!$AM:AM,'CONTRATOS 2016'!$AY:AY,A805)</f>
        <v>0</v>
      </c>
    </row>
    <row r="806" spans="1:5" x14ac:dyDescent="0.2">
      <c r="A806" s="23" t="s">
        <v>1211</v>
      </c>
      <c r="B806" s="8">
        <v>93085390</v>
      </c>
      <c r="C806" s="25" t="s">
        <v>246</v>
      </c>
      <c r="D806" s="21">
        <f>COUNTIFS('CONTRATOS 2016'!AY:AY,A806,'CONTRATOS 2016'!$AM:AM,"&gt;=1")</f>
        <v>0</v>
      </c>
      <c r="E806" s="20">
        <f>SUMIFS('CONTRATOS 2016'!$AM:AM,'CONTRATOS 2016'!$AY:AY,A806)</f>
        <v>0</v>
      </c>
    </row>
    <row r="807" spans="1:5" x14ac:dyDescent="0.2">
      <c r="A807" s="23" t="s">
        <v>302</v>
      </c>
      <c r="B807" s="8">
        <v>4253040</v>
      </c>
      <c r="C807" s="25" t="s">
        <v>171</v>
      </c>
      <c r="D807" s="21">
        <f>COUNTIFS('CONTRATOS 2016'!AY:AY,A807,'CONTRATOS 2016'!$AM:AM,"&gt;=1")</f>
        <v>0</v>
      </c>
      <c r="E807" s="20">
        <f>SUMIFS('CONTRATOS 2016'!$AM:AM,'CONTRATOS 2016'!$AY:AY,A807)</f>
        <v>0</v>
      </c>
    </row>
    <row r="808" spans="1:5" x14ac:dyDescent="0.2">
      <c r="A808" s="23" t="s">
        <v>932</v>
      </c>
      <c r="B808" s="8">
        <v>77182358</v>
      </c>
      <c r="C808" s="25" t="s">
        <v>227</v>
      </c>
      <c r="D808" s="21">
        <f>COUNTIFS('CONTRATOS 2016'!AY:AY,A808,'CONTRATOS 2016'!$AM:AM,"&gt;=1")</f>
        <v>0</v>
      </c>
      <c r="E808" s="20">
        <f>SUMIFS('CONTRATOS 2016'!$AM:AM,'CONTRATOS 2016'!$AY:AY,A808)</f>
        <v>0</v>
      </c>
    </row>
    <row r="809" spans="1:5" x14ac:dyDescent="0.2">
      <c r="A809" s="23" t="s">
        <v>1275</v>
      </c>
      <c r="B809" s="8">
        <v>1013589658</v>
      </c>
      <c r="C809" s="25" t="s">
        <v>273</v>
      </c>
      <c r="D809" s="21">
        <f>COUNTIFS('CONTRATOS 2016'!AY:AY,A809,'CONTRATOS 2016'!$AM:AM,"&gt;=1")</f>
        <v>0</v>
      </c>
      <c r="E809" s="20">
        <f>SUMIFS('CONTRATOS 2016'!$AM:AM,'CONTRATOS 2016'!$AY:AY,A809)</f>
        <v>0</v>
      </c>
    </row>
    <row r="810" spans="1:5" x14ac:dyDescent="0.2">
      <c r="A810" s="23" t="s">
        <v>312</v>
      </c>
      <c r="B810" s="8">
        <v>5824341</v>
      </c>
      <c r="C810" s="25" t="s">
        <v>173</v>
      </c>
      <c r="D810" s="21">
        <f>COUNTIFS('CONTRATOS 2016'!AY:AY,A810,'CONTRATOS 2016'!$AM:AM,"&gt;=1")</f>
        <v>0</v>
      </c>
      <c r="E810" s="20">
        <f>SUMIFS('CONTRATOS 2016'!$AM:AM,'CONTRATOS 2016'!$AY:AY,A810)</f>
        <v>0</v>
      </c>
    </row>
    <row r="811" spans="1:5" x14ac:dyDescent="0.2">
      <c r="A811" s="23" t="s">
        <v>1075</v>
      </c>
      <c r="B811" s="8">
        <v>80108147</v>
      </c>
      <c r="C811" s="25" t="s">
        <v>169</v>
      </c>
      <c r="D811" s="21">
        <f>COUNTIFS('CONTRATOS 2016'!AY:AY,A811,'CONTRATOS 2016'!$AM:AM,"&gt;=1")</f>
        <v>0</v>
      </c>
      <c r="E811" s="20">
        <f>SUMIFS('CONTRATOS 2016'!$AM:AM,'CONTRATOS 2016'!$AY:AY,A811)</f>
        <v>0</v>
      </c>
    </row>
    <row r="812" spans="1:5" x14ac:dyDescent="0.2">
      <c r="A812" s="23" t="s">
        <v>1207</v>
      </c>
      <c r="B812" s="8">
        <v>91476986</v>
      </c>
      <c r="C812" s="25" t="s">
        <v>195</v>
      </c>
      <c r="D812" s="21">
        <f>COUNTIFS('CONTRATOS 2016'!AY:AY,A812,'CONTRATOS 2016'!$AM:AM,"&gt;=1")</f>
        <v>0</v>
      </c>
      <c r="E812" s="20">
        <f>SUMIFS('CONTRATOS 2016'!$AM:AM,'CONTRATOS 2016'!$AY:AY,A812)</f>
        <v>0</v>
      </c>
    </row>
    <row r="813" spans="1:5" x14ac:dyDescent="0.2">
      <c r="A813" s="23" t="s">
        <v>1257</v>
      </c>
      <c r="B813" s="8">
        <v>98645180</v>
      </c>
      <c r="C813" s="25" t="s">
        <v>172</v>
      </c>
      <c r="D813" s="21">
        <f>COUNTIFS('CONTRATOS 2016'!AY:AY,A813,'CONTRATOS 2016'!$AM:AM,"&gt;=1")</f>
        <v>0</v>
      </c>
      <c r="E813" s="20">
        <f>SUMIFS('CONTRATOS 2016'!$AM:AM,'CONTRATOS 2016'!$AY:AY,A813)</f>
        <v>0</v>
      </c>
    </row>
    <row r="814" spans="1:5" x14ac:dyDescent="0.2">
      <c r="A814" s="23" t="s">
        <v>1374</v>
      </c>
      <c r="B814" s="8">
        <v>1047403693</v>
      </c>
      <c r="C814" s="25" t="s">
        <v>202</v>
      </c>
      <c r="D814" s="21">
        <f>COUNTIFS('CONTRATOS 2016'!AY:AY,A814,'CONTRATOS 2016'!$AM:AM,"&gt;=1")</f>
        <v>0</v>
      </c>
      <c r="E814" s="20">
        <f>SUMIFS('CONTRATOS 2016'!$AM:AM,'CONTRATOS 2016'!$AY:AY,A814)</f>
        <v>0</v>
      </c>
    </row>
    <row r="815" spans="1:5" x14ac:dyDescent="0.2">
      <c r="A815" s="23" t="s">
        <v>1242</v>
      </c>
      <c r="B815" s="8">
        <v>94507517</v>
      </c>
      <c r="C815" s="25" t="s">
        <v>161</v>
      </c>
      <c r="D815" s="21">
        <f>COUNTIFS('CONTRATOS 2016'!AY:AY,A815,'CONTRATOS 2016'!$AM:AM,"&gt;=1")</f>
        <v>0</v>
      </c>
      <c r="E815" s="20">
        <f>SUMIFS('CONTRATOS 2016'!$AM:AM,'CONTRATOS 2016'!$AY:AY,A815)</f>
        <v>0</v>
      </c>
    </row>
    <row r="816" spans="1:5" x14ac:dyDescent="0.2">
      <c r="A816" s="23" t="s">
        <v>1002</v>
      </c>
      <c r="B816" s="8">
        <v>79745186</v>
      </c>
      <c r="C816" s="25" t="s">
        <v>207</v>
      </c>
      <c r="D816" s="21">
        <f>COUNTIFS('CONTRATOS 2016'!AY:AY,A816,'CONTRATOS 2016'!$AM:AM,"&gt;=1")</f>
        <v>0</v>
      </c>
      <c r="E816" s="20">
        <f>SUMIFS('CONTRATOS 2016'!$AM:AM,'CONTRATOS 2016'!$AY:AY,A816)</f>
        <v>0</v>
      </c>
    </row>
    <row r="817" spans="1:5" x14ac:dyDescent="0.2">
      <c r="A817" s="23" t="s">
        <v>1011</v>
      </c>
      <c r="B817" s="8">
        <v>79810080</v>
      </c>
      <c r="C817" s="25" t="s">
        <v>172</v>
      </c>
      <c r="D817" s="21">
        <f>COUNTIFS('CONTRATOS 2016'!AY:AY,A817,'CONTRATOS 2016'!$AM:AM,"&gt;=1")</f>
        <v>0</v>
      </c>
      <c r="E817" s="20">
        <f>SUMIFS('CONTRATOS 2016'!$AM:AM,'CONTRATOS 2016'!$AY:AY,A817)</f>
        <v>0</v>
      </c>
    </row>
    <row r="818" spans="1:5" x14ac:dyDescent="0.2">
      <c r="A818" s="23" t="s">
        <v>425</v>
      </c>
      <c r="B818" s="8">
        <v>13509929</v>
      </c>
      <c r="C818" s="25" t="s">
        <v>226</v>
      </c>
      <c r="D818" s="21">
        <f>COUNTIFS('CONTRATOS 2016'!AY:AY,A818,'CONTRATOS 2016'!$AM:AM,"&gt;=1")</f>
        <v>0</v>
      </c>
      <c r="E818" s="20">
        <f>SUMIFS('CONTRATOS 2016'!$AM:AM,'CONTRATOS 2016'!$AY:AY,A818)</f>
        <v>0</v>
      </c>
    </row>
    <row r="819" spans="1:5" x14ac:dyDescent="0.2">
      <c r="A819" s="23" t="s">
        <v>1064</v>
      </c>
      <c r="B819" s="8">
        <v>80055197</v>
      </c>
      <c r="C819" s="25" t="s">
        <v>161</v>
      </c>
      <c r="D819" s="21">
        <f>COUNTIFS('CONTRATOS 2016'!AY:AY,A819,'CONTRATOS 2016'!$AM:AM,"&gt;=1")</f>
        <v>0</v>
      </c>
      <c r="E819" s="20">
        <f>SUMIFS('CONTRATOS 2016'!$AM:AM,'CONTRATOS 2016'!$AY:AY,A819)</f>
        <v>0</v>
      </c>
    </row>
    <row r="820" spans="1:5" x14ac:dyDescent="0.2">
      <c r="A820" s="23" t="s">
        <v>908</v>
      </c>
      <c r="B820" s="8">
        <v>74333093</v>
      </c>
      <c r="C820" s="25" t="s">
        <v>161</v>
      </c>
      <c r="D820" s="21">
        <f>COUNTIFS('CONTRATOS 2016'!AY:AY,A820,'CONTRATOS 2016'!$AM:AM,"&gt;=1")</f>
        <v>0</v>
      </c>
      <c r="E820" s="20">
        <f>SUMIFS('CONTRATOS 2016'!$AM:AM,'CONTRATOS 2016'!$AY:AY,A820)</f>
        <v>0</v>
      </c>
    </row>
    <row r="821" spans="1:5" x14ac:dyDescent="0.2">
      <c r="A821" s="23" t="s">
        <v>413</v>
      </c>
      <c r="B821" s="8">
        <v>12980149</v>
      </c>
      <c r="C821" s="25" t="s">
        <v>224</v>
      </c>
      <c r="D821" s="21">
        <f>COUNTIFS('CONTRATOS 2016'!AY:AY,A821,'CONTRATOS 2016'!$AM:AM,"&gt;=1")</f>
        <v>0</v>
      </c>
      <c r="E821" s="20">
        <f>SUMIFS('CONTRATOS 2016'!$AM:AM,'CONTRATOS 2016'!$AY:AY,A821)</f>
        <v>0</v>
      </c>
    </row>
    <row r="822" spans="1:5" x14ac:dyDescent="0.2">
      <c r="A822" s="23" t="s">
        <v>441</v>
      </c>
      <c r="B822" s="8">
        <v>14893689</v>
      </c>
      <c r="C822" s="25" t="s">
        <v>173</v>
      </c>
      <c r="D822" s="21">
        <f>COUNTIFS('CONTRATOS 2016'!AY:AY,A822,'CONTRATOS 2016'!$AM:AM,"&gt;=1")</f>
        <v>0</v>
      </c>
      <c r="E822" s="20">
        <f>SUMIFS('CONTRATOS 2016'!$AM:AM,'CONTRATOS 2016'!$AY:AY,A822)</f>
        <v>0</v>
      </c>
    </row>
    <row r="823" spans="1:5" x14ac:dyDescent="0.2">
      <c r="A823" s="23" t="s">
        <v>1260</v>
      </c>
      <c r="B823" s="8">
        <v>1003265322</v>
      </c>
      <c r="C823" s="25" t="s">
        <v>151</v>
      </c>
      <c r="D823" s="21">
        <f>COUNTIFS('CONTRATOS 2016'!AY:AY,A823,'CONTRATOS 2016'!$AM:AM,"&gt;=1")</f>
        <v>0</v>
      </c>
      <c r="E823" s="20">
        <f>SUMIFS('CONTRATOS 2016'!$AM:AM,'CONTRATOS 2016'!$AY:AY,A823)</f>
        <v>0</v>
      </c>
    </row>
    <row r="824" spans="1:5" x14ac:dyDescent="0.2">
      <c r="A824" s="23" t="s">
        <v>1292</v>
      </c>
      <c r="B824" s="8">
        <v>1016026212</v>
      </c>
      <c r="C824" s="25" t="s">
        <v>161</v>
      </c>
      <c r="D824" s="21">
        <f>COUNTIFS('CONTRATOS 2016'!AY:AY,A824,'CONTRATOS 2016'!$AM:AM,"&gt;=1")</f>
        <v>0</v>
      </c>
      <c r="E824" s="20">
        <f>SUMIFS('CONTRATOS 2016'!$AM:AM,'CONTRATOS 2016'!$AY:AY,A824)</f>
        <v>0</v>
      </c>
    </row>
    <row r="825" spans="1:5" x14ac:dyDescent="0.2">
      <c r="A825" s="23" t="s">
        <v>745</v>
      </c>
      <c r="B825" s="8">
        <v>52772797</v>
      </c>
      <c r="C825" s="25" t="s">
        <v>161</v>
      </c>
      <c r="D825" s="21">
        <f>COUNTIFS('CONTRATOS 2016'!AY:AY,A825,'CONTRATOS 2016'!$AM:AM,"&gt;=1")</f>
        <v>0</v>
      </c>
      <c r="E825" s="20">
        <f>SUMIFS('CONTRATOS 2016'!$AM:AM,'CONTRATOS 2016'!$AY:AY,A825)</f>
        <v>0</v>
      </c>
    </row>
    <row r="826" spans="1:5" x14ac:dyDescent="0.2">
      <c r="A826" s="23" t="s">
        <v>1393</v>
      </c>
      <c r="B826" s="8">
        <v>1073681334</v>
      </c>
      <c r="C826" s="25" t="s">
        <v>161</v>
      </c>
      <c r="D826" s="21">
        <f>COUNTIFS('CONTRATOS 2016'!AY:AY,A826,'CONTRATOS 2016'!$AM:AM,"&gt;=1")</f>
        <v>0</v>
      </c>
      <c r="E826" s="20">
        <f>SUMIFS('CONTRATOS 2016'!$AM:AM,'CONTRATOS 2016'!$AY:AY,A826)</f>
        <v>0</v>
      </c>
    </row>
    <row r="827" spans="1:5" x14ac:dyDescent="0.2">
      <c r="A827" s="23" t="s">
        <v>524</v>
      </c>
      <c r="B827" s="8">
        <v>24731424</v>
      </c>
      <c r="C827" s="25" t="s">
        <v>237</v>
      </c>
      <c r="D827" s="21">
        <f>COUNTIFS('CONTRATOS 2016'!AY:AY,A827,'CONTRATOS 2016'!$AM:AM,"&gt;=1")</f>
        <v>0</v>
      </c>
      <c r="E827" s="20">
        <f>SUMIFS('CONTRATOS 2016'!$AM:AM,'CONTRATOS 2016'!$AY:AY,A827)</f>
        <v>0</v>
      </c>
    </row>
    <row r="828" spans="1:5" x14ac:dyDescent="0.2">
      <c r="A828" s="23" t="s">
        <v>792</v>
      </c>
      <c r="B828" s="8">
        <v>53071358</v>
      </c>
      <c r="C828" s="25" t="s">
        <v>161</v>
      </c>
      <c r="D828" s="21">
        <f>COUNTIFS('CONTRATOS 2016'!AY:AY,A828,'CONTRATOS 2016'!$AM:AM,"&gt;=1")</f>
        <v>0</v>
      </c>
      <c r="E828" s="20">
        <f>SUMIFS('CONTRATOS 2016'!$AM:AM,'CONTRATOS 2016'!$AY:AY,A828)</f>
        <v>0</v>
      </c>
    </row>
    <row r="829" spans="1:5" x14ac:dyDescent="0.2">
      <c r="A829" s="23" t="s">
        <v>725</v>
      </c>
      <c r="B829" s="8">
        <v>52487094</v>
      </c>
      <c r="C829" s="25" t="s">
        <v>161</v>
      </c>
      <c r="D829" s="21">
        <f>COUNTIFS('CONTRATOS 2016'!AY:AY,A829,'CONTRATOS 2016'!$AM:AM,"&gt;=1")</f>
        <v>0</v>
      </c>
      <c r="E829" s="20">
        <f>SUMIFS('CONTRATOS 2016'!$AM:AM,'CONTRATOS 2016'!$AY:AY,A829)</f>
        <v>0</v>
      </c>
    </row>
    <row r="830" spans="1:5" x14ac:dyDescent="0.2">
      <c r="A830" s="23" t="s">
        <v>543</v>
      </c>
      <c r="B830" s="8">
        <v>30982630</v>
      </c>
      <c r="C830" s="25" t="s">
        <v>251</v>
      </c>
      <c r="D830" s="21">
        <f>COUNTIFS('CONTRATOS 2016'!AY:AY,A830,'CONTRATOS 2016'!$AM:AM,"&gt;=1")</f>
        <v>0</v>
      </c>
      <c r="E830" s="20">
        <f>SUMIFS('CONTRATOS 2016'!$AM:AM,'CONTRATOS 2016'!$AY:AY,A830)</f>
        <v>0</v>
      </c>
    </row>
    <row r="831" spans="1:5" x14ac:dyDescent="0.2">
      <c r="A831" s="23" t="s">
        <v>588</v>
      </c>
      <c r="B831" s="8">
        <v>38550436</v>
      </c>
      <c r="C831" s="25" t="s">
        <v>182</v>
      </c>
      <c r="D831" s="21">
        <f>COUNTIFS('CONTRATOS 2016'!AY:AY,A831,'CONTRATOS 2016'!$AM:AM,"&gt;=1")</f>
        <v>0</v>
      </c>
      <c r="E831" s="20">
        <f>SUMIFS('CONTRATOS 2016'!$AM:AM,'CONTRATOS 2016'!$AY:AY,A831)</f>
        <v>0</v>
      </c>
    </row>
    <row r="832" spans="1:5" x14ac:dyDescent="0.2">
      <c r="A832" s="23" t="s">
        <v>632</v>
      </c>
      <c r="B832" s="8">
        <v>43101894</v>
      </c>
      <c r="C832" s="25" t="s">
        <v>268</v>
      </c>
      <c r="D832" s="21">
        <f>COUNTIFS('CONTRATOS 2016'!AY:AY,A832,'CONTRATOS 2016'!$AM:AM,"&gt;=1")</f>
        <v>0</v>
      </c>
      <c r="E832" s="20">
        <f>SUMIFS('CONTRATOS 2016'!$AM:AM,'CONTRATOS 2016'!$AY:AY,A832)</f>
        <v>0</v>
      </c>
    </row>
    <row r="833" spans="1:5" x14ac:dyDescent="0.2">
      <c r="A833" s="23" t="s">
        <v>590</v>
      </c>
      <c r="B833" s="8">
        <v>38556022</v>
      </c>
      <c r="C833" s="25" t="s">
        <v>182</v>
      </c>
      <c r="D833" s="21">
        <f>COUNTIFS('CONTRATOS 2016'!AY:AY,A833,'CONTRATOS 2016'!$AM:AM,"&gt;=1")</f>
        <v>0</v>
      </c>
      <c r="E833" s="20">
        <f>SUMIFS('CONTRATOS 2016'!$AM:AM,'CONTRATOS 2016'!$AY:AY,A833)</f>
        <v>0</v>
      </c>
    </row>
    <row r="834" spans="1:5" x14ac:dyDescent="0.2">
      <c r="A834" s="23" t="s">
        <v>616</v>
      </c>
      <c r="B834" s="8">
        <v>40429909</v>
      </c>
      <c r="C834" s="25" t="s">
        <v>172</v>
      </c>
      <c r="D834" s="21">
        <f>COUNTIFS('CONTRATOS 2016'!AY:AY,A834,'CONTRATOS 2016'!$AM:AM,"&gt;=1")</f>
        <v>0</v>
      </c>
      <c r="E834" s="20">
        <f>SUMIFS('CONTRATOS 2016'!$AM:AM,'CONTRATOS 2016'!$AY:AY,A834)</f>
        <v>0</v>
      </c>
    </row>
    <row r="835" spans="1:5" x14ac:dyDescent="0.2">
      <c r="A835" s="23" t="s">
        <v>10</v>
      </c>
      <c r="B835" s="8">
        <v>51631449</v>
      </c>
      <c r="C835" s="25" t="s">
        <v>194</v>
      </c>
      <c r="D835" s="21">
        <f>COUNTIFS('CONTRATOS 2016'!AY:AY,A835,'CONTRATOS 2016'!$AM:AM,"&gt;=1")</f>
        <v>0</v>
      </c>
      <c r="E835" s="20">
        <f>SUMIFS('CONTRATOS 2016'!$AM:AM,'CONTRATOS 2016'!$AY:AY,A835)</f>
        <v>0</v>
      </c>
    </row>
    <row r="836" spans="1:5" x14ac:dyDescent="0.2">
      <c r="A836" s="23" t="s">
        <v>539</v>
      </c>
      <c r="B836" s="8">
        <v>30392592</v>
      </c>
      <c r="C836" s="25" t="s">
        <v>209</v>
      </c>
      <c r="D836" s="21">
        <f>COUNTIFS('CONTRATOS 2016'!AY:AY,A836,'CONTRATOS 2016'!$AM:AM,"&gt;=1")</f>
        <v>0</v>
      </c>
      <c r="E836" s="20">
        <f>SUMIFS('CONTRATOS 2016'!$AM:AM,'CONTRATOS 2016'!$AY:AY,A836)</f>
        <v>0</v>
      </c>
    </row>
    <row r="837" spans="1:5" x14ac:dyDescent="0.2">
      <c r="A837" s="23" t="s">
        <v>689</v>
      </c>
      <c r="B837" s="8">
        <v>52108018</v>
      </c>
      <c r="C837" s="25" t="s">
        <v>179</v>
      </c>
      <c r="D837" s="21">
        <f>COUNTIFS('CONTRATOS 2016'!AY:AY,A837,'CONTRATOS 2016'!$AM:AM,"&gt;=1")</f>
        <v>0</v>
      </c>
      <c r="E837" s="20">
        <f>SUMIFS('CONTRATOS 2016'!$AM:AM,'CONTRATOS 2016'!$AY:AY,A837)</f>
        <v>0</v>
      </c>
    </row>
    <row r="838" spans="1:5" x14ac:dyDescent="0.2">
      <c r="A838" s="23" t="s">
        <v>523</v>
      </c>
      <c r="B838" s="8">
        <v>24730931</v>
      </c>
      <c r="C838" s="25" t="s">
        <v>161</v>
      </c>
      <c r="D838" s="21">
        <f>COUNTIFS('CONTRATOS 2016'!AY:AY,A838,'CONTRATOS 2016'!$AM:AM,"&gt;=1")</f>
        <v>0</v>
      </c>
      <c r="E838" s="20">
        <f>SUMIFS('CONTRATOS 2016'!$AM:AM,'CONTRATOS 2016'!$AY:AY,A838)</f>
        <v>0</v>
      </c>
    </row>
    <row r="839" spans="1:5" x14ac:dyDescent="0.2">
      <c r="A839" s="23" t="s">
        <v>681</v>
      </c>
      <c r="B839" s="8">
        <v>51992330</v>
      </c>
      <c r="C839" s="25" t="s">
        <v>275</v>
      </c>
      <c r="D839" s="21">
        <f>COUNTIFS('CONTRATOS 2016'!AY:AY,A839,'CONTRATOS 2016'!$AM:AM,"&gt;=1")</f>
        <v>0</v>
      </c>
      <c r="E839" s="20">
        <f>SUMIFS('CONTRATOS 2016'!$AM:AM,'CONTRATOS 2016'!$AY:AY,A839)</f>
        <v>0</v>
      </c>
    </row>
    <row r="840" spans="1:5" x14ac:dyDescent="0.2">
      <c r="A840" s="23" t="s">
        <v>42</v>
      </c>
      <c r="B840" s="8">
        <v>24433491</v>
      </c>
      <c r="C840" s="25" t="s">
        <v>245</v>
      </c>
      <c r="D840" s="21">
        <f>COUNTIFS('CONTRATOS 2016'!AY:AY,A840,'CONTRATOS 2016'!$AM:AM,"&gt;=1")</f>
        <v>0</v>
      </c>
      <c r="E840" s="20">
        <f>SUMIFS('CONTRATOS 2016'!$AM:AM,'CONTRATOS 2016'!$AY:AY,A840)</f>
        <v>0</v>
      </c>
    </row>
    <row r="841" spans="1:5" x14ac:dyDescent="0.2">
      <c r="A841" s="23" t="s">
        <v>666</v>
      </c>
      <c r="B841" s="8">
        <v>51826127</v>
      </c>
      <c r="C841" s="25" t="s">
        <v>256</v>
      </c>
      <c r="D841" s="21">
        <f>COUNTIFS('CONTRATOS 2016'!AY:AY,A841,'CONTRATOS 2016'!$AM:AM,"&gt;=1")</f>
        <v>0</v>
      </c>
      <c r="E841" s="20">
        <f>SUMIFS('CONTRATOS 2016'!$AM:AM,'CONTRATOS 2016'!$AY:AY,A841)</f>
        <v>0</v>
      </c>
    </row>
    <row r="842" spans="1:5" x14ac:dyDescent="0.2">
      <c r="A842" s="23" t="s">
        <v>17</v>
      </c>
      <c r="B842" s="8">
        <v>26271656</v>
      </c>
      <c r="C842" s="25" t="s">
        <v>234</v>
      </c>
      <c r="D842" s="21">
        <f>COUNTIFS('CONTRATOS 2016'!AY:AY,A842,'CONTRATOS 2016'!$AM:AM,"&gt;=1")</f>
        <v>0</v>
      </c>
      <c r="E842" s="20">
        <f>SUMIFS('CONTRATOS 2016'!$AM:AM,'CONTRATOS 2016'!$AY:AY,A842)</f>
        <v>0</v>
      </c>
    </row>
    <row r="843" spans="1:5" x14ac:dyDescent="0.2">
      <c r="A843" s="23" t="s">
        <v>676</v>
      </c>
      <c r="B843" s="8">
        <v>51938798</v>
      </c>
      <c r="C843" s="25" t="s">
        <v>243</v>
      </c>
      <c r="D843" s="21">
        <f>COUNTIFS('CONTRATOS 2016'!AY:AY,A843,'CONTRATOS 2016'!$AM:AM,"&gt;=1")</f>
        <v>0</v>
      </c>
      <c r="E843" s="20">
        <f>SUMIFS('CONTRATOS 2016'!$AM:AM,'CONTRATOS 2016'!$AY:AY,A843)</f>
        <v>0</v>
      </c>
    </row>
    <row r="844" spans="1:5" x14ac:dyDescent="0.2">
      <c r="A844" s="23" t="s">
        <v>555</v>
      </c>
      <c r="B844" s="8">
        <v>32813921</v>
      </c>
      <c r="C844" s="25" t="s">
        <v>219</v>
      </c>
      <c r="D844" s="21">
        <f>COUNTIFS('CONTRATOS 2016'!AY:AY,A844,'CONTRATOS 2016'!$AM:AM,"&gt;=1")</f>
        <v>0</v>
      </c>
      <c r="E844" s="20">
        <f>SUMIFS('CONTRATOS 2016'!$AM:AM,'CONTRATOS 2016'!$AY:AY,A844)</f>
        <v>0</v>
      </c>
    </row>
    <row r="845" spans="1:5" x14ac:dyDescent="0.2">
      <c r="A845" s="23" t="s">
        <v>842</v>
      </c>
      <c r="B845" s="8">
        <v>66745180</v>
      </c>
      <c r="C845" s="25" t="s">
        <v>166</v>
      </c>
      <c r="D845" s="21">
        <f>COUNTIFS('CONTRATOS 2016'!AY:AY,A845,'CONTRATOS 2016'!$AM:AM,"&gt;=1")</f>
        <v>0</v>
      </c>
      <c r="E845" s="20">
        <f>SUMIFS('CONTRATOS 2016'!$AM:AM,'CONTRATOS 2016'!$AY:AY,A845)</f>
        <v>0</v>
      </c>
    </row>
    <row r="846" spans="1:5" x14ac:dyDescent="0.2">
      <c r="A846" s="23" t="s">
        <v>1419</v>
      </c>
      <c r="B846" s="8">
        <v>1110453944</v>
      </c>
      <c r="C846" s="25" t="s">
        <v>161</v>
      </c>
      <c r="D846" s="21">
        <f>COUNTIFS('CONTRATOS 2016'!AY:AY,A846,'CONTRATOS 2016'!$AM:AM,"&gt;=1")</f>
        <v>0</v>
      </c>
      <c r="E846" s="20">
        <f>SUMIFS('CONTRATOS 2016'!$AM:AM,'CONTRATOS 2016'!$AY:AY,A846)</f>
        <v>0</v>
      </c>
    </row>
    <row r="847" spans="1:5" x14ac:dyDescent="0.2">
      <c r="A847" s="23" t="s">
        <v>617</v>
      </c>
      <c r="B847" s="8">
        <v>40443859</v>
      </c>
      <c r="C847" s="25" t="s">
        <v>161</v>
      </c>
      <c r="D847" s="21">
        <f>COUNTIFS('CONTRATOS 2016'!AY:AY,A847,'CONTRATOS 2016'!$AM:AM,"&gt;=1")</f>
        <v>0</v>
      </c>
      <c r="E847" s="20">
        <f>SUMIFS('CONTRATOS 2016'!$AM:AM,'CONTRATOS 2016'!$AY:AY,A847)</f>
        <v>0</v>
      </c>
    </row>
    <row r="848" spans="1:5" x14ac:dyDescent="0.2">
      <c r="A848" s="23" t="s">
        <v>909</v>
      </c>
      <c r="B848" s="8">
        <v>75032687</v>
      </c>
      <c r="C848" s="25" t="s">
        <v>186</v>
      </c>
      <c r="D848" s="21">
        <f>COUNTIFS('CONTRATOS 2016'!AY:AY,A848,'CONTRATOS 2016'!$AM:AM,"&gt;=1")</f>
        <v>0</v>
      </c>
      <c r="E848" s="20">
        <f>SUMIFS('CONTRATOS 2016'!$AM:AM,'CONTRATOS 2016'!$AY:AY,A848)</f>
        <v>0</v>
      </c>
    </row>
    <row r="849" spans="1:5" x14ac:dyDescent="0.2">
      <c r="A849" s="23" t="s">
        <v>860</v>
      </c>
      <c r="B849" s="8">
        <v>72009577</v>
      </c>
      <c r="C849" s="25" t="s">
        <v>200</v>
      </c>
      <c r="D849" s="21">
        <f>COUNTIFS('CONTRATOS 2016'!AY:AY,A849,'CONTRATOS 2016'!$AM:AM,"&gt;=1")</f>
        <v>0</v>
      </c>
      <c r="E849" s="20">
        <f>SUMIFS('CONTRATOS 2016'!$AM:AM,'CONTRATOS 2016'!$AY:AY,A849)</f>
        <v>0</v>
      </c>
    </row>
    <row r="850" spans="1:5" x14ac:dyDescent="0.2">
      <c r="A850" s="23" t="s">
        <v>1201</v>
      </c>
      <c r="B850" s="8">
        <v>88309349</v>
      </c>
      <c r="C850" s="25" t="s">
        <v>279</v>
      </c>
      <c r="D850" s="21">
        <f>COUNTIFS('CONTRATOS 2016'!AY:AY,A850,'CONTRATOS 2016'!$AM:AM,"&gt;=1")</f>
        <v>0</v>
      </c>
      <c r="E850" s="20">
        <f>SUMIFS('CONTRATOS 2016'!$AM:AM,'CONTRATOS 2016'!$AY:AY,A850)</f>
        <v>0</v>
      </c>
    </row>
    <row r="851" spans="1:5" x14ac:dyDescent="0.2">
      <c r="A851" s="23" t="s">
        <v>1042</v>
      </c>
      <c r="B851" s="8">
        <v>79975026</v>
      </c>
      <c r="C851" s="25" t="s">
        <v>264</v>
      </c>
      <c r="D851" s="21">
        <f>COUNTIFS('CONTRATOS 2016'!AY:AY,A851,'CONTRATOS 2016'!$AM:AM,"&gt;=1")</f>
        <v>0</v>
      </c>
      <c r="E851" s="20">
        <f>SUMIFS('CONTRATOS 2016'!$AM:AM,'CONTRATOS 2016'!$AY:AY,A851)</f>
        <v>0</v>
      </c>
    </row>
    <row r="852" spans="1:5" x14ac:dyDescent="0.2">
      <c r="A852" s="23" t="s">
        <v>1403</v>
      </c>
      <c r="B852" s="8">
        <v>1085250955</v>
      </c>
      <c r="C852" s="25" t="s">
        <v>183</v>
      </c>
      <c r="D852" s="21">
        <f>COUNTIFS('CONTRATOS 2016'!AY:AY,A852,'CONTRATOS 2016'!$AM:AM,"&gt;=1")</f>
        <v>0</v>
      </c>
      <c r="E852" s="20">
        <f>SUMIFS('CONTRATOS 2016'!$AM:AM,'CONTRATOS 2016'!$AY:AY,A852)</f>
        <v>0</v>
      </c>
    </row>
    <row r="853" spans="1:5" x14ac:dyDescent="0.2">
      <c r="A853" s="23" t="s">
        <v>780</v>
      </c>
      <c r="B853" s="8">
        <v>52975079</v>
      </c>
      <c r="C853" s="25" t="s">
        <v>161</v>
      </c>
      <c r="D853" s="21">
        <f>COUNTIFS('CONTRATOS 2016'!AY:AY,A853,'CONTRATOS 2016'!$AM:AM,"&gt;=1")</f>
        <v>0</v>
      </c>
      <c r="E853" s="20">
        <f>SUMIFS('CONTRATOS 2016'!$AM:AM,'CONTRATOS 2016'!$AY:AY,A853)</f>
        <v>0</v>
      </c>
    </row>
    <row r="854" spans="1:5" x14ac:dyDescent="0.2">
      <c r="A854" s="23" t="s">
        <v>734</v>
      </c>
      <c r="B854" s="8">
        <v>52544180</v>
      </c>
      <c r="C854" s="25" t="s">
        <v>264</v>
      </c>
      <c r="D854" s="21">
        <f>COUNTIFS('CONTRATOS 2016'!AY:AY,A854,'CONTRATOS 2016'!$AM:AM,"&gt;=1")</f>
        <v>0</v>
      </c>
      <c r="E854" s="20">
        <f>SUMIFS('CONTRATOS 2016'!$AM:AM,'CONTRATOS 2016'!$AY:AY,A854)</f>
        <v>0</v>
      </c>
    </row>
    <row r="855" spans="1:5" x14ac:dyDescent="0.2">
      <c r="A855" s="23" t="s">
        <v>26</v>
      </c>
      <c r="B855" s="8">
        <v>51984198</v>
      </c>
      <c r="C855" s="25" t="s">
        <v>162</v>
      </c>
      <c r="D855" s="21">
        <f>COUNTIFS('CONTRATOS 2016'!AY:AY,A855,'CONTRATOS 2016'!$AM:AM,"&gt;=1")</f>
        <v>0</v>
      </c>
      <c r="E855" s="20">
        <f>SUMIFS('CONTRATOS 2016'!$AM:AM,'CONTRATOS 2016'!$AY:AY,A855)</f>
        <v>0</v>
      </c>
    </row>
    <row r="856" spans="1:5" x14ac:dyDescent="0.2">
      <c r="A856" s="23" t="s">
        <v>845</v>
      </c>
      <c r="B856" s="8">
        <v>67027442</v>
      </c>
      <c r="C856" s="25" t="s">
        <v>249</v>
      </c>
      <c r="D856" s="21">
        <f>COUNTIFS('CONTRATOS 2016'!AY:AY,A856,'CONTRATOS 2016'!$AM:AM,"&gt;=1")</f>
        <v>0</v>
      </c>
      <c r="E856" s="20">
        <f>SUMIFS('CONTRATOS 2016'!$AM:AM,'CONTRATOS 2016'!$AY:AY,A856)</f>
        <v>0</v>
      </c>
    </row>
    <row r="857" spans="1:5" x14ac:dyDescent="0.2">
      <c r="A857" s="23" t="s">
        <v>584</v>
      </c>
      <c r="B857" s="8">
        <v>36951398</v>
      </c>
      <c r="C857" s="25" t="s">
        <v>205</v>
      </c>
      <c r="D857" s="21">
        <f>COUNTIFS('CONTRATOS 2016'!AY:AY,A857,'CONTRATOS 2016'!$AM:AM,"&gt;=1")</f>
        <v>0</v>
      </c>
      <c r="E857" s="20">
        <f>SUMIFS('CONTRATOS 2016'!$AM:AM,'CONTRATOS 2016'!$AY:AY,A857)</f>
        <v>0</v>
      </c>
    </row>
    <row r="858" spans="1:5" x14ac:dyDescent="0.2">
      <c r="A858" s="23" t="s">
        <v>1220</v>
      </c>
      <c r="B858" s="8">
        <v>93403671</v>
      </c>
      <c r="C858" s="25" t="s">
        <v>222</v>
      </c>
      <c r="D858" s="21">
        <f>COUNTIFS('CONTRATOS 2016'!AY:AY,A858,'CONTRATOS 2016'!$AM:AM,"&gt;=1")</f>
        <v>0</v>
      </c>
      <c r="E858" s="20">
        <f>SUMIFS('CONTRATOS 2016'!$AM:AM,'CONTRATOS 2016'!$AY:AY,A858)</f>
        <v>0</v>
      </c>
    </row>
    <row r="859" spans="1:5" x14ac:dyDescent="0.2">
      <c r="A859" s="23" t="s">
        <v>1007</v>
      </c>
      <c r="B859" s="8">
        <v>79763349</v>
      </c>
      <c r="C859" s="25" t="s">
        <v>197</v>
      </c>
      <c r="D859" s="21">
        <f>COUNTIFS('CONTRATOS 2016'!AY:AY,A859,'CONTRATOS 2016'!$AM:AM,"&gt;=1")</f>
        <v>0</v>
      </c>
      <c r="E859" s="20">
        <f>SUMIFS('CONTRATOS 2016'!$AM:AM,'CONTRATOS 2016'!$AY:AY,A859)</f>
        <v>0</v>
      </c>
    </row>
    <row r="860" spans="1:5" x14ac:dyDescent="0.2">
      <c r="A860" s="23" t="s">
        <v>1006</v>
      </c>
      <c r="B860" s="8">
        <v>79763314</v>
      </c>
      <c r="C860" s="25" t="s">
        <v>161</v>
      </c>
      <c r="D860" s="21">
        <f>COUNTIFS('CONTRATOS 2016'!AY:AY,A860,'CONTRATOS 2016'!$AM:AM,"&gt;=1")</f>
        <v>0</v>
      </c>
      <c r="E860" s="20">
        <f>SUMIFS('CONTRATOS 2016'!$AM:AM,'CONTRATOS 2016'!$AY:AY,A860)</f>
        <v>0</v>
      </c>
    </row>
    <row r="861" spans="1:5" x14ac:dyDescent="0.2">
      <c r="A861" s="23" t="s">
        <v>1180</v>
      </c>
      <c r="B861" s="8">
        <v>88194223</v>
      </c>
      <c r="C861" s="25" t="s">
        <v>161</v>
      </c>
      <c r="D861" s="21">
        <f>COUNTIFS('CONTRATOS 2016'!AY:AY,A861,'CONTRATOS 2016'!$AM:AM,"&gt;=1")</f>
        <v>0</v>
      </c>
      <c r="E861" s="20">
        <f>SUMIFS('CONTRATOS 2016'!$AM:AM,'CONTRATOS 2016'!$AY:AY,A861)</f>
        <v>0</v>
      </c>
    </row>
    <row r="862" spans="1:5" x14ac:dyDescent="0.2">
      <c r="A862" s="23" t="s">
        <v>448</v>
      </c>
      <c r="B862" s="8">
        <v>15886912</v>
      </c>
      <c r="C862" s="25" t="s">
        <v>233</v>
      </c>
      <c r="D862" s="21">
        <f>COUNTIFS('CONTRATOS 2016'!AY:AY,A862,'CONTRATOS 2016'!$AM:AM,"&gt;=1")</f>
        <v>0</v>
      </c>
      <c r="E862" s="20">
        <f>SUMIFS('CONTRATOS 2016'!$AM:AM,'CONTRATOS 2016'!$AY:AY,A862)</f>
        <v>0</v>
      </c>
    </row>
    <row r="863" spans="1:5" x14ac:dyDescent="0.2">
      <c r="A863" s="23" t="s">
        <v>1437</v>
      </c>
      <c r="B863" s="8">
        <v>1128049002</v>
      </c>
      <c r="C863" s="25" t="s">
        <v>167</v>
      </c>
      <c r="D863" s="21">
        <f>COUNTIFS('CONTRATOS 2016'!AY:AY,A863,'CONTRATOS 2016'!$AM:AM,"&gt;=1")</f>
        <v>0</v>
      </c>
      <c r="E863" s="20">
        <f>SUMIFS('CONTRATOS 2016'!$AM:AM,'CONTRATOS 2016'!$AY:AY,A863)</f>
        <v>0</v>
      </c>
    </row>
    <row r="864" spans="1:5" x14ac:dyDescent="0.2">
      <c r="A864" s="23" t="s">
        <v>668</v>
      </c>
      <c r="B864" s="8">
        <v>51839456</v>
      </c>
      <c r="C864" s="25" t="s">
        <v>207</v>
      </c>
      <c r="D864" s="21">
        <f>COUNTIFS('CONTRATOS 2016'!AY:AY,A864,'CONTRATOS 2016'!$AM:AM,"&gt;=1")</f>
        <v>0</v>
      </c>
      <c r="E864" s="20">
        <f>SUMIFS('CONTRATOS 2016'!$AM:AM,'CONTRATOS 2016'!$AY:AY,A864)</f>
        <v>0</v>
      </c>
    </row>
    <row r="865" spans="1:5" x14ac:dyDescent="0.2">
      <c r="A865" s="23" t="s">
        <v>575</v>
      </c>
      <c r="B865" s="8">
        <v>36553364</v>
      </c>
      <c r="C865" s="25" t="s">
        <v>258</v>
      </c>
      <c r="D865" s="21">
        <f>COUNTIFS('CONTRATOS 2016'!AY:AY,A865,'CONTRATOS 2016'!$AM:AM,"&gt;=1")</f>
        <v>0</v>
      </c>
      <c r="E865" s="20">
        <f>SUMIFS('CONTRATOS 2016'!$AM:AM,'CONTRATOS 2016'!$AY:AY,A865)</f>
        <v>0</v>
      </c>
    </row>
    <row r="866" spans="1:5" x14ac:dyDescent="0.2">
      <c r="A866" s="23" t="s">
        <v>726</v>
      </c>
      <c r="B866" s="8">
        <v>52491251</v>
      </c>
      <c r="C866" s="25" t="s">
        <v>161</v>
      </c>
      <c r="D866" s="21">
        <f>COUNTIFS('CONTRATOS 2016'!AY:AY,A866,'CONTRATOS 2016'!$AM:AM,"&gt;=1")</f>
        <v>0</v>
      </c>
      <c r="E866" s="20">
        <f>SUMIFS('CONTRATOS 2016'!$AM:AM,'CONTRATOS 2016'!$AY:AY,A866)</f>
        <v>0</v>
      </c>
    </row>
    <row r="867" spans="1:5" x14ac:dyDescent="0.2">
      <c r="A867" s="23" t="s">
        <v>1361</v>
      </c>
      <c r="B867" s="8">
        <v>1032434656</v>
      </c>
      <c r="C867" s="25" t="s">
        <v>204</v>
      </c>
      <c r="D867" s="21">
        <f>COUNTIFS('CONTRATOS 2016'!AY:AY,A867,'CONTRATOS 2016'!$AM:AM,"&gt;=1")</f>
        <v>0</v>
      </c>
      <c r="E867" s="20">
        <f>SUMIFS('CONTRATOS 2016'!$AM:AM,'CONTRATOS 2016'!$AY:AY,A867)</f>
        <v>0</v>
      </c>
    </row>
    <row r="868" spans="1:5" x14ac:dyDescent="0.2">
      <c r="A868" s="23" t="s">
        <v>805</v>
      </c>
      <c r="B868" s="8">
        <v>53140550</v>
      </c>
      <c r="C868" s="25" t="s">
        <v>185</v>
      </c>
      <c r="D868" s="21">
        <f>COUNTIFS('CONTRATOS 2016'!AY:AY,A868,'CONTRATOS 2016'!$AM:AM,"&gt;=1")</f>
        <v>0</v>
      </c>
      <c r="E868" s="20">
        <f>SUMIFS('CONTRATOS 2016'!$AM:AM,'CONTRATOS 2016'!$AY:AY,A868)</f>
        <v>0</v>
      </c>
    </row>
    <row r="869" spans="1:5" x14ac:dyDescent="0.2">
      <c r="A869" s="23" t="s">
        <v>603</v>
      </c>
      <c r="B869" s="8">
        <v>39690992</v>
      </c>
      <c r="C869" s="25" t="s">
        <v>170</v>
      </c>
      <c r="D869" s="21">
        <f>COUNTIFS('CONTRATOS 2016'!AY:AY,A869,'CONTRATOS 2016'!$AM:AM,"&gt;=1")</f>
        <v>0</v>
      </c>
      <c r="E869" s="20">
        <f>SUMIFS('CONTRATOS 2016'!$AM:AM,'CONTRATOS 2016'!$AY:AY,A869)</f>
        <v>0</v>
      </c>
    </row>
    <row r="870" spans="1:5" x14ac:dyDescent="0.2">
      <c r="A870" s="23" t="s">
        <v>73</v>
      </c>
      <c r="B870" s="8">
        <v>31995987</v>
      </c>
      <c r="C870" s="25" t="s">
        <v>223</v>
      </c>
      <c r="D870" s="21">
        <f>COUNTIFS('CONTRATOS 2016'!AY:AY,A870,'CONTRATOS 2016'!$AM:AM,"&gt;=1")</f>
        <v>0</v>
      </c>
      <c r="E870" s="20">
        <f>SUMIFS('CONTRATOS 2016'!$AM:AM,'CONTRATOS 2016'!$AY:AY,A870)</f>
        <v>0</v>
      </c>
    </row>
    <row r="871" spans="1:5" x14ac:dyDescent="0.2">
      <c r="A871" s="23" t="s">
        <v>685</v>
      </c>
      <c r="B871" s="8">
        <v>52034731</v>
      </c>
      <c r="C871" s="25" t="s">
        <v>199</v>
      </c>
      <c r="D871" s="21">
        <f>COUNTIFS('CONTRATOS 2016'!AY:AY,A871,'CONTRATOS 2016'!$AM:AM,"&gt;=1")</f>
        <v>0</v>
      </c>
      <c r="E871" s="20">
        <f>SUMIFS('CONTRATOS 2016'!$AM:AM,'CONTRATOS 2016'!$AY:AY,A871)</f>
        <v>0</v>
      </c>
    </row>
    <row r="872" spans="1:5" x14ac:dyDescent="0.2">
      <c r="A872" s="23" t="s">
        <v>31</v>
      </c>
      <c r="B872" s="8">
        <v>51831129</v>
      </c>
      <c r="C872" s="25" t="s">
        <v>274</v>
      </c>
      <c r="D872" s="21">
        <f>COUNTIFS('CONTRATOS 2016'!AY:AY,A872,'CONTRATOS 2016'!$AM:AM,"&gt;=1")</f>
        <v>0</v>
      </c>
      <c r="E872" s="20">
        <f>SUMIFS('CONTRATOS 2016'!$AM:AM,'CONTRATOS 2016'!$AY:AY,A872)</f>
        <v>0</v>
      </c>
    </row>
    <row r="873" spans="1:5" x14ac:dyDescent="0.2">
      <c r="A873" s="23" t="s">
        <v>1451</v>
      </c>
      <c r="B873" s="8">
        <v>1140831985</v>
      </c>
      <c r="C873" s="25" t="s">
        <v>202</v>
      </c>
      <c r="D873" s="21">
        <f>COUNTIFS('CONTRATOS 2016'!AY:AY,A873,'CONTRATOS 2016'!$AM:AM,"&gt;=1")</f>
        <v>0</v>
      </c>
      <c r="E873" s="20">
        <f>SUMIFS('CONTRATOS 2016'!$AM:AM,'CONTRATOS 2016'!$AY:AY,A873)</f>
        <v>0</v>
      </c>
    </row>
    <row r="874" spans="1:5" x14ac:dyDescent="0.2">
      <c r="A874" s="23" t="s">
        <v>82</v>
      </c>
      <c r="B874" s="8">
        <v>52022052</v>
      </c>
      <c r="C874" s="25" t="s">
        <v>239</v>
      </c>
      <c r="D874" s="21">
        <f>COUNTIFS('CONTRATOS 2016'!AY:AY,A874,'CONTRATOS 2016'!$AM:AM,"&gt;=1")</f>
        <v>0</v>
      </c>
      <c r="E874" s="20">
        <f>SUMIFS('CONTRATOS 2016'!$AM:AM,'CONTRATOS 2016'!$AY:AY,A874)</f>
        <v>0</v>
      </c>
    </row>
    <row r="875" spans="1:5" x14ac:dyDescent="0.2">
      <c r="A875" s="23" t="s">
        <v>559</v>
      </c>
      <c r="B875" s="8">
        <v>33056005</v>
      </c>
      <c r="C875" s="25" t="s">
        <v>207</v>
      </c>
      <c r="D875" s="21">
        <f>COUNTIFS('CONTRATOS 2016'!AY:AY,A875,'CONTRATOS 2016'!$AM:AM,"&gt;=1")</f>
        <v>0</v>
      </c>
      <c r="E875" s="20">
        <f>SUMIFS('CONTRATOS 2016'!$AM:AM,'CONTRATOS 2016'!$AY:AY,A875)</f>
        <v>0</v>
      </c>
    </row>
    <row r="876" spans="1:5" x14ac:dyDescent="0.2">
      <c r="A876" s="23" t="s">
        <v>755</v>
      </c>
      <c r="B876" s="8">
        <v>52837020</v>
      </c>
      <c r="C876" s="25" t="s">
        <v>161</v>
      </c>
      <c r="D876" s="21">
        <f>COUNTIFS('CONTRATOS 2016'!AY:AY,A876,'CONTRATOS 2016'!$AM:AM,"&gt;=1")</f>
        <v>0</v>
      </c>
      <c r="E876" s="20">
        <f>SUMIFS('CONTRATOS 2016'!$AM:AM,'CONTRATOS 2016'!$AY:AY,A876)</f>
        <v>0</v>
      </c>
    </row>
    <row r="877" spans="1:5" x14ac:dyDescent="0.2">
      <c r="A877" s="23" t="s">
        <v>526</v>
      </c>
      <c r="B877" s="8">
        <v>25057340</v>
      </c>
      <c r="C877" s="25" t="s">
        <v>173</v>
      </c>
      <c r="D877" s="21">
        <f>COUNTIFS('CONTRATOS 2016'!AY:AY,A877,'CONTRATOS 2016'!$AM:AM,"&gt;=1")</f>
        <v>0</v>
      </c>
      <c r="E877" s="20">
        <f>SUMIFS('CONTRATOS 2016'!$AM:AM,'CONTRATOS 2016'!$AY:AY,A877)</f>
        <v>0</v>
      </c>
    </row>
    <row r="878" spans="1:5" x14ac:dyDescent="0.2">
      <c r="A878" s="23" t="s">
        <v>818</v>
      </c>
      <c r="B878" s="8">
        <v>60288242</v>
      </c>
      <c r="C878" s="25" t="s">
        <v>279</v>
      </c>
      <c r="D878" s="21">
        <f>COUNTIFS('CONTRATOS 2016'!AY:AY,A878,'CONTRATOS 2016'!$AM:AM,"&gt;=1")</f>
        <v>0</v>
      </c>
      <c r="E878" s="20">
        <f>SUMIFS('CONTRATOS 2016'!$AM:AM,'CONTRATOS 2016'!$AY:AY,A878)</f>
        <v>0</v>
      </c>
    </row>
    <row r="879" spans="1:5" x14ac:dyDescent="0.2">
      <c r="A879" s="23" t="s">
        <v>530</v>
      </c>
      <c r="B879" s="8">
        <v>27087437</v>
      </c>
      <c r="C879" s="25" t="s">
        <v>183</v>
      </c>
      <c r="D879" s="21">
        <f>COUNTIFS('CONTRATOS 2016'!AY:AY,A879,'CONTRATOS 2016'!$AM:AM,"&gt;=1")</f>
        <v>0</v>
      </c>
      <c r="E879" s="20">
        <f>SUMIFS('CONTRATOS 2016'!$AM:AM,'CONTRATOS 2016'!$AY:AY,A879)</f>
        <v>0</v>
      </c>
    </row>
    <row r="880" spans="1:5" x14ac:dyDescent="0.2">
      <c r="A880" s="23" t="s">
        <v>1364</v>
      </c>
      <c r="B880" s="8">
        <v>1033705921</v>
      </c>
      <c r="C880" s="25" t="s">
        <v>161</v>
      </c>
      <c r="D880" s="21">
        <f>COUNTIFS('CONTRATOS 2016'!AY:AY,A880,'CONTRATOS 2016'!$AM:AM,"&gt;=1")</f>
        <v>0</v>
      </c>
      <c r="E880" s="20">
        <f>SUMIFS('CONTRATOS 2016'!$AM:AM,'CONTRATOS 2016'!$AY:AY,A880)</f>
        <v>0</v>
      </c>
    </row>
    <row r="881" spans="1:5" x14ac:dyDescent="0.2">
      <c r="A881" s="23" t="s">
        <v>718</v>
      </c>
      <c r="B881" s="8">
        <v>52423402</v>
      </c>
      <c r="C881" s="25" t="s">
        <v>207</v>
      </c>
      <c r="D881" s="21">
        <f>COUNTIFS('CONTRATOS 2016'!AY:AY,A881,'CONTRATOS 2016'!$AM:AM,"&gt;=1")</f>
        <v>0</v>
      </c>
      <c r="E881" s="20">
        <f>SUMIFS('CONTRATOS 2016'!$AM:AM,'CONTRATOS 2016'!$AY:AY,A881)</f>
        <v>0</v>
      </c>
    </row>
    <row r="882" spans="1:5" x14ac:dyDescent="0.2">
      <c r="A882" s="23" t="s">
        <v>700</v>
      </c>
      <c r="B882" s="8">
        <v>52270106</v>
      </c>
      <c r="C882" s="25" t="s">
        <v>161</v>
      </c>
      <c r="D882" s="21">
        <f>COUNTIFS('CONTRATOS 2016'!AY:AY,A882,'CONTRATOS 2016'!$AM:AM,"&gt;=1")</f>
        <v>0</v>
      </c>
      <c r="E882" s="20">
        <f>SUMIFS('CONTRATOS 2016'!$AM:AM,'CONTRATOS 2016'!$AY:AY,A882)</f>
        <v>0</v>
      </c>
    </row>
    <row r="883" spans="1:5" x14ac:dyDescent="0.2">
      <c r="A883" s="23" t="s">
        <v>671</v>
      </c>
      <c r="B883" s="8">
        <v>51896790</v>
      </c>
      <c r="C883" s="25" t="s">
        <v>255</v>
      </c>
      <c r="D883" s="21">
        <f>COUNTIFS('CONTRATOS 2016'!AY:AY,A883,'CONTRATOS 2016'!$AM:AM,"&gt;=1")</f>
        <v>0</v>
      </c>
      <c r="E883" s="20">
        <f>SUMIFS('CONTRATOS 2016'!$AM:AM,'CONTRATOS 2016'!$AY:AY,A883)</f>
        <v>0</v>
      </c>
    </row>
    <row r="884" spans="1:5" x14ac:dyDescent="0.2">
      <c r="A884" s="23" t="s">
        <v>1383</v>
      </c>
      <c r="B884" s="8">
        <v>1056552550</v>
      </c>
      <c r="C884" s="25" t="s">
        <v>264</v>
      </c>
      <c r="D884" s="21">
        <f>COUNTIFS('CONTRATOS 2016'!AY:AY,A884,'CONTRATOS 2016'!$AM:AM,"&gt;=1")</f>
        <v>0</v>
      </c>
      <c r="E884" s="20">
        <f>SUMIFS('CONTRATOS 2016'!$AM:AM,'CONTRATOS 2016'!$AY:AY,A884)</f>
        <v>0</v>
      </c>
    </row>
    <row r="885" spans="1:5" x14ac:dyDescent="0.2">
      <c r="A885" s="23" t="s">
        <v>810</v>
      </c>
      <c r="B885" s="8">
        <v>56068767</v>
      </c>
      <c r="C885" s="25" t="s">
        <v>217</v>
      </c>
      <c r="D885" s="21">
        <f>COUNTIFS('CONTRATOS 2016'!AY:AY,A885,'CONTRATOS 2016'!$AM:AM,"&gt;=1")</f>
        <v>0</v>
      </c>
      <c r="E885" s="20">
        <f>SUMIFS('CONTRATOS 2016'!$AM:AM,'CONTRATOS 2016'!$AY:AY,A885)</f>
        <v>0</v>
      </c>
    </row>
    <row r="886" spans="1:5" x14ac:dyDescent="0.2">
      <c r="A886" s="23" t="s">
        <v>551</v>
      </c>
      <c r="B886" s="8">
        <v>31919474</v>
      </c>
      <c r="C886" s="25" t="s">
        <v>163</v>
      </c>
      <c r="D886" s="21">
        <f>COUNTIFS('CONTRATOS 2016'!AY:AY,A886,'CONTRATOS 2016'!$AM:AM,"&gt;=1")</f>
        <v>0</v>
      </c>
      <c r="E886" s="20">
        <f>SUMIFS('CONTRATOS 2016'!$AM:AM,'CONTRATOS 2016'!$AY:AY,A886)</f>
        <v>0</v>
      </c>
    </row>
    <row r="887" spans="1:5" x14ac:dyDescent="0.2">
      <c r="A887" s="23" t="s">
        <v>665</v>
      </c>
      <c r="B887" s="8">
        <v>51809954</v>
      </c>
      <c r="C887" s="25" t="s">
        <v>185</v>
      </c>
      <c r="D887" s="21">
        <f>COUNTIFS('CONTRATOS 2016'!AY:AY,A887,'CONTRATOS 2016'!$AM:AM,"&gt;=1")</f>
        <v>0</v>
      </c>
      <c r="E887" s="20">
        <f>SUMIFS('CONTRATOS 2016'!$AM:AM,'CONTRATOS 2016'!$AY:AY,A887)</f>
        <v>0</v>
      </c>
    </row>
    <row r="888" spans="1:5" x14ac:dyDescent="0.2">
      <c r="A888" s="23" t="s">
        <v>1384</v>
      </c>
      <c r="B888" s="8">
        <v>1057587633</v>
      </c>
      <c r="C888" s="25" t="s">
        <v>169</v>
      </c>
      <c r="D888" s="21">
        <f>COUNTIFS('CONTRATOS 2016'!AY:AY,A888,'CONTRATOS 2016'!$AM:AM,"&gt;=1")</f>
        <v>0</v>
      </c>
      <c r="E888" s="20">
        <f>SUMIFS('CONTRATOS 2016'!$AM:AM,'CONTRATOS 2016'!$AY:AY,A888)</f>
        <v>0</v>
      </c>
    </row>
    <row r="889" spans="1:5" x14ac:dyDescent="0.2">
      <c r="A889" s="23" t="s">
        <v>811</v>
      </c>
      <c r="B889" s="8">
        <v>57434015</v>
      </c>
      <c r="C889" s="25" t="s">
        <v>191</v>
      </c>
      <c r="D889" s="21">
        <f>COUNTIFS('CONTRATOS 2016'!AY:AY,A889,'CONTRATOS 2016'!$AM:AM,"&gt;=1")</f>
        <v>0</v>
      </c>
      <c r="E889" s="20">
        <f>SUMIFS('CONTRATOS 2016'!$AM:AM,'CONTRATOS 2016'!$AY:AY,A889)</f>
        <v>0</v>
      </c>
    </row>
    <row r="890" spans="1:5" x14ac:dyDescent="0.2">
      <c r="A890" s="23" t="s">
        <v>655</v>
      </c>
      <c r="B890" s="8">
        <v>51615125</v>
      </c>
      <c r="C890" s="25" t="s">
        <v>207</v>
      </c>
      <c r="D890" s="21">
        <f>COUNTIFS('CONTRATOS 2016'!AY:AY,A890,'CONTRATOS 2016'!$AM:AM,"&gt;=1")</f>
        <v>0</v>
      </c>
      <c r="E890" s="20">
        <f>SUMIFS('CONTRATOS 2016'!$AM:AM,'CONTRATOS 2016'!$AY:AY,A890)</f>
        <v>0</v>
      </c>
    </row>
    <row r="891" spans="1:5" x14ac:dyDescent="0.2">
      <c r="A891" s="23" t="s">
        <v>599</v>
      </c>
      <c r="B891" s="8">
        <v>39562000</v>
      </c>
      <c r="C891" s="25" t="s">
        <v>163</v>
      </c>
      <c r="D891" s="21">
        <f>COUNTIFS('CONTRATOS 2016'!AY:AY,A891,'CONTRATOS 2016'!$AM:AM,"&gt;=1")</f>
        <v>0</v>
      </c>
      <c r="E891" s="20">
        <f>SUMIFS('CONTRATOS 2016'!$AM:AM,'CONTRATOS 2016'!$AY:AY,A891)</f>
        <v>0</v>
      </c>
    </row>
    <row r="892" spans="1:5" x14ac:dyDescent="0.2">
      <c r="A892" s="23" t="s">
        <v>797</v>
      </c>
      <c r="B892" s="8">
        <v>53095568</v>
      </c>
      <c r="C892" s="25" t="s">
        <v>161</v>
      </c>
      <c r="D892" s="21">
        <f>COUNTIFS('CONTRATOS 2016'!AY:AY,A892,'CONTRATOS 2016'!$AM:AM,"&gt;=1")</f>
        <v>0</v>
      </c>
      <c r="E892" s="20">
        <f>SUMIFS('CONTRATOS 2016'!$AM:AM,'CONTRATOS 2016'!$AY:AY,A892)</f>
        <v>0</v>
      </c>
    </row>
    <row r="893" spans="1:5" x14ac:dyDescent="0.2">
      <c r="A893" s="23" t="s">
        <v>571</v>
      </c>
      <c r="B893" s="8">
        <v>35890574</v>
      </c>
      <c r="C893" s="25" t="s">
        <v>236</v>
      </c>
      <c r="D893" s="21">
        <f>COUNTIFS('CONTRATOS 2016'!AY:AY,A893,'CONTRATOS 2016'!$AM:AM,"&gt;=1")</f>
        <v>0</v>
      </c>
      <c r="E893" s="20">
        <f>SUMIFS('CONTRATOS 2016'!$AM:AM,'CONTRATOS 2016'!$AY:AY,A893)</f>
        <v>0</v>
      </c>
    </row>
    <row r="894" spans="1:5" x14ac:dyDescent="0.2">
      <c r="A894" s="23" t="s">
        <v>711</v>
      </c>
      <c r="B894" s="8">
        <v>52355381</v>
      </c>
      <c r="C894" s="25" t="s">
        <v>161</v>
      </c>
      <c r="D894" s="21">
        <f>COUNTIFS('CONTRATOS 2016'!AY:AY,A894,'CONTRATOS 2016'!$AM:AM,"&gt;=1")</f>
        <v>0</v>
      </c>
      <c r="E894" s="20">
        <f>SUMIFS('CONTRATOS 2016'!$AM:AM,'CONTRATOS 2016'!$AY:AY,A894)</f>
        <v>0</v>
      </c>
    </row>
    <row r="895" spans="1:5" x14ac:dyDescent="0.2">
      <c r="A895" s="23" t="s">
        <v>673</v>
      </c>
      <c r="B895" s="8">
        <v>51909360</v>
      </c>
      <c r="C895" s="25" t="s">
        <v>207</v>
      </c>
      <c r="D895" s="21">
        <f>COUNTIFS('CONTRATOS 2016'!AY:AY,A895,'CONTRATOS 2016'!$AM:AM,"&gt;=1")</f>
        <v>0</v>
      </c>
      <c r="E895" s="20">
        <f>SUMIFS('CONTRATOS 2016'!$AM:AM,'CONTRATOS 2016'!$AY:AY,A895)</f>
        <v>0</v>
      </c>
    </row>
    <row r="896" spans="1:5" x14ac:dyDescent="0.2">
      <c r="A896" s="23" t="s">
        <v>1362</v>
      </c>
      <c r="B896" s="8">
        <v>1032455340</v>
      </c>
      <c r="C896" s="25" t="s">
        <v>161</v>
      </c>
      <c r="D896" s="21">
        <f>COUNTIFS('CONTRATOS 2016'!AY:AY,A896,'CONTRATOS 2016'!$AM:AM,"&gt;=1")</f>
        <v>0</v>
      </c>
      <c r="E896" s="20">
        <f>SUMIFS('CONTRATOS 2016'!$AM:AM,'CONTRATOS 2016'!$AY:AY,A896)</f>
        <v>0</v>
      </c>
    </row>
    <row r="897" spans="1:5" x14ac:dyDescent="0.2">
      <c r="A897" s="23" t="s">
        <v>760</v>
      </c>
      <c r="B897" s="8">
        <v>52856196</v>
      </c>
      <c r="C897" s="25" t="s">
        <v>161</v>
      </c>
      <c r="D897" s="21">
        <f>COUNTIFS('CONTRATOS 2016'!AY:AY,A897,'CONTRATOS 2016'!$AM:AM,"&gt;=1")</f>
        <v>0</v>
      </c>
      <c r="E897" s="20">
        <f>SUMIFS('CONTRATOS 2016'!$AM:AM,'CONTRATOS 2016'!$AY:AY,A897)</f>
        <v>0</v>
      </c>
    </row>
    <row r="898" spans="1:5" x14ac:dyDescent="0.2">
      <c r="A898" s="23" t="s">
        <v>104</v>
      </c>
      <c r="B898" s="8">
        <v>52206863</v>
      </c>
      <c r="C898" s="25" t="s">
        <v>255</v>
      </c>
      <c r="D898" s="21">
        <f>COUNTIFS('CONTRATOS 2016'!AY:AY,A898,'CONTRATOS 2016'!$AM:AM,"&gt;=1")</f>
        <v>1</v>
      </c>
      <c r="E898" s="20">
        <f>SUMIFS('CONTRATOS 2016'!$AM:AM,'CONTRATOS 2016'!$AY:AY,A898)</f>
        <v>30000000</v>
      </c>
    </row>
    <row r="899" spans="1:5" x14ac:dyDescent="0.2">
      <c r="A899" s="23" t="s">
        <v>1441</v>
      </c>
      <c r="B899" s="8">
        <v>1130589772</v>
      </c>
      <c r="C899" s="25" t="s">
        <v>244</v>
      </c>
      <c r="D899" s="21">
        <f>COUNTIFS('CONTRATOS 2016'!AY:AY,A899,'CONTRATOS 2016'!$AM:AM,"&gt;=1")</f>
        <v>0</v>
      </c>
      <c r="E899" s="20">
        <f>SUMIFS('CONTRATOS 2016'!$AM:AM,'CONTRATOS 2016'!$AY:AY,A899)</f>
        <v>0</v>
      </c>
    </row>
    <row r="900" spans="1:5" x14ac:dyDescent="0.2">
      <c r="A900" s="23" t="s">
        <v>837</v>
      </c>
      <c r="B900" s="8">
        <v>65770235</v>
      </c>
      <c r="C900" s="25" t="s">
        <v>245</v>
      </c>
      <c r="D900" s="21">
        <f>COUNTIFS('CONTRATOS 2016'!AY:AY,A900,'CONTRATOS 2016'!$AM:AM,"&gt;=1")</f>
        <v>0</v>
      </c>
      <c r="E900" s="20">
        <f>SUMIFS('CONTRATOS 2016'!$AM:AM,'CONTRATOS 2016'!$AY:AY,A900)</f>
        <v>0</v>
      </c>
    </row>
    <row r="901" spans="1:5" x14ac:dyDescent="0.2">
      <c r="A901" s="23" t="s">
        <v>835</v>
      </c>
      <c r="B901" s="8">
        <v>65732945</v>
      </c>
      <c r="C901" s="25" t="s">
        <v>258</v>
      </c>
      <c r="D901" s="21">
        <f>COUNTIFS('CONTRATOS 2016'!AY:AY,A901,'CONTRATOS 2016'!$AM:AM,"&gt;=1")</f>
        <v>0</v>
      </c>
      <c r="E901" s="20">
        <f>SUMIFS('CONTRATOS 2016'!$AM:AM,'CONTRATOS 2016'!$AY:AY,A901)</f>
        <v>0</v>
      </c>
    </row>
    <row r="902" spans="1:5" x14ac:dyDescent="0.2">
      <c r="A902" s="23" t="s">
        <v>1288</v>
      </c>
      <c r="B902" s="8">
        <v>1015995856</v>
      </c>
      <c r="C902" s="25" t="s">
        <v>207</v>
      </c>
      <c r="D902" s="21">
        <f>COUNTIFS('CONTRATOS 2016'!AY:AY,A902,'CONTRATOS 2016'!$AM:AM,"&gt;=1")</f>
        <v>0</v>
      </c>
      <c r="E902" s="20">
        <f>SUMIFS('CONTRATOS 2016'!$AM:AM,'CONTRATOS 2016'!$AY:AY,A902)</f>
        <v>0</v>
      </c>
    </row>
    <row r="903" spans="1:5" x14ac:dyDescent="0.2">
      <c r="A903" s="23" t="s">
        <v>808</v>
      </c>
      <c r="B903" s="15">
        <v>55300866</v>
      </c>
      <c r="C903" s="25" t="s">
        <v>192</v>
      </c>
      <c r="D903" s="21">
        <f>COUNTIFS('CONTRATOS 2016'!AY:AY,A903,'CONTRATOS 2016'!$AM:AM,"&gt;=1")</f>
        <v>0</v>
      </c>
      <c r="E903" s="20">
        <f>SUMIFS('CONTRATOS 2016'!$AM:AM,'CONTRATOS 2016'!$AY:AY,A903)</f>
        <v>0</v>
      </c>
    </row>
    <row r="904" spans="1:5" x14ac:dyDescent="0.2">
      <c r="A904" s="23" t="s">
        <v>826</v>
      </c>
      <c r="B904" s="8">
        <v>63361085</v>
      </c>
      <c r="C904" s="25" t="s">
        <v>188</v>
      </c>
      <c r="D904" s="21">
        <f>COUNTIFS('CONTRATOS 2016'!AY:AY,A904,'CONTRATOS 2016'!$AM:AM,"&gt;=1")</f>
        <v>0</v>
      </c>
      <c r="E904" s="20">
        <f>SUMIFS('CONTRATOS 2016'!$AM:AM,'CONTRATOS 2016'!$AY:AY,A904)</f>
        <v>0</v>
      </c>
    </row>
    <row r="905" spans="1:5" x14ac:dyDescent="0.2">
      <c r="A905" s="23" t="s">
        <v>1234</v>
      </c>
      <c r="B905" s="8">
        <v>94415803</v>
      </c>
      <c r="C905" s="25" t="s">
        <v>171</v>
      </c>
      <c r="D905" s="21">
        <f>COUNTIFS('CONTRATOS 2016'!AY:AY,A905,'CONTRATOS 2016'!$AM:AM,"&gt;=1")</f>
        <v>0</v>
      </c>
      <c r="E905" s="20">
        <f>SUMIFS('CONTRATOS 2016'!$AM:AM,'CONTRATOS 2016'!$AY:AY,A905)</f>
        <v>0</v>
      </c>
    </row>
    <row r="906" spans="1:5" x14ac:dyDescent="0.2">
      <c r="A906" s="23" t="s">
        <v>960</v>
      </c>
      <c r="B906" s="8">
        <v>79391241</v>
      </c>
      <c r="C906" s="25" t="s">
        <v>206</v>
      </c>
      <c r="D906" s="21">
        <f>COUNTIFS('CONTRATOS 2016'!AY:AY,A906,'CONTRATOS 2016'!$AM:AM,"&gt;=1")</f>
        <v>0</v>
      </c>
      <c r="E906" s="20">
        <f>SUMIFS('CONTRATOS 2016'!$AM:AM,'CONTRATOS 2016'!$AY:AY,A906)</f>
        <v>0</v>
      </c>
    </row>
    <row r="907" spans="1:5" x14ac:dyDescent="0.2">
      <c r="A907" s="23" t="s">
        <v>409</v>
      </c>
      <c r="B907" s="8">
        <v>12749678</v>
      </c>
      <c r="C907" s="25" t="s">
        <v>177</v>
      </c>
      <c r="D907" s="21">
        <f>COUNTIFS('CONTRATOS 2016'!AY:AY,A907,'CONTRATOS 2016'!$AM:AM,"&gt;=1")</f>
        <v>0</v>
      </c>
      <c r="E907" s="20">
        <f>SUMIFS('CONTRATOS 2016'!$AM:AM,'CONTRATOS 2016'!$AY:AY,A907)</f>
        <v>0</v>
      </c>
    </row>
    <row r="908" spans="1:5" x14ac:dyDescent="0.2">
      <c r="A908" s="23" t="s">
        <v>974</v>
      </c>
      <c r="B908" s="8">
        <v>79535929</v>
      </c>
      <c r="C908" s="25" t="s">
        <v>252</v>
      </c>
      <c r="D908" s="21">
        <f>COUNTIFS('CONTRATOS 2016'!AY:AY,A908,'CONTRATOS 2016'!$AM:AM,"&gt;=1")</f>
        <v>0</v>
      </c>
      <c r="E908" s="20">
        <f>SUMIFS('CONTRATOS 2016'!$AM:AM,'CONTRATOS 2016'!$AY:AY,A908)</f>
        <v>0</v>
      </c>
    </row>
    <row r="909" spans="1:5" x14ac:dyDescent="0.2">
      <c r="A909" s="23" t="s">
        <v>1106</v>
      </c>
      <c r="B909" s="8">
        <v>80269107</v>
      </c>
      <c r="C909" s="25" t="s">
        <v>271</v>
      </c>
      <c r="D909" s="21">
        <f>COUNTIFS('CONTRATOS 2016'!AY:AY,A909,'CONTRATOS 2016'!$AM:AM,"&gt;=1")</f>
        <v>0</v>
      </c>
      <c r="E909" s="20">
        <f>SUMIFS('CONTRATOS 2016'!$AM:AM,'CONTRATOS 2016'!$AY:AY,A909)</f>
        <v>0</v>
      </c>
    </row>
    <row r="910" spans="1:5" x14ac:dyDescent="0.2">
      <c r="A910" s="23" t="s">
        <v>1433</v>
      </c>
      <c r="B910" s="8">
        <v>1121859518</v>
      </c>
      <c r="C910" s="25" t="s">
        <v>164</v>
      </c>
      <c r="D910" s="21">
        <f>COUNTIFS('CONTRATOS 2016'!AY:AY,A910,'CONTRATOS 2016'!$AM:AM,"&gt;=1")</f>
        <v>0</v>
      </c>
      <c r="E910" s="20">
        <f>SUMIFS('CONTRATOS 2016'!$AM:AM,'CONTRATOS 2016'!$AY:AY,A910)</f>
        <v>0</v>
      </c>
    </row>
    <row r="911" spans="1:5" x14ac:dyDescent="0.2">
      <c r="A911" s="23" t="s">
        <v>131</v>
      </c>
      <c r="B911" s="8">
        <v>1130618500</v>
      </c>
      <c r="C911" s="25" t="s">
        <v>254</v>
      </c>
      <c r="D911" s="21">
        <f>COUNTIFS('CONTRATOS 2016'!AY:AY,A911,'CONTRATOS 2016'!$AM:AM,"&gt;=1")</f>
        <v>0</v>
      </c>
      <c r="E911" s="20">
        <f>SUMIFS('CONTRATOS 2016'!$AM:AM,'CONTRATOS 2016'!$AY:AY,A911)</f>
        <v>0</v>
      </c>
    </row>
    <row r="912" spans="1:5" x14ac:dyDescent="0.2">
      <c r="A912" s="23" t="s">
        <v>446</v>
      </c>
      <c r="B912" s="8">
        <v>15875507</v>
      </c>
      <c r="C912" s="25" t="s">
        <v>161</v>
      </c>
      <c r="D912" s="21">
        <f>COUNTIFS('CONTRATOS 2016'!AY:AY,A912,'CONTRATOS 2016'!$AM:AM,"&gt;=1")</f>
        <v>0</v>
      </c>
      <c r="E912" s="20">
        <f>SUMIFS('CONTRATOS 2016'!$AM:AM,'CONTRATOS 2016'!$AY:AY,A912)</f>
        <v>0</v>
      </c>
    </row>
    <row r="913" spans="1:5" x14ac:dyDescent="0.2">
      <c r="A913" s="23" t="s">
        <v>819</v>
      </c>
      <c r="B913" s="8">
        <v>60305671</v>
      </c>
      <c r="C913" s="25" t="s">
        <v>279</v>
      </c>
      <c r="D913" s="21">
        <f>COUNTIFS('CONTRATOS 2016'!AY:AY,A913,'CONTRATOS 2016'!$AM:AM,"&gt;=1")</f>
        <v>0</v>
      </c>
      <c r="E913" s="20">
        <f>SUMIFS('CONTRATOS 2016'!$AM:AM,'CONTRATOS 2016'!$AY:AY,A913)</f>
        <v>0</v>
      </c>
    </row>
    <row r="914" spans="1:5" x14ac:dyDescent="0.2">
      <c r="A914" s="23" t="s">
        <v>653</v>
      </c>
      <c r="B914" s="8">
        <v>51582433</v>
      </c>
      <c r="C914" s="25" t="s">
        <v>170</v>
      </c>
      <c r="D914" s="21">
        <f>COUNTIFS('CONTRATOS 2016'!AY:AY,A914,'CONTRATOS 2016'!$AM:AM,"&gt;=1")</f>
        <v>0</v>
      </c>
      <c r="E914" s="20">
        <f>SUMIFS('CONTRATOS 2016'!$AM:AM,'CONTRATOS 2016'!$AY:AY,A914)</f>
        <v>0</v>
      </c>
    </row>
    <row r="915" spans="1:5" x14ac:dyDescent="0.2">
      <c r="A915" s="23" t="s">
        <v>597</v>
      </c>
      <c r="B915" s="8">
        <v>39463178</v>
      </c>
      <c r="C915" s="25" t="s">
        <v>262</v>
      </c>
      <c r="D915" s="21">
        <f>COUNTIFS('CONTRATOS 2016'!AY:AY,A915,'CONTRATOS 2016'!$AM:AM,"&gt;=1")</f>
        <v>0</v>
      </c>
      <c r="E915" s="20">
        <f>SUMIFS('CONTRATOS 2016'!$AM:AM,'CONTRATOS 2016'!$AY:AY,A915)</f>
        <v>0</v>
      </c>
    </row>
    <row r="916" spans="1:5" x14ac:dyDescent="0.2">
      <c r="A916" s="23" t="s">
        <v>659</v>
      </c>
      <c r="B916" s="8">
        <v>51707951</v>
      </c>
      <c r="C916" s="25" t="s">
        <v>271</v>
      </c>
      <c r="D916" s="21">
        <f>COUNTIFS('CONTRATOS 2016'!AY:AY,A916,'CONTRATOS 2016'!$AM:AM,"&gt;=1")</f>
        <v>0</v>
      </c>
      <c r="E916" s="20">
        <f>SUMIFS('CONTRATOS 2016'!$AM:AM,'CONTRATOS 2016'!$AY:AY,A916)</f>
        <v>0</v>
      </c>
    </row>
    <row r="917" spans="1:5" x14ac:dyDescent="0.2">
      <c r="A917" s="23" t="s">
        <v>562</v>
      </c>
      <c r="B917" s="8">
        <v>33365997</v>
      </c>
      <c r="C917" s="25" t="s">
        <v>161</v>
      </c>
      <c r="D917" s="21">
        <f>COUNTIFS('CONTRATOS 2016'!AY:AY,A917,'CONTRATOS 2016'!$AM:AM,"&gt;=1")</f>
        <v>0</v>
      </c>
      <c r="E917" s="20">
        <f>SUMIFS('CONTRATOS 2016'!$AM:AM,'CONTRATOS 2016'!$AY:AY,A917)</f>
        <v>0</v>
      </c>
    </row>
    <row r="918" spans="1:5" x14ac:dyDescent="0.2">
      <c r="A918" s="23" t="s">
        <v>648</v>
      </c>
      <c r="B918" s="8">
        <v>47430626</v>
      </c>
      <c r="C918" s="25" t="s">
        <v>205</v>
      </c>
      <c r="D918" s="21">
        <f>COUNTIFS('CONTRATOS 2016'!AY:AY,A918,'CONTRATOS 2016'!$AM:AM,"&gt;=1")</f>
        <v>0</v>
      </c>
      <c r="E918" s="20">
        <f>SUMIFS('CONTRATOS 2016'!$AM:AM,'CONTRATOS 2016'!$AY:AY,A918)</f>
        <v>0</v>
      </c>
    </row>
    <row r="919" spans="1:5" x14ac:dyDescent="0.2">
      <c r="A919" s="23" t="s">
        <v>667</v>
      </c>
      <c r="B919" s="8">
        <v>51834821</v>
      </c>
      <c r="C919" s="25" t="s">
        <v>236</v>
      </c>
      <c r="D919" s="21">
        <f>COUNTIFS('CONTRATOS 2016'!AY:AY,A919,'CONTRATOS 2016'!$AM:AM,"&gt;=1")</f>
        <v>0</v>
      </c>
      <c r="E919" s="20">
        <f>SUMIFS('CONTRATOS 2016'!$AM:AM,'CONTRATOS 2016'!$AY:AY,A919)</f>
        <v>0</v>
      </c>
    </row>
    <row r="920" spans="1:5" x14ac:dyDescent="0.2">
      <c r="A920" s="23" t="s">
        <v>660</v>
      </c>
      <c r="B920" s="8">
        <v>51711876</v>
      </c>
      <c r="C920" s="25" t="s">
        <v>171</v>
      </c>
      <c r="D920" s="21">
        <f>COUNTIFS('CONTRATOS 2016'!AY:AY,A920,'CONTRATOS 2016'!$AM:AM,"&gt;=1")</f>
        <v>0</v>
      </c>
      <c r="E920" s="20">
        <f>SUMIFS('CONTRATOS 2016'!$AM:AM,'CONTRATOS 2016'!$AY:AY,A920)</f>
        <v>0</v>
      </c>
    </row>
    <row r="921" spans="1:5" x14ac:dyDescent="0.2">
      <c r="A921" s="23" t="s">
        <v>840</v>
      </c>
      <c r="B921" s="8">
        <v>65782605</v>
      </c>
      <c r="C921" s="25" t="s">
        <v>181</v>
      </c>
      <c r="D921" s="21">
        <f>COUNTIFS('CONTRATOS 2016'!AY:AY,A921,'CONTRATOS 2016'!$AM:AM,"&gt;=1")</f>
        <v>0</v>
      </c>
      <c r="E921" s="20">
        <f>SUMIFS('CONTRATOS 2016'!$AM:AM,'CONTRATOS 2016'!$AY:AY,A921)</f>
        <v>0</v>
      </c>
    </row>
    <row r="922" spans="1:5" x14ac:dyDescent="0.2">
      <c r="A922" s="23" t="s">
        <v>669</v>
      </c>
      <c r="B922" s="8">
        <v>51875693</v>
      </c>
      <c r="C922" s="25" t="s">
        <v>185</v>
      </c>
      <c r="D922" s="21">
        <f>COUNTIFS('CONTRATOS 2016'!AY:AY,A922,'CONTRATOS 2016'!$AM:AM,"&gt;=1")</f>
        <v>0</v>
      </c>
      <c r="E922" s="20">
        <f>SUMIFS('CONTRATOS 2016'!$AM:AM,'CONTRATOS 2016'!$AY:AY,A922)</f>
        <v>0</v>
      </c>
    </row>
    <row r="923" spans="1:5" x14ac:dyDescent="0.2">
      <c r="A923" s="23" t="s">
        <v>643</v>
      </c>
      <c r="B923" s="8">
        <v>45498399</v>
      </c>
      <c r="C923" s="25" t="s">
        <v>269</v>
      </c>
      <c r="D923" s="21">
        <f>COUNTIFS('CONTRATOS 2016'!AY:AY,A923,'CONTRATOS 2016'!$AM:AM,"&gt;=1")</f>
        <v>0</v>
      </c>
      <c r="E923" s="20">
        <f>SUMIFS('CONTRATOS 2016'!$AM:AM,'CONTRATOS 2016'!$AY:AY,A923)</f>
        <v>0</v>
      </c>
    </row>
    <row r="924" spans="1:5" x14ac:dyDescent="0.2">
      <c r="A924" s="23" t="s">
        <v>830</v>
      </c>
      <c r="B924" s="8">
        <v>63453988</v>
      </c>
      <c r="C924" s="25" t="s">
        <v>186</v>
      </c>
      <c r="D924" s="21">
        <f>COUNTIFS('CONTRATOS 2016'!AY:AY,A924,'CONTRATOS 2016'!$AM:AM,"&gt;=1")</f>
        <v>0</v>
      </c>
      <c r="E924" s="20">
        <f>SUMIFS('CONTRATOS 2016'!$AM:AM,'CONTRATOS 2016'!$AY:AY,A924)</f>
        <v>0</v>
      </c>
    </row>
    <row r="925" spans="1:5" x14ac:dyDescent="0.2">
      <c r="A925" s="23" t="s">
        <v>1397</v>
      </c>
      <c r="B925" s="8">
        <v>1082913921</v>
      </c>
      <c r="C925" s="25" t="s">
        <v>202</v>
      </c>
      <c r="D925" s="21">
        <f>COUNTIFS('CONTRATOS 2016'!AY:AY,A925,'CONTRATOS 2016'!$AM:AM,"&gt;=1")</f>
        <v>0</v>
      </c>
      <c r="E925" s="20">
        <f>SUMIFS('CONTRATOS 2016'!$AM:AM,'CONTRATOS 2016'!$AY:AY,A925)</f>
        <v>0</v>
      </c>
    </row>
    <row r="926" spans="1:5" x14ac:dyDescent="0.2">
      <c r="A926" s="23" t="s">
        <v>1308</v>
      </c>
      <c r="B926" s="8">
        <v>1019045399</v>
      </c>
      <c r="C926" s="25" t="s">
        <v>161</v>
      </c>
      <c r="D926" s="21">
        <f>COUNTIFS('CONTRATOS 2016'!AY:AY,A926,'CONTRATOS 2016'!$AM:AM,"&gt;=1")</f>
        <v>0</v>
      </c>
      <c r="E926" s="20">
        <f>SUMIFS('CONTRATOS 2016'!$AM:AM,'CONTRATOS 2016'!$AY:AY,A926)</f>
        <v>0</v>
      </c>
    </row>
    <row r="927" spans="1:5" x14ac:dyDescent="0.2">
      <c r="A927" s="23" t="s">
        <v>1199</v>
      </c>
      <c r="B927" s="8">
        <v>88260803</v>
      </c>
      <c r="C927" s="25" t="s">
        <v>161</v>
      </c>
      <c r="D927" s="21">
        <f>COUNTIFS('CONTRATOS 2016'!AY:AY,A927,'CONTRATOS 2016'!$AM:AM,"&gt;=1")</f>
        <v>0</v>
      </c>
      <c r="E927" s="20">
        <f>SUMIFS('CONTRATOS 2016'!$AM:AM,'CONTRATOS 2016'!$AY:AY,A927)</f>
        <v>0</v>
      </c>
    </row>
    <row r="928" spans="1:5" x14ac:dyDescent="0.2">
      <c r="A928" s="23" t="s">
        <v>303</v>
      </c>
      <c r="B928" s="8">
        <v>4376619</v>
      </c>
      <c r="C928" s="25" t="s">
        <v>172</v>
      </c>
      <c r="D928" s="21">
        <f>COUNTIFS('CONTRATOS 2016'!AY:AY,A928,'CONTRATOS 2016'!$AM:AM,"&gt;=1")</f>
        <v>0</v>
      </c>
      <c r="E928" s="20">
        <f>SUMIFS('CONTRATOS 2016'!$AM:AM,'CONTRATOS 2016'!$AY:AY,A928)</f>
        <v>0</v>
      </c>
    </row>
    <row r="929" spans="1:5" x14ac:dyDescent="0.2">
      <c r="A929" s="23" t="s">
        <v>1222</v>
      </c>
      <c r="B929" s="8">
        <v>93436975</v>
      </c>
      <c r="C929" s="25" t="s">
        <v>161</v>
      </c>
      <c r="D929" s="21">
        <f>COUNTIFS('CONTRATOS 2016'!AY:AY,A929,'CONTRATOS 2016'!$AM:AM,"&gt;=1")</f>
        <v>0</v>
      </c>
      <c r="E929" s="20">
        <f>SUMIFS('CONTRATOS 2016'!$AM:AM,'CONTRATOS 2016'!$AY:AY,A929)</f>
        <v>0</v>
      </c>
    </row>
    <row r="930" spans="1:5" x14ac:dyDescent="0.2">
      <c r="A930" s="23" t="s">
        <v>72</v>
      </c>
      <c r="B930" s="8">
        <v>79247452</v>
      </c>
      <c r="C930" s="25" t="s">
        <v>162</v>
      </c>
      <c r="D930" s="21">
        <f>COUNTIFS('CONTRATOS 2016'!AY:AY,A930,'CONTRATOS 2016'!$AM:AM,"&gt;=1")</f>
        <v>1</v>
      </c>
      <c r="E930" s="20">
        <f>SUMIFS('CONTRATOS 2016'!$AM:AM,'CONTRATOS 2016'!$AY:AY,A930)</f>
        <v>161000000</v>
      </c>
    </row>
    <row r="931" spans="1:5" x14ac:dyDescent="0.2">
      <c r="A931" s="23" t="s">
        <v>1027</v>
      </c>
      <c r="B931" s="8">
        <v>79907868</v>
      </c>
      <c r="C931" s="25" t="s">
        <v>206</v>
      </c>
      <c r="D931" s="21">
        <f>COUNTIFS('CONTRATOS 2016'!AY:AY,A931,'CONTRATOS 2016'!$AM:AM,"&gt;=1")</f>
        <v>0</v>
      </c>
      <c r="E931" s="20">
        <f>SUMIFS('CONTRATOS 2016'!$AM:AM,'CONTRATOS 2016'!$AY:AY,A931)</f>
        <v>0</v>
      </c>
    </row>
    <row r="932" spans="1:5" x14ac:dyDescent="0.2">
      <c r="A932" s="23" t="s">
        <v>1087</v>
      </c>
      <c r="B932" s="8">
        <v>80157857</v>
      </c>
      <c r="C932" s="25" t="s">
        <v>161</v>
      </c>
      <c r="D932" s="21">
        <f>COUNTIFS('CONTRATOS 2016'!AY:AY,A932,'CONTRATOS 2016'!$AM:AM,"&gt;=1")</f>
        <v>0</v>
      </c>
      <c r="E932" s="20">
        <f>SUMIFS('CONTRATOS 2016'!$AM:AM,'CONTRATOS 2016'!$AY:AY,A932)</f>
        <v>0</v>
      </c>
    </row>
    <row r="933" spans="1:5" x14ac:dyDescent="0.2">
      <c r="A933" s="23" t="s">
        <v>53</v>
      </c>
      <c r="B933" s="8">
        <v>80182474</v>
      </c>
      <c r="C933" s="25" t="s">
        <v>178</v>
      </c>
      <c r="D933" s="21">
        <f>COUNTIFS('CONTRATOS 2016'!AY:AY,A933,'CONTRATOS 2016'!$AM:AM,"&gt;=1")</f>
        <v>0</v>
      </c>
      <c r="E933" s="20">
        <f>SUMIFS('CONTRATOS 2016'!$AM:AM,'CONTRATOS 2016'!$AY:AY,A933)</f>
        <v>0</v>
      </c>
    </row>
    <row r="934" spans="1:5" x14ac:dyDescent="0.2">
      <c r="A934" s="23" t="s">
        <v>115</v>
      </c>
      <c r="B934" s="8">
        <v>79956428</v>
      </c>
      <c r="C934" s="25" t="s">
        <v>285</v>
      </c>
      <c r="D934" s="21">
        <f>COUNTIFS('CONTRATOS 2016'!AY:AY,A934,'CONTRATOS 2016'!$AM:AM,"&gt;=1")</f>
        <v>0</v>
      </c>
      <c r="E934" s="20">
        <f>SUMIFS('CONTRATOS 2016'!$AM:AM,'CONTRATOS 2016'!$AY:AY,A934)</f>
        <v>0</v>
      </c>
    </row>
    <row r="935" spans="1:5" x14ac:dyDescent="0.2">
      <c r="A935" s="23" t="s">
        <v>1065</v>
      </c>
      <c r="B935" s="8">
        <v>80058235</v>
      </c>
      <c r="C935" s="25" t="s">
        <v>244</v>
      </c>
      <c r="D935" s="21">
        <f>COUNTIFS('CONTRATOS 2016'!AY:AY,A935,'CONTRATOS 2016'!$AM:AM,"&gt;=1")</f>
        <v>0</v>
      </c>
      <c r="E935" s="20">
        <f>SUMIFS('CONTRATOS 2016'!$AM:AM,'CONTRATOS 2016'!$AY:AY,A935)</f>
        <v>0</v>
      </c>
    </row>
    <row r="936" spans="1:5" x14ac:dyDescent="0.2">
      <c r="A936" s="23" t="s">
        <v>1123</v>
      </c>
      <c r="B936" s="8">
        <v>80765480</v>
      </c>
      <c r="C936" s="25" t="s">
        <v>161</v>
      </c>
      <c r="D936" s="21">
        <f>COUNTIFS('CONTRATOS 2016'!AY:AY,A936,'CONTRATOS 2016'!$AM:AM,"&gt;=1")</f>
        <v>0</v>
      </c>
      <c r="E936" s="20">
        <f>SUMIFS('CONTRATOS 2016'!$AM:AM,'CONTRATOS 2016'!$AY:AY,A936)</f>
        <v>0</v>
      </c>
    </row>
    <row r="937" spans="1:5" x14ac:dyDescent="0.2">
      <c r="A937" s="23" t="s">
        <v>1297</v>
      </c>
      <c r="B937" s="8">
        <v>1017189344</v>
      </c>
      <c r="C937" s="25" t="s">
        <v>172</v>
      </c>
      <c r="D937" s="21">
        <f>COUNTIFS('CONTRATOS 2016'!AY:AY,A937,'CONTRATOS 2016'!$AM:AM,"&gt;=1")</f>
        <v>0</v>
      </c>
      <c r="E937" s="20">
        <f>SUMIFS('CONTRATOS 2016'!$AM:AM,'CONTRATOS 2016'!$AY:AY,A937)</f>
        <v>0</v>
      </c>
    </row>
    <row r="938" spans="1:5" x14ac:dyDescent="0.2">
      <c r="A938" s="23" t="s">
        <v>622</v>
      </c>
      <c r="B938" s="8">
        <v>41255381</v>
      </c>
      <c r="C938" s="25" t="s">
        <v>250</v>
      </c>
      <c r="D938" s="21">
        <f>COUNTIFS('CONTRATOS 2016'!AY:AY,A938,'CONTRATOS 2016'!$AM:AM,"&gt;=1")</f>
        <v>0</v>
      </c>
      <c r="E938" s="20">
        <f>SUMIFS('CONTRATOS 2016'!$AM:AM,'CONTRATOS 2016'!$AY:AY,A938)</f>
        <v>0</v>
      </c>
    </row>
    <row r="939" spans="1:5" x14ac:dyDescent="0.2">
      <c r="A939" s="23" t="s">
        <v>1415</v>
      </c>
      <c r="B939" s="8">
        <v>1094897977</v>
      </c>
      <c r="C939" s="25" t="s">
        <v>236</v>
      </c>
      <c r="D939" s="21">
        <f>COUNTIFS('CONTRATOS 2016'!AY:AY,A939,'CONTRATOS 2016'!$AM:AM,"&gt;=1")</f>
        <v>0</v>
      </c>
      <c r="E939" s="20">
        <f>SUMIFS('CONTRATOS 2016'!$AM:AM,'CONTRATOS 2016'!$AY:AY,A939)</f>
        <v>0</v>
      </c>
    </row>
    <row r="940" spans="1:5" x14ac:dyDescent="0.2">
      <c r="A940" s="23" t="s">
        <v>554</v>
      </c>
      <c r="B940" s="8">
        <v>32763846</v>
      </c>
      <c r="C940" s="25" t="s">
        <v>161</v>
      </c>
      <c r="D940" s="21">
        <f>COUNTIFS('CONTRATOS 2016'!AY:AY,A940,'CONTRATOS 2016'!$AM:AM,"&gt;=1")</f>
        <v>0</v>
      </c>
      <c r="E940" s="20">
        <f>SUMIFS('CONTRATOS 2016'!$AM:AM,'CONTRATOS 2016'!$AY:AY,A940)</f>
        <v>0</v>
      </c>
    </row>
    <row r="941" spans="1:5" x14ac:dyDescent="0.2">
      <c r="A941" s="23" t="s">
        <v>664</v>
      </c>
      <c r="B941" s="8">
        <v>51801131</v>
      </c>
      <c r="C941" s="25" t="s">
        <v>207</v>
      </c>
      <c r="D941" s="21">
        <f>COUNTIFS('CONTRATOS 2016'!AY:AY,A941,'CONTRATOS 2016'!$AM:AM,"&gt;=1")</f>
        <v>0</v>
      </c>
      <c r="E941" s="20">
        <f>SUMIFS('CONTRATOS 2016'!$AM:AM,'CONTRATOS 2016'!$AY:AY,A941)</f>
        <v>0</v>
      </c>
    </row>
    <row r="942" spans="1:5" x14ac:dyDescent="0.2">
      <c r="A942" s="23" t="s">
        <v>1284</v>
      </c>
      <c r="B942" s="8">
        <v>1014234103</v>
      </c>
      <c r="C942" s="25" t="s">
        <v>273</v>
      </c>
      <c r="D942" s="21">
        <f>COUNTIFS('CONTRATOS 2016'!AY:AY,A942,'CONTRATOS 2016'!$AM:AM,"&gt;=1")</f>
        <v>0</v>
      </c>
      <c r="E942" s="20">
        <f>SUMIFS('CONTRATOS 2016'!$AM:AM,'CONTRATOS 2016'!$AY:AY,A942)</f>
        <v>0</v>
      </c>
    </row>
    <row r="943" spans="1:5" x14ac:dyDescent="0.2">
      <c r="A943" s="23" t="s">
        <v>609</v>
      </c>
      <c r="B943" s="8">
        <v>40026399</v>
      </c>
      <c r="C943" s="25" t="s">
        <v>194</v>
      </c>
      <c r="D943" s="21">
        <f>COUNTIFS('CONTRATOS 2016'!AY:AY,A943,'CONTRATOS 2016'!$AM:AM,"&gt;=1")</f>
        <v>0</v>
      </c>
      <c r="E943" s="20">
        <f>SUMIFS('CONTRATOS 2016'!$AM:AM,'CONTRATOS 2016'!$AY:AY,A943)</f>
        <v>0</v>
      </c>
    </row>
    <row r="944" spans="1:5" x14ac:dyDescent="0.2">
      <c r="A944" s="23" t="s">
        <v>447</v>
      </c>
      <c r="B944" s="8">
        <v>15879749</v>
      </c>
      <c r="C944" s="25" t="s">
        <v>165</v>
      </c>
      <c r="D944" s="21">
        <f>COUNTIFS('CONTRATOS 2016'!AY:AY,A944,'CONTRATOS 2016'!$AM:AM,"&gt;=1")</f>
        <v>0</v>
      </c>
      <c r="E944" s="20">
        <f>SUMIFS('CONTRATOS 2016'!$AM:AM,'CONTRATOS 2016'!$AY:AY,A944)</f>
        <v>0</v>
      </c>
    </row>
    <row r="945" spans="1:5" x14ac:dyDescent="0.2">
      <c r="A945" s="23" t="s">
        <v>156</v>
      </c>
      <c r="B945" s="8">
        <v>17586972</v>
      </c>
      <c r="C945" s="25" t="s">
        <v>208</v>
      </c>
      <c r="D945" s="21">
        <f>COUNTIFS('CONTRATOS 2016'!AY:AY,A945,'CONTRATOS 2016'!$AM:AM,"&gt;=1")</f>
        <v>0</v>
      </c>
      <c r="E945" s="20">
        <f>SUMIFS('CONTRATOS 2016'!$AM:AM,'CONTRATOS 2016'!$AY:AY,A945)</f>
        <v>0</v>
      </c>
    </row>
    <row r="946" spans="1:5" x14ac:dyDescent="0.2">
      <c r="A946" s="23" t="s">
        <v>930</v>
      </c>
      <c r="B946" s="8">
        <v>76333689</v>
      </c>
      <c r="C946" s="25" t="s">
        <v>172</v>
      </c>
      <c r="D946" s="21">
        <f>COUNTIFS('CONTRATOS 2016'!AY:AY,A946,'CONTRATOS 2016'!$AM:AM,"&gt;=1")</f>
        <v>0</v>
      </c>
      <c r="E946" s="20">
        <f>SUMIFS('CONTRATOS 2016'!$AM:AM,'CONTRATOS 2016'!$AY:AY,A946)</f>
        <v>0</v>
      </c>
    </row>
    <row r="947" spans="1:5" x14ac:dyDescent="0.2">
      <c r="A947" s="23" t="s">
        <v>405</v>
      </c>
      <c r="B947" s="8">
        <v>12722425</v>
      </c>
      <c r="C947" s="25" t="s">
        <v>220</v>
      </c>
      <c r="D947" s="21">
        <f>COUNTIFS('CONTRATOS 2016'!AY:AY,A947,'CONTRATOS 2016'!$AM:AM,"&gt;=1")</f>
        <v>0</v>
      </c>
      <c r="E947" s="20">
        <f>SUMIFS('CONTRATOS 2016'!$AM:AM,'CONTRATOS 2016'!$AY:AY,A947)</f>
        <v>0</v>
      </c>
    </row>
    <row r="948" spans="1:5" x14ac:dyDescent="0.2">
      <c r="A948" s="23" t="s">
        <v>316</v>
      </c>
      <c r="B948" s="8">
        <v>6104325</v>
      </c>
      <c r="C948" s="25" t="s">
        <v>171</v>
      </c>
      <c r="D948" s="21">
        <f>COUNTIFS('CONTRATOS 2016'!AY:AY,A948,'CONTRATOS 2016'!$AM:AM,"&gt;=1")</f>
        <v>0</v>
      </c>
      <c r="E948" s="20">
        <f>SUMIFS('CONTRATOS 2016'!$AM:AM,'CONTRATOS 2016'!$AY:AY,A948)</f>
        <v>0</v>
      </c>
    </row>
    <row r="949" spans="1:5" x14ac:dyDescent="0.2">
      <c r="A949" s="23" t="s">
        <v>904</v>
      </c>
      <c r="B949" s="8">
        <v>74321473</v>
      </c>
      <c r="C949" s="25" t="s">
        <v>161</v>
      </c>
      <c r="D949" s="21">
        <f>COUNTIFS('CONTRATOS 2016'!AY:AY,A949,'CONTRATOS 2016'!$AM:AM,"&gt;=1")</f>
        <v>0</v>
      </c>
      <c r="E949" s="20">
        <f>SUMIFS('CONTRATOS 2016'!$AM:AM,'CONTRATOS 2016'!$AY:AY,A949)</f>
        <v>0</v>
      </c>
    </row>
    <row r="950" spans="1:5" x14ac:dyDescent="0.2">
      <c r="A950" s="23" t="s">
        <v>353</v>
      </c>
      <c r="B950" s="8">
        <v>9658590</v>
      </c>
      <c r="C950" s="25" t="s">
        <v>169</v>
      </c>
      <c r="D950" s="21">
        <f>COUNTIFS('CONTRATOS 2016'!AY:AY,A950,'CONTRATOS 2016'!$AM:AM,"&gt;=1")</f>
        <v>0</v>
      </c>
      <c r="E950" s="20">
        <f>SUMIFS('CONTRATOS 2016'!$AM:AM,'CONTRATOS 2016'!$AY:AY,A950)</f>
        <v>0</v>
      </c>
    </row>
    <row r="951" spans="1:5" x14ac:dyDescent="0.2">
      <c r="A951" s="23" t="s">
        <v>823</v>
      </c>
      <c r="B951" s="8">
        <v>60412352</v>
      </c>
      <c r="C951" s="25" t="s">
        <v>206</v>
      </c>
      <c r="D951" s="21">
        <f>COUNTIFS('CONTRATOS 2016'!AY:AY,A951,'CONTRATOS 2016'!$AM:AM,"&gt;=1")</f>
        <v>0</v>
      </c>
      <c r="E951" s="20">
        <f>SUMIFS('CONTRATOS 2016'!$AM:AM,'CONTRATOS 2016'!$AY:AY,A951)</f>
        <v>0</v>
      </c>
    </row>
    <row r="952" spans="1:5" x14ac:dyDescent="0.2">
      <c r="A952" s="23" t="s">
        <v>1023</v>
      </c>
      <c r="B952" s="8">
        <v>79886849</v>
      </c>
      <c r="C952" s="25" t="s">
        <v>281</v>
      </c>
      <c r="D952" s="21">
        <f>COUNTIFS('CONTRATOS 2016'!AY:AY,A952,'CONTRATOS 2016'!$AM:AM,"&gt;=1")</f>
        <v>0</v>
      </c>
      <c r="E952" s="20">
        <f>SUMIFS('CONTRATOS 2016'!$AM:AM,'CONTRATOS 2016'!$AY:AY,A952)</f>
        <v>0</v>
      </c>
    </row>
    <row r="953" spans="1:5" x14ac:dyDescent="0.2">
      <c r="A953" s="23" t="s">
        <v>1104</v>
      </c>
      <c r="B953" s="8">
        <v>80246905</v>
      </c>
      <c r="C953" s="25" t="s">
        <v>161</v>
      </c>
      <c r="D953" s="21">
        <f>COUNTIFS('CONTRATOS 2016'!AY:AY,A953,'CONTRATOS 2016'!$AM:AM,"&gt;=1")</f>
        <v>0</v>
      </c>
      <c r="E953" s="20">
        <f>SUMIFS('CONTRATOS 2016'!$AM:AM,'CONTRATOS 2016'!$AY:AY,A953)</f>
        <v>0</v>
      </c>
    </row>
    <row r="954" spans="1:5" x14ac:dyDescent="0.2">
      <c r="A954" s="23" t="s">
        <v>979</v>
      </c>
      <c r="B954" s="8">
        <v>79567026</v>
      </c>
      <c r="C954" s="25" t="s">
        <v>202</v>
      </c>
      <c r="D954" s="21">
        <f>COUNTIFS('CONTRATOS 2016'!AY:AY,A954,'CONTRATOS 2016'!$AM:AM,"&gt;=1")</f>
        <v>0</v>
      </c>
      <c r="E954" s="20">
        <f>SUMIFS('CONTRATOS 2016'!$AM:AM,'CONTRATOS 2016'!$AY:AY,A954)</f>
        <v>0</v>
      </c>
    </row>
    <row r="955" spans="1:5" x14ac:dyDescent="0.2">
      <c r="A955" s="23" t="s">
        <v>1164</v>
      </c>
      <c r="B955" s="8">
        <v>86060833</v>
      </c>
      <c r="C955" s="25" t="s">
        <v>227</v>
      </c>
      <c r="D955" s="21">
        <f>COUNTIFS('CONTRATOS 2016'!AY:AY,A955,'CONTRATOS 2016'!$AM:AM,"&gt;=1")</f>
        <v>0</v>
      </c>
      <c r="E955" s="20">
        <f>SUMIFS('CONTRATOS 2016'!$AM:AM,'CONTRATOS 2016'!$AY:AY,A955)</f>
        <v>0</v>
      </c>
    </row>
    <row r="956" spans="1:5" x14ac:dyDescent="0.2">
      <c r="A956" s="23" t="s">
        <v>806</v>
      </c>
      <c r="B956" s="8">
        <v>54255248</v>
      </c>
      <c r="C956" s="25" t="s">
        <v>234</v>
      </c>
      <c r="D956" s="21">
        <f>COUNTIFS('CONTRATOS 2016'!AY:AY,A956,'CONTRATOS 2016'!$AM:AM,"&gt;=1")</f>
        <v>0</v>
      </c>
      <c r="E956" s="20">
        <f>SUMIFS('CONTRATOS 2016'!$AM:AM,'CONTRATOS 2016'!$AY:AY,A956)</f>
        <v>0</v>
      </c>
    </row>
    <row r="957" spans="1:5" x14ac:dyDescent="0.2">
      <c r="A957" s="23" t="s">
        <v>640</v>
      </c>
      <c r="B957" s="8">
        <v>43919498</v>
      </c>
      <c r="C957" s="25" t="s">
        <v>161</v>
      </c>
      <c r="D957" s="21">
        <f>COUNTIFS('CONTRATOS 2016'!AY:AY,A957,'CONTRATOS 2016'!$AM:AM,"&gt;=1")</f>
        <v>0</v>
      </c>
      <c r="E957" s="20">
        <f>SUMIFS('CONTRATOS 2016'!$AM:AM,'CONTRATOS 2016'!$AY:AY,A957)</f>
        <v>0</v>
      </c>
    </row>
    <row r="958" spans="1:5" x14ac:dyDescent="0.2">
      <c r="A958" s="23" t="s">
        <v>403</v>
      </c>
      <c r="B958" s="8">
        <v>12548514</v>
      </c>
      <c r="C958" s="25" t="s">
        <v>191</v>
      </c>
      <c r="D958" s="21">
        <f>COUNTIFS('CONTRATOS 2016'!AY:AY,A958,'CONTRATOS 2016'!$AM:AM,"&gt;=1")</f>
        <v>0</v>
      </c>
      <c r="E958" s="20">
        <f>SUMIFS('CONTRATOS 2016'!$AM:AM,'CONTRATOS 2016'!$AY:AY,A958)</f>
        <v>0</v>
      </c>
    </row>
    <row r="959" spans="1:5" x14ac:dyDescent="0.2">
      <c r="A959" s="23" t="s">
        <v>914</v>
      </c>
      <c r="B959" s="8">
        <v>75073956</v>
      </c>
      <c r="C959" s="25" t="s">
        <v>173</v>
      </c>
      <c r="D959" s="21">
        <f>COUNTIFS('CONTRATOS 2016'!AY:AY,A959,'CONTRATOS 2016'!$AM:AM,"&gt;=1")</f>
        <v>0</v>
      </c>
      <c r="E959" s="20">
        <f>SUMIFS('CONTRATOS 2016'!$AM:AM,'CONTRATOS 2016'!$AY:AY,A959)</f>
        <v>0</v>
      </c>
    </row>
    <row r="960" spans="1:5" x14ac:dyDescent="0.2">
      <c r="A960" s="23" t="s">
        <v>759</v>
      </c>
      <c r="B960" s="8">
        <v>52843497</v>
      </c>
      <c r="C960" s="25" t="s">
        <v>161</v>
      </c>
      <c r="D960" s="21">
        <f>COUNTIFS('CONTRATOS 2016'!AY:AY,A960,'CONTRATOS 2016'!$AM:AM,"&gt;=1")</f>
        <v>0</v>
      </c>
      <c r="E960" s="20">
        <f>SUMIFS('CONTRATOS 2016'!$AM:AM,'CONTRATOS 2016'!$AY:AY,A960)</f>
        <v>0</v>
      </c>
    </row>
    <row r="961" spans="1:5" x14ac:dyDescent="0.2">
      <c r="A961" s="23" t="s">
        <v>798</v>
      </c>
      <c r="B961" s="8">
        <v>53106542</v>
      </c>
      <c r="C961" s="25" t="s">
        <v>207</v>
      </c>
      <c r="D961" s="21">
        <f>COUNTIFS('CONTRATOS 2016'!AY:AY,A961,'CONTRATOS 2016'!$AM:AM,"&gt;=1")</f>
        <v>0</v>
      </c>
      <c r="E961" s="20">
        <f>SUMIFS('CONTRATOS 2016'!$AM:AM,'CONTRATOS 2016'!$AY:AY,A961)</f>
        <v>0</v>
      </c>
    </row>
    <row r="962" spans="1:5" x14ac:dyDescent="0.2">
      <c r="A962" s="23" t="s">
        <v>699</v>
      </c>
      <c r="B962" s="8">
        <v>52261837</v>
      </c>
      <c r="C962" s="25" t="s">
        <v>161</v>
      </c>
      <c r="D962" s="21">
        <f>COUNTIFS('CONTRATOS 2016'!AY:AY,A962,'CONTRATOS 2016'!$AM:AM,"&gt;=1")</f>
        <v>0</v>
      </c>
      <c r="E962" s="20">
        <f>SUMIFS('CONTRATOS 2016'!$AM:AM,'CONTRATOS 2016'!$AY:AY,A962)</f>
        <v>0</v>
      </c>
    </row>
    <row r="963" spans="1:5" x14ac:dyDescent="0.2">
      <c r="A963" s="23" t="s">
        <v>576</v>
      </c>
      <c r="B963" s="8">
        <v>36554882</v>
      </c>
      <c r="C963" s="25" t="s">
        <v>191</v>
      </c>
      <c r="D963" s="21">
        <f>COUNTIFS('CONTRATOS 2016'!AY:AY,A963,'CONTRATOS 2016'!$AM:AM,"&gt;=1")</f>
        <v>0</v>
      </c>
      <c r="E963" s="20">
        <f>SUMIFS('CONTRATOS 2016'!$AM:AM,'CONTRATOS 2016'!$AY:AY,A963)</f>
        <v>0</v>
      </c>
    </row>
    <row r="964" spans="1:5" x14ac:dyDescent="0.2">
      <c r="A964" s="23" t="s">
        <v>528</v>
      </c>
      <c r="B964" s="8">
        <v>26429762</v>
      </c>
      <c r="C964" s="25" t="s">
        <v>239</v>
      </c>
      <c r="D964" s="21">
        <f>COUNTIFS('CONTRATOS 2016'!AY:AY,A964,'CONTRATOS 2016'!$AM:AM,"&gt;=1")</f>
        <v>0</v>
      </c>
      <c r="E964" s="20">
        <f>SUMIFS('CONTRATOS 2016'!$AM:AM,'CONTRATOS 2016'!$AY:AY,A964)</f>
        <v>0</v>
      </c>
    </row>
    <row r="965" spans="1:5" x14ac:dyDescent="0.2">
      <c r="A965" s="23" t="s">
        <v>521</v>
      </c>
      <c r="B965" s="8">
        <v>24713561</v>
      </c>
      <c r="C965" s="25" t="s">
        <v>161</v>
      </c>
      <c r="D965" s="21">
        <f>COUNTIFS('CONTRATOS 2016'!AY:AY,A965,'CONTRATOS 2016'!$AM:AM,"&gt;=1")</f>
        <v>0</v>
      </c>
      <c r="E965" s="20">
        <f>SUMIFS('CONTRATOS 2016'!$AM:AM,'CONTRATOS 2016'!$AY:AY,A965)</f>
        <v>0</v>
      </c>
    </row>
    <row r="966" spans="1:5" x14ac:dyDescent="0.2">
      <c r="A966" s="23" t="s">
        <v>604</v>
      </c>
      <c r="B966" s="8">
        <v>39693746</v>
      </c>
      <c r="C966" s="25" t="s">
        <v>196</v>
      </c>
      <c r="D966" s="21">
        <f>COUNTIFS('CONTRATOS 2016'!AY:AY,A966,'CONTRATOS 2016'!$AM:AM,"&gt;=1")</f>
        <v>0</v>
      </c>
      <c r="E966" s="20">
        <f>SUMIFS('CONTRATOS 2016'!$AM:AM,'CONTRATOS 2016'!$AY:AY,A966)</f>
        <v>0</v>
      </c>
    </row>
    <row r="967" spans="1:5" x14ac:dyDescent="0.2">
      <c r="A967" s="23" t="s">
        <v>605</v>
      </c>
      <c r="B967" s="8">
        <v>39698471</v>
      </c>
      <c r="C967" s="25" t="s">
        <v>108</v>
      </c>
      <c r="D967" s="21">
        <f>COUNTIFS('CONTRATOS 2016'!AY:AY,A967,'CONTRATOS 2016'!$AM:AM,"&gt;=1")</f>
        <v>0</v>
      </c>
      <c r="E967" s="20">
        <f>SUMIFS('CONTRATOS 2016'!$AM:AM,'CONTRATOS 2016'!$AY:AY,A967)</f>
        <v>0</v>
      </c>
    </row>
    <row r="968" spans="1:5" x14ac:dyDescent="0.2">
      <c r="A968" s="23" t="s">
        <v>656</v>
      </c>
      <c r="B968" s="8">
        <v>51636299</v>
      </c>
      <c r="C968" s="25" t="s">
        <v>245</v>
      </c>
      <c r="D968" s="21">
        <f>COUNTIFS('CONTRATOS 2016'!AY:AY,A968,'CONTRATOS 2016'!$AM:AM,"&gt;=1")</f>
        <v>0</v>
      </c>
      <c r="E968" s="20">
        <f>SUMIFS('CONTRATOS 2016'!$AM:AM,'CONTRATOS 2016'!$AY:AY,A968)</f>
        <v>0</v>
      </c>
    </row>
    <row r="969" spans="1:5" x14ac:dyDescent="0.2">
      <c r="A969" s="23" t="s">
        <v>686</v>
      </c>
      <c r="B969" s="8">
        <v>52054654</v>
      </c>
      <c r="C969" s="25" t="s">
        <v>243</v>
      </c>
      <c r="D969" s="21">
        <f>COUNTIFS('CONTRATOS 2016'!AY:AY,A969,'CONTRATOS 2016'!$AM:AM,"&gt;=1")</f>
        <v>0</v>
      </c>
      <c r="E969" s="20">
        <f>SUMIFS('CONTRATOS 2016'!$AM:AM,'CONTRATOS 2016'!$AY:AY,A969)</f>
        <v>0</v>
      </c>
    </row>
    <row r="970" spans="1:5" x14ac:dyDescent="0.2">
      <c r="A970" s="23" t="s">
        <v>1287</v>
      </c>
      <c r="B970" s="8">
        <v>1015404440</v>
      </c>
      <c r="C970" s="25" t="s">
        <v>163</v>
      </c>
      <c r="D970" s="21">
        <f>COUNTIFS('CONTRATOS 2016'!AY:AY,A970,'CONTRATOS 2016'!$AM:AM,"&gt;=1")</f>
        <v>0</v>
      </c>
      <c r="E970" s="20">
        <f>SUMIFS('CONTRATOS 2016'!$AM:AM,'CONTRATOS 2016'!$AY:AY,A970)</f>
        <v>0</v>
      </c>
    </row>
    <row r="971" spans="1:5" x14ac:dyDescent="0.2">
      <c r="A971" s="23" t="s">
        <v>124</v>
      </c>
      <c r="B971" s="8">
        <v>1136909301</v>
      </c>
      <c r="C971" s="25" t="s">
        <v>243</v>
      </c>
      <c r="D971" s="21">
        <f>COUNTIFS('CONTRATOS 2016'!AY:AY,A971,'CONTRATOS 2016'!$AM:AM,"&gt;=1")</f>
        <v>0</v>
      </c>
      <c r="E971" s="20">
        <f>SUMIFS('CONTRATOS 2016'!$AM:AM,'CONTRATOS 2016'!$AY:AY,A971)</f>
        <v>0</v>
      </c>
    </row>
    <row r="972" spans="1:5" x14ac:dyDescent="0.2">
      <c r="A972" s="23" t="s">
        <v>733</v>
      </c>
      <c r="B972" s="8">
        <v>52543972</v>
      </c>
      <c r="C972" s="25" t="s">
        <v>161</v>
      </c>
      <c r="D972" s="21">
        <f>COUNTIFS('CONTRATOS 2016'!AY:AY,A972,'CONTRATOS 2016'!$AM:AM,"&gt;=1")</f>
        <v>0</v>
      </c>
      <c r="E972" s="20">
        <f>SUMIFS('CONTRATOS 2016'!$AM:AM,'CONTRATOS 2016'!$AY:AY,A972)</f>
        <v>0</v>
      </c>
    </row>
    <row r="973" spans="1:5" x14ac:dyDescent="0.2">
      <c r="A973" s="23" t="s">
        <v>105</v>
      </c>
      <c r="B973" s="8">
        <v>52796956</v>
      </c>
      <c r="C973" s="25" t="s">
        <v>277</v>
      </c>
      <c r="D973" s="21">
        <f>COUNTIFS('CONTRATOS 2016'!AY:AY,A973,'CONTRATOS 2016'!$AM:AM,"&gt;=1")</f>
        <v>0</v>
      </c>
      <c r="E973" s="20">
        <f>SUMIFS('CONTRATOS 2016'!$AM:AM,'CONTRATOS 2016'!$AY:AY,A973)</f>
        <v>0</v>
      </c>
    </row>
    <row r="974" spans="1:5" x14ac:dyDescent="0.2">
      <c r="A974" s="23" t="s">
        <v>1350</v>
      </c>
      <c r="B974" s="8">
        <v>1032376475</v>
      </c>
      <c r="C974" s="25" t="s">
        <v>213</v>
      </c>
      <c r="D974" s="21">
        <f>COUNTIFS('CONTRATOS 2016'!AY:AY,A974,'CONTRATOS 2016'!$AM:AM,"&gt;=1")</f>
        <v>0</v>
      </c>
      <c r="E974" s="20">
        <f>SUMIFS('CONTRATOS 2016'!$AM:AM,'CONTRATOS 2016'!$AY:AY,A974)</f>
        <v>0</v>
      </c>
    </row>
    <row r="975" spans="1:5" x14ac:dyDescent="0.2">
      <c r="A975" s="23" t="s">
        <v>786</v>
      </c>
      <c r="B975" s="8">
        <v>53011944</v>
      </c>
      <c r="C975" s="25" t="s">
        <v>161</v>
      </c>
      <c r="D975" s="21">
        <f>COUNTIFS('CONTRATOS 2016'!AY:AY,A975,'CONTRATOS 2016'!$AM:AM,"&gt;=1")</f>
        <v>0</v>
      </c>
      <c r="E975" s="20">
        <f>SUMIFS('CONTRATOS 2016'!$AM:AM,'CONTRATOS 2016'!$AY:AY,A975)</f>
        <v>0</v>
      </c>
    </row>
    <row r="976" spans="1:5" x14ac:dyDescent="0.2">
      <c r="A976" s="23" t="s">
        <v>1293</v>
      </c>
      <c r="B976" s="8">
        <v>1016026757</v>
      </c>
      <c r="C976" s="25" t="s">
        <v>161</v>
      </c>
      <c r="D976" s="21">
        <f>COUNTIFS('CONTRATOS 2016'!AY:AY,A976,'CONTRATOS 2016'!$AM:AM,"&gt;=1")</f>
        <v>0</v>
      </c>
      <c r="E976" s="20">
        <f>SUMIFS('CONTRATOS 2016'!$AM:AM,'CONTRATOS 2016'!$AY:AY,A976)</f>
        <v>0</v>
      </c>
    </row>
    <row r="977" spans="1:5" x14ac:dyDescent="0.2">
      <c r="A977" s="23" t="s">
        <v>587</v>
      </c>
      <c r="B977" s="8">
        <v>38211216</v>
      </c>
      <c r="C977" s="25" t="s">
        <v>179</v>
      </c>
      <c r="D977" s="21">
        <f>COUNTIFS('CONTRATOS 2016'!AY:AY,A977,'CONTRATOS 2016'!$AM:AM,"&gt;=1")</f>
        <v>0</v>
      </c>
      <c r="E977" s="20">
        <f>SUMIFS('CONTRATOS 2016'!$AM:AM,'CONTRATOS 2016'!$AY:AY,A977)</f>
        <v>0</v>
      </c>
    </row>
    <row r="978" spans="1:5" x14ac:dyDescent="0.2">
      <c r="A978" s="23" t="s">
        <v>1349</v>
      </c>
      <c r="B978" s="8">
        <v>1032376091</v>
      </c>
      <c r="C978" s="25" t="s">
        <v>161</v>
      </c>
      <c r="D978" s="21">
        <f>COUNTIFS('CONTRATOS 2016'!AY:AY,A978,'CONTRATOS 2016'!$AM:AM,"&gt;=1")</f>
        <v>0</v>
      </c>
      <c r="E978" s="20">
        <f>SUMIFS('CONTRATOS 2016'!$AM:AM,'CONTRATOS 2016'!$AY:AY,A978)</f>
        <v>0</v>
      </c>
    </row>
    <row r="979" spans="1:5" x14ac:dyDescent="0.2">
      <c r="A979" s="23" t="s">
        <v>532</v>
      </c>
      <c r="B979" s="8">
        <v>27094208</v>
      </c>
      <c r="C979" s="25" t="s">
        <v>175</v>
      </c>
      <c r="D979" s="21">
        <f>COUNTIFS('CONTRATOS 2016'!AY:AY,A979,'CONTRATOS 2016'!$AM:AM,"&gt;=1")</f>
        <v>0</v>
      </c>
      <c r="E979" s="20">
        <f>SUMIFS('CONTRATOS 2016'!$AM:AM,'CONTRATOS 2016'!$AY:AY,A979)</f>
        <v>0</v>
      </c>
    </row>
    <row r="980" spans="1:5" x14ac:dyDescent="0.2">
      <c r="A980" s="23" t="s">
        <v>512</v>
      </c>
      <c r="B980" s="8">
        <v>23497319</v>
      </c>
      <c r="C980" s="25" t="s">
        <v>239</v>
      </c>
      <c r="D980" s="21">
        <f>COUNTIFS('CONTRATOS 2016'!AY:AY,A980,'CONTRATOS 2016'!$AM:AM,"&gt;=1")</f>
        <v>0</v>
      </c>
      <c r="E980" s="20">
        <f>SUMIFS('CONTRATOS 2016'!$AM:AM,'CONTRATOS 2016'!$AY:AY,A980)</f>
        <v>0</v>
      </c>
    </row>
    <row r="981" spans="1:5" x14ac:dyDescent="0.2">
      <c r="A981" s="23" t="s">
        <v>817</v>
      </c>
      <c r="B981" s="8">
        <v>60253067</v>
      </c>
      <c r="C981" s="25" t="s">
        <v>226</v>
      </c>
      <c r="D981" s="21">
        <f>COUNTIFS('CONTRATOS 2016'!AY:AY,A981,'CONTRATOS 2016'!$AM:AM,"&gt;=1")</f>
        <v>0</v>
      </c>
      <c r="E981" s="20">
        <f>SUMIFS('CONTRATOS 2016'!$AM:AM,'CONTRATOS 2016'!$AY:AY,A981)</f>
        <v>0</v>
      </c>
    </row>
    <row r="982" spans="1:5" x14ac:dyDescent="0.2">
      <c r="A982" s="23" t="s">
        <v>781</v>
      </c>
      <c r="B982" s="8">
        <v>52976499</v>
      </c>
      <c r="C982" s="25" t="s">
        <v>161</v>
      </c>
      <c r="D982" s="21">
        <f>COUNTIFS('CONTRATOS 2016'!AY:AY,A982,'CONTRATOS 2016'!$AM:AM,"&gt;=1")</f>
        <v>0</v>
      </c>
      <c r="E982" s="20">
        <f>SUMIFS('CONTRATOS 2016'!$AM:AM,'CONTRATOS 2016'!$AY:AY,A982)</f>
        <v>0</v>
      </c>
    </row>
    <row r="983" spans="1:5" x14ac:dyDescent="0.2">
      <c r="A983" s="23" t="s">
        <v>11</v>
      </c>
      <c r="B983" s="8">
        <v>46357011</v>
      </c>
      <c r="C983" s="25" t="s">
        <v>194</v>
      </c>
      <c r="D983" s="21">
        <f>COUNTIFS('CONTRATOS 2016'!AY:AY,A983,'CONTRATOS 2016'!$AM:AM,"&gt;=1")</f>
        <v>0</v>
      </c>
      <c r="E983" s="20">
        <f>SUMIFS('CONTRATOS 2016'!$AM:AM,'CONTRATOS 2016'!$AY:AY,A983)</f>
        <v>0</v>
      </c>
    </row>
    <row r="984" spans="1:5" x14ac:dyDescent="0.2">
      <c r="A984" s="23" t="s">
        <v>1026</v>
      </c>
      <c r="B984" s="8">
        <v>79907708</v>
      </c>
      <c r="C984" s="25" t="s">
        <v>161</v>
      </c>
      <c r="D984" s="21">
        <f>COUNTIFS('CONTRATOS 2016'!AY:AY,A984,'CONTRATOS 2016'!$AM:AM,"&gt;=1")</f>
        <v>0</v>
      </c>
      <c r="E984" s="20">
        <f>SUMIFS('CONTRATOS 2016'!$AM:AM,'CONTRATOS 2016'!$AY:AY,A984)</f>
        <v>0</v>
      </c>
    </row>
    <row r="985" spans="1:5" x14ac:dyDescent="0.2">
      <c r="A985" s="23" t="s">
        <v>1061</v>
      </c>
      <c r="B985" s="8">
        <v>80048906</v>
      </c>
      <c r="C985" s="25" t="s">
        <v>204</v>
      </c>
      <c r="D985" s="21">
        <f>COUNTIFS('CONTRATOS 2016'!AY:AY,A985,'CONTRATOS 2016'!$AM:AM,"&gt;=1")</f>
        <v>0</v>
      </c>
      <c r="E985" s="20">
        <f>SUMIFS('CONTRATOS 2016'!$AM:AM,'CONTRATOS 2016'!$AY:AY,A985)</f>
        <v>0</v>
      </c>
    </row>
    <row r="986" spans="1:5" x14ac:dyDescent="0.2">
      <c r="A986" s="23" t="s">
        <v>1194</v>
      </c>
      <c r="B986" s="8">
        <v>88242955</v>
      </c>
      <c r="C986" s="25" t="s">
        <v>206</v>
      </c>
      <c r="D986" s="21">
        <f>COUNTIFS('CONTRATOS 2016'!AY:AY,A986,'CONTRATOS 2016'!$AM:AM,"&gt;=1")</f>
        <v>0</v>
      </c>
      <c r="E986" s="20">
        <f>SUMIFS('CONTRATOS 2016'!$AM:AM,'CONTRATOS 2016'!$AY:AY,A986)</f>
        <v>0</v>
      </c>
    </row>
    <row r="987" spans="1:5" x14ac:dyDescent="0.2">
      <c r="A987" s="23" t="s">
        <v>983</v>
      </c>
      <c r="B987" s="8">
        <v>79596577</v>
      </c>
      <c r="C987" s="25" t="s">
        <v>269</v>
      </c>
      <c r="D987" s="21">
        <f>COUNTIFS('CONTRATOS 2016'!AY:AY,A987,'CONTRATOS 2016'!$AM:AM,"&gt;=1")</f>
        <v>0</v>
      </c>
      <c r="E987" s="20">
        <f>SUMIFS('CONTRATOS 2016'!$AM:AM,'CONTRATOS 2016'!$AY:AY,A987)</f>
        <v>0</v>
      </c>
    </row>
    <row r="988" spans="1:5" x14ac:dyDescent="0.2">
      <c r="A988" s="23" t="s">
        <v>1124</v>
      </c>
      <c r="B988" s="8">
        <v>80771692</v>
      </c>
      <c r="C988" s="25" t="s">
        <v>161</v>
      </c>
      <c r="D988" s="21">
        <f>COUNTIFS('CONTRATOS 2016'!AY:AY,A988,'CONTRATOS 2016'!$AM:AM,"&gt;=1")</f>
        <v>0</v>
      </c>
      <c r="E988" s="20">
        <f>SUMIFS('CONTRATOS 2016'!$AM:AM,'CONTRATOS 2016'!$AY:AY,A988)</f>
        <v>0</v>
      </c>
    </row>
    <row r="989" spans="1:5" x14ac:dyDescent="0.2">
      <c r="A989" s="23" t="s">
        <v>1046</v>
      </c>
      <c r="B989" s="8">
        <v>79989053</v>
      </c>
      <c r="C989" s="25" t="s">
        <v>197</v>
      </c>
      <c r="D989" s="21">
        <f>COUNTIFS('CONTRATOS 2016'!AY:AY,A989,'CONTRATOS 2016'!$AM:AM,"&gt;=1")</f>
        <v>0</v>
      </c>
      <c r="E989" s="20">
        <f>SUMIFS('CONTRATOS 2016'!$AM:AM,'CONTRATOS 2016'!$AY:AY,A989)</f>
        <v>0</v>
      </c>
    </row>
    <row r="990" spans="1:5" x14ac:dyDescent="0.2">
      <c r="A990" s="23" t="s">
        <v>91</v>
      </c>
      <c r="B990" s="8">
        <v>19262345</v>
      </c>
      <c r="C990" s="25" t="s">
        <v>240</v>
      </c>
      <c r="D990" s="21">
        <f>COUNTIFS('CONTRATOS 2016'!AY:AY,A990,'CONTRATOS 2016'!$AM:AM,"&gt;=1")</f>
        <v>1</v>
      </c>
      <c r="E990" s="20">
        <f>SUMIFS('CONTRATOS 2016'!$AM:AM,'CONTRATOS 2016'!$AY:AY,A990)</f>
        <v>18193600</v>
      </c>
    </row>
    <row r="991" spans="1:5" x14ac:dyDescent="0.2">
      <c r="A991" s="23" t="s">
        <v>369</v>
      </c>
      <c r="B991" s="8">
        <v>10093539</v>
      </c>
      <c r="C991" s="25" t="s">
        <v>171</v>
      </c>
      <c r="D991" s="21">
        <f>COUNTIFS('CONTRATOS 2016'!AY:AY,A991,'CONTRATOS 2016'!$AM:AM,"&gt;=1")</f>
        <v>0</v>
      </c>
      <c r="E991" s="20">
        <f>SUMIFS('CONTRATOS 2016'!$AM:AM,'CONTRATOS 2016'!$AY:AY,A991)</f>
        <v>0</v>
      </c>
    </row>
    <row r="992" spans="1:5" x14ac:dyDescent="0.2">
      <c r="A992" s="23" t="s">
        <v>483</v>
      </c>
      <c r="B992" s="8">
        <v>19147500</v>
      </c>
      <c r="C992" s="25" t="s">
        <v>234</v>
      </c>
      <c r="D992" s="21">
        <f>COUNTIFS('CONTRATOS 2016'!AY:AY,A992,'CONTRATOS 2016'!$AM:AM,"&gt;=1")</f>
        <v>0</v>
      </c>
      <c r="E992" s="20">
        <f>SUMIFS('CONTRATOS 2016'!$AM:AM,'CONTRATOS 2016'!$AY:AY,A992)</f>
        <v>0</v>
      </c>
    </row>
    <row r="993" spans="1:5" x14ac:dyDescent="0.2">
      <c r="A993" s="23" t="s">
        <v>661</v>
      </c>
      <c r="B993" s="8">
        <v>51713174</v>
      </c>
      <c r="C993" s="25" t="s">
        <v>272</v>
      </c>
      <c r="D993" s="21">
        <f>COUNTIFS('CONTRATOS 2016'!AY:AY,A993,'CONTRATOS 2016'!$AM:AM,"&gt;=1")</f>
        <v>0</v>
      </c>
      <c r="E993" s="20">
        <f>SUMIFS('CONTRATOS 2016'!$AM:AM,'CONTRATOS 2016'!$AY:AY,A993)</f>
        <v>0</v>
      </c>
    </row>
    <row r="994" spans="1:5" x14ac:dyDescent="0.2">
      <c r="A994" s="23" t="s">
        <v>623</v>
      </c>
      <c r="B994" s="8">
        <v>41790264</v>
      </c>
      <c r="C994" s="25" t="s">
        <v>239</v>
      </c>
      <c r="D994" s="21">
        <f>COUNTIFS('CONTRATOS 2016'!AY:AY,A994,'CONTRATOS 2016'!$AM:AM,"&gt;=1")</f>
        <v>0</v>
      </c>
      <c r="E994" s="20">
        <f>SUMIFS('CONTRATOS 2016'!$AM:AM,'CONTRATOS 2016'!$AY:AY,A994)</f>
        <v>0</v>
      </c>
    </row>
    <row r="995" spans="1:5" x14ac:dyDescent="0.2">
      <c r="A995" s="23" t="s">
        <v>1138</v>
      </c>
      <c r="B995" s="8">
        <v>81715489</v>
      </c>
      <c r="C995" s="25" t="s">
        <v>236</v>
      </c>
      <c r="D995" s="21">
        <f>COUNTIFS('CONTRATOS 2016'!AY:AY,A995,'CONTRATOS 2016'!$AM:AM,"&gt;=1")</f>
        <v>0</v>
      </c>
      <c r="E995" s="20">
        <f>SUMIFS('CONTRATOS 2016'!$AM:AM,'CONTRATOS 2016'!$AY:AY,A995)</f>
        <v>0</v>
      </c>
    </row>
    <row r="996" spans="1:5" x14ac:dyDescent="0.2">
      <c r="A996" s="23" t="s">
        <v>701</v>
      </c>
      <c r="B996" s="8">
        <v>52273843</v>
      </c>
      <c r="C996" s="25" t="s">
        <v>163</v>
      </c>
      <c r="D996" s="21">
        <f>COUNTIFS('CONTRATOS 2016'!AY:AY,A996,'CONTRATOS 2016'!$AM:AM,"&gt;=1")</f>
        <v>0</v>
      </c>
      <c r="E996" s="20">
        <f>SUMIFS('CONTRATOS 2016'!$AM:AM,'CONTRATOS 2016'!$AY:AY,A996)</f>
        <v>0</v>
      </c>
    </row>
    <row r="997" spans="1:5" x14ac:dyDescent="0.2">
      <c r="A997" s="23" t="s">
        <v>743</v>
      </c>
      <c r="B997" s="8">
        <v>52756665</v>
      </c>
      <c r="C997" s="25" t="s">
        <v>161</v>
      </c>
      <c r="D997" s="21">
        <f>COUNTIFS('CONTRATOS 2016'!AY:AY,A997,'CONTRATOS 2016'!$AM:AM,"&gt;=1")</f>
        <v>0</v>
      </c>
      <c r="E997" s="20">
        <f>SUMIFS('CONTRATOS 2016'!$AM:AM,'CONTRATOS 2016'!$AY:AY,A997)</f>
        <v>0</v>
      </c>
    </row>
    <row r="998" spans="1:5" x14ac:dyDescent="0.2">
      <c r="A998" s="23" t="s">
        <v>300</v>
      </c>
      <c r="B998" s="8">
        <v>4153534</v>
      </c>
      <c r="C998" s="25" t="s">
        <v>169</v>
      </c>
      <c r="D998" s="21">
        <f>COUNTIFS('CONTRATOS 2016'!AY:AY,A998,'CONTRATOS 2016'!$AM:AM,"&gt;=1")</f>
        <v>0</v>
      </c>
      <c r="E998" s="20">
        <f>SUMIFS('CONTRATOS 2016'!$AM:AM,'CONTRATOS 2016'!$AY:AY,A998)</f>
        <v>0</v>
      </c>
    </row>
    <row r="999" spans="1:5" x14ac:dyDescent="0.2">
      <c r="A999" s="23" t="s">
        <v>645</v>
      </c>
      <c r="B999" s="8">
        <v>46376060</v>
      </c>
      <c r="C999" s="25" t="s">
        <v>174</v>
      </c>
      <c r="D999" s="21">
        <f>COUNTIFS('CONTRATOS 2016'!AY:AY,A999,'CONTRATOS 2016'!$AM:AM,"&gt;=1")</f>
        <v>0</v>
      </c>
      <c r="E999" s="20">
        <f>SUMIFS('CONTRATOS 2016'!$AM:AM,'CONTRATOS 2016'!$AY:AY,A999)</f>
        <v>0</v>
      </c>
    </row>
    <row r="1000" spans="1:5" x14ac:dyDescent="0.2">
      <c r="A1000" s="23" t="s">
        <v>1271</v>
      </c>
      <c r="B1000" s="8">
        <v>1012340826</v>
      </c>
      <c r="C1000" s="25" t="s">
        <v>161</v>
      </c>
      <c r="D1000" s="21">
        <f>COUNTIFS('CONTRATOS 2016'!AY:AY,A1000,'CONTRATOS 2016'!$AM:AM,"&gt;=1")</f>
        <v>0</v>
      </c>
      <c r="E1000" s="20">
        <f>SUMIFS('CONTRATOS 2016'!$AM:AM,'CONTRATOS 2016'!$AY:AY,A1000)</f>
        <v>0</v>
      </c>
    </row>
    <row r="1001" spans="1:5" x14ac:dyDescent="0.2">
      <c r="A1001" s="23" t="s">
        <v>654</v>
      </c>
      <c r="B1001" s="8">
        <v>51614851</v>
      </c>
      <c r="C1001" s="25" t="s">
        <v>238</v>
      </c>
      <c r="D1001" s="21">
        <f>COUNTIFS('CONTRATOS 2016'!AY:AY,A1001,'CONTRATOS 2016'!$AM:AM,"&gt;=1")</f>
        <v>0</v>
      </c>
      <c r="E1001" s="20">
        <f>SUMIFS('CONTRATOS 2016'!$AM:AM,'CONTRATOS 2016'!$AY:AY,A1001)</f>
        <v>0</v>
      </c>
    </row>
    <row r="1002" spans="1:5" x14ac:dyDescent="0.2">
      <c r="A1002" s="23" t="s">
        <v>691</v>
      </c>
      <c r="B1002" s="8">
        <v>52128985</v>
      </c>
      <c r="C1002" s="25" t="s">
        <v>213</v>
      </c>
      <c r="D1002" s="21">
        <f>COUNTIFS('CONTRATOS 2016'!AY:AY,A1002,'CONTRATOS 2016'!$AM:AM,"&gt;=1")</f>
        <v>0</v>
      </c>
      <c r="E1002" s="20">
        <f>SUMIFS('CONTRATOS 2016'!$AM:AM,'CONTRATOS 2016'!$AY:AY,A1002)</f>
        <v>0</v>
      </c>
    </row>
    <row r="1003" spans="1:5" x14ac:dyDescent="0.2">
      <c r="A1003" s="23" t="s">
        <v>710</v>
      </c>
      <c r="B1003" s="8">
        <v>52350202</v>
      </c>
      <c r="C1003" s="25" t="s">
        <v>264</v>
      </c>
      <c r="D1003" s="21">
        <f>COUNTIFS('CONTRATOS 2016'!AY:AY,A1003,'CONTRATOS 2016'!$AM:AM,"&gt;=1")</f>
        <v>0</v>
      </c>
      <c r="E1003" s="20">
        <f>SUMIFS('CONTRATOS 2016'!$AM:AM,'CONTRATOS 2016'!$AY:AY,A1003)</f>
        <v>0</v>
      </c>
    </row>
    <row r="1004" spans="1:5" x14ac:dyDescent="0.2">
      <c r="A1004" s="23" t="s">
        <v>612</v>
      </c>
      <c r="B1004" s="8">
        <v>40328090</v>
      </c>
      <c r="C1004" s="25" t="s">
        <v>174</v>
      </c>
      <c r="D1004" s="21">
        <f>COUNTIFS('CONTRATOS 2016'!AY:AY,A1004,'CONTRATOS 2016'!$AM:AM,"&gt;=1")</f>
        <v>0</v>
      </c>
      <c r="E1004" s="20">
        <f>SUMIFS('CONTRATOS 2016'!$AM:AM,'CONTRATOS 2016'!$AY:AY,A1004)</f>
        <v>0</v>
      </c>
    </row>
    <row r="1005" spans="1:5" x14ac:dyDescent="0.2">
      <c r="A1005" s="23" t="s">
        <v>704</v>
      </c>
      <c r="B1005" s="8">
        <v>52302837</v>
      </c>
      <c r="C1005" s="25" t="s">
        <v>188</v>
      </c>
      <c r="D1005" s="21">
        <f>COUNTIFS('CONTRATOS 2016'!AY:AY,A1005,'CONTRATOS 2016'!$AM:AM,"&gt;=1")</f>
        <v>0</v>
      </c>
      <c r="E1005" s="20">
        <f>SUMIFS('CONTRATOS 2016'!$AM:AM,'CONTRATOS 2016'!$AY:AY,A1005)</f>
        <v>0</v>
      </c>
    </row>
    <row r="1006" spans="1:5" x14ac:dyDescent="0.2">
      <c r="A1006" s="23" t="s">
        <v>628</v>
      </c>
      <c r="B1006" s="8">
        <v>42497228</v>
      </c>
      <c r="C1006" s="25" t="s">
        <v>231</v>
      </c>
      <c r="D1006" s="21">
        <f>COUNTIFS('CONTRATOS 2016'!AY:AY,A1006,'CONTRATOS 2016'!$AM:AM,"&gt;=1")</f>
        <v>0</v>
      </c>
      <c r="E1006" s="20">
        <f>SUMIFS('CONTRATOS 2016'!$AM:AM,'CONTRATOS 2016'!$AY:AY,A1006)</f>
        <v>0</v>
      </c>
    </row>
    <row r="1007" spans="1:5" x14ac:dyDescent="0.2">
      <c r="A1007" s="23" t="s">
        <v>502</v>
      </c>
      <c r="B1007" s="8">
        <v>20866181</v>
      </c>
      <c r="C1007" s="25" t="s">
        <v>207</v>
      </c>
      <c r="D1007" s="21">
        <f>COUNTIFS('CONTRATOS 2016'!AY:AY,A1007,'CONTRATOS 2016'!$AM:AM,"&gt;=1")</f>
        <v>0</v>
      </c>
      <c r="E1007" s="20">
        <f>SUMIFS('CONTRATOS 2016'!$AM:AM,'CONTRATOS 2016'!$AY:AY,A1007)</f>
        <v>0</v>
      </c>
    </row>
    <row r="1008" spans="1:5" x14ac:dyDescent="0.2">
      <c r="A1008" s="23" t="s">
        <v>652</v>
      </c>
      <c r="B1008" s="8">
        <v>51578212</v>
      </c>
      <c r="C1008" s="25" t="s">
        <v>185</v>
      </c>
      <c r="D1008" s="21">
        <f>COUNTIFS('CONTRATOS 2016'!AY:AY,A1008,'CONTRATOS 2016'!$AM:AM,"&gt;=1")</f>
        <v>0</v>
      </c>
      <c r="E1008" s="20">
        <f>SUMIFS('CONTRATOS 2016'!$AM:AM,'CONTRATOS 2016'!$AY:AY,A1008)</f>
        <v>0</v>
      </c>
    </row>
    <row r="1009" spans="1:5" x14ac:dyDescent="0.2">
      <c r="A1009" s="23" t="s">
        <v>719</v>
      </c>
      <c r="B1009" s="8">
        <v>52426258</v>
      </c>
      <c r="C1009" s="25" t="s">
        <v>255</v>
      </c>
      <c r="D1009" s="21">
        <f>COUNTIFS('CONTRATOS 2016'!AY:AY,A1009,'CONTRATOS 2016'!$AM:AM,"&gt;=1")</f>
        <v>0</v>
      </c>
      <c r="E1009" s="20">
        <f>SUMIFS('CONTRATOS 2016'!$AM:AM,'CONTRATOS 2016'!$AY:AY,A1009)</f>
        <v>0</v>
      </c>
    </row>
    <row r="1010" spans="1:5" x14ac:dyDescent="0.2">
      <c r="A1010" s="23" t="s">
        <v>504</v>
      </c>
      <c r="B1010" s="8">
        <v>20993743</v>
      </c>
      <c r="C1010" s="25" t="s">
        <v>207</v>
      </c>
      <c r="D1010" s="21">
        <f>COUNTIFS('CONTRATOS 2016'!AY:AY,A1010,'CONTRATOS 2016'!$AM:AM,"&gt;=1")</f>
        <v>0</v>
      </c>
      <c r="E1010" s="20">
        <f>SUMIFS('CONTRATOS 2016'!$AM:AM,'CONTRATOS 2016'!$AY:AY,A1010)</f>
        <v>0</v>
      </c>
    </row>
    <row r="1011" spans="1:5" x14ac:dyDescent="0.2">
      <c r="A1011" s="23" t="s">
        <v>696</v>
      </c>
      <c r="B1011" s="8">
        <v>52245730</v>
      </c>
      <c r="C1011" s="25" t="s">
        <v>161</v>
      </c>
      <c r="D1011" s="21">
        <f>COUNTIFS('CONTRATOS 2016'!AY:AY,A1011,'CONTRATOS 2016'!$AM:AM,"&gt;=1")</f>
        <v>0</v>
      </c>
      <c r="E1011" s="20">
        <f>SUMIFS('CONTRATOS 2016'!$AM:AM,'CONTRATOS 2016'!$AY:AY,A1011)</f>
        <v>0</v>
      </c>
    </row>
    <row r="1012" spans="1:5" x14ac:dyDescent="0.2">
      <c r="A1012" s="23" t="s">
        <v>682</v>
      </c>
      <c r="B1012" s="8">
        <v>52011183</v>
      </c>
      <c r="C1012" s="25" t="s">
        <v>243</v>
      </c>
      <c r="D1012" s="21">
        <f>COUNTIFS('CONTRATOS 2016'!AY:AY,A1012,'CONTRATOS 2016'!$AM:AM,"&gt;=1")</f>
        <v>0</v>
      </c>
      <c r="E1012" s="20">
        <f>SUMIFS('CONTRATOS 2016'!$AM:AM,'CONTRATOS 2016'!$AY:AY,A1012)</f>
        <v>0</v>
      </c>
    </row>
    <row r="1013" spans="1:5" x14ac:dyDescent="0.2">
      <c r="A1013" s="23" t="s">
        <v>1424</v>
      </c>
      <c r="B1013" s="8">
        <v>1113643300</v>
      </c>
      <c r="C1013" s="25" t="s">
        <v>203</v>
      </c>
      <c r="D1013" s="21">
        <f>COUNTIFS('CONTRATOS 2016'!AY:AY,A1013,'CONTRATOS 2016'!$AM:AM,"&gt;=1")</f>
        <v>0</v>
      </c>
      <c r="E1013" s="20">
        <f>SUMIFS('CONTRATOS 2016'!$AM:AM,'CONTRATOS 2016'!$AY:AY,A1013)</f>
        <v>0</v>
      </c>
    </row>
    <row r="1014" spans="1:5" x14ac:dyDescent="0.2">
      <c r="A1014" s="23" t="s">
        <v>766</v>
      </c>
      <c r="B1014" s="8">
        <v>52897087</v>
      </c>
      <c r="C1014" s="25" t="s">
        <v>161</v>
      </c>
      <c r="D1014" s="21">
        <f>COUNTIFS('CONTRATOS 2016'!AY:AY,A1014,'CONTRATOS 2016'!$AM:AM,"&gt;=1")</f>
        <v>0</v>
      </c>
      <c r="E1014" s="20">
        <f>SUMIFS('CONTRATOS 2016'!$AM:AM,'CONTRATOS 2016'!$AY:AY,A1014)</f>
        <v>0</v>
      </c>
    </row>
    <row r="1015" spans="1:5" x14ac:dyDescent="0.2">
      <c r="A1015" s="23" t="s">
        <v>644</v>
      </c>
      <c r="B1015" s="8">
        <v>46373712</v>
      </c>
      <c r="C1015" s="25" t="s">
        <v>270</v>
      </c>
      <c r="D1015" s="21">
        <f>COUNTIFS('CONTRATOS 2016'!AY:AY,A1015,'CONTRATOS 2016'!$AM:AM,"&gt;=1")</f>
        <v>0</v>
      </c>
      <c r="E1015" s="20">
        <f>SUMIFS('CONTRATOS 2016'!$AM:AM,'CONTRATOS 2016'!$AY:AY,A1015)</f>
        <v>0</v>
      </c>
    </row>
    <row r="1016" spans="1:5" x14ac:dyDescent="0.2">
      <c r="A1016" s="23" t="s">
        <v>678</v>
      </c>
      <c r="B1016" s="8">
        <v>51951942</v>
      </c>
      <c r="C1016" s="25" t="s">
        <v>163</v>
      </c>
      <c r="D1016" s="21">
        <f>COUNTIFS('CONTRATOS 2016'!AY:AY,A1016,'CONTRATOS 2016'!$AM:AM,"&gt;=1")</f>
        <v>0</v>
      </c>
      <c r="E1016" s="20">
        <f>SUMIFS('CONTRATOS 2016'!$AM:AM,'CONTRATOS 2016'!$AY:AY,A1016)</f>
        <v>0</v>
      </c>
    </row>
    <row r="1017" spans="1:5" x14ac:dyDescent="0.2">
      <c r="A1017" s="23" t="s">
        <v>765</v>
      </c>
      <c r="B1017" s="8">
        <v>52888693</v>
      </c>
      <c r="C1017" s="25" t="s">
        <v>207</v>
      </c>
      <c r="D1017" s="21">
        <f>COUNTIFS('CONTRATOS 2016'!AY:AY,A1017,'CONTRATOS 2016'!$AM:AM,"&gt;=1")</f>
        <v>0</v>
      </c>
      <c r="E1017" s="20">
        <f>SUMIFS('CONTRATOS 2016'!$AM:AM,'CONTRATOS 2016'!$AY:AY,A1017)</f>
        <v>0</v>
      </c>
    </row>
    <row r="1018" spans="1:5" x14ac:dyDescent="0.2">
      <c r="A1018" s="23" t="s">
        <v>89</v>
      </c>
      <c r="B1018" s="8">
        <v>63335799</v>
      </c>
      <c r="C1018" s="25" t="s">
        <v>184</v>
      </c>
      <c r="D1018" s="21">
        <f>COUNTIFS('CONTRATOS 2016'!AY:AY,A1018,'CONTRATOS 2016'!$AM:AM,"&gt;=1")</f>
        <v>0</v>
      </c>
      <c r="E1018" s="20">
        <f>SUMIFS('CONTRATOS 2016'!$AM:AM,'CONTRATOS 2016'!$AY:AY,A1018)</f>
        <v>0</v>
      </c>
    </row>
    <row r="1019" spans="1:5" x14ac:dyDescent="0.2">
      <c r="A1019" s="23" t="s">
        <v>994</v>
      </c>
      <c r="B1019" s="8">
        <v>79702400</v>
      </c>
      <c r="C1019" s="25" t="s">
        <v>205</v>
      </c>
      <c r="D1019" s="21">
        <f>COUNTIFS('CONTRATOS 2016'!AY:AY,A1019,'CONTRATOS 2016'!$AM:AM,"&gt;=1")</f>
        <v>0</v>
      </c>
      <c r="E1019" s="20">
        <f>SUMIFS('CONTRATOS 2016'!$AM:AM,'CONTRATOS 2016'!$AY:AY,A1019)</f>
        <v>0</v>
      </c>
    </row>
    <row r="1020" spans="1:5" x14ac:dyDescent="0.2">
      <c r="A1020" s="23" t="s">
        <v>614</v>
      </c>
      <c r="B1020" s="8">
        <v>40399534</v>
      </c>
      <c r="C1020" s="25" t="s">
        <v>205</v>
      </c>
      <c r="D1020" s="21">
        <f>COUNTIFS('CONTRATOS 2016'!AY:AY,A1020,'CONTRATOS 2016'!$AM:AM,"&gt;=1")</f>
        <v>0</v>
      </c>
      <c r="E1020" s="20">
        <f>SUMIFS('CONTRATOS 2016'!$AM:AM,'CONTRATOS 2016'!$AY:AY,A1020)</f>
        <v>0</v>
      </c>
    </row>
    <row r="1021" spans="1:5" x14ac:dyDescent="0.2">
      <c r="A1021" s="23" t="s">
        <v>337</v>
      </c>
      <c r="B1021" s="8">
        <v>7628406</v>
      </c>
      <c r="C1021" s="25" t="s">
        <v>195</v>
      </c>
      <c r="D1021" s="21">
        <f>COUNTIFS('CONTRATOS 2016'!AY:AY,A1021,'CONTRATOS 2016'!$AM:AM,"&gt;=1")</f>
        <v>0</v>
      </c>
      <c r="E1021" s="20">
        <f>SUMIFS('CONTRATOS 2016'!$AM:AM,'CONTRATOS 2016'!$AY:AY,A1021)</f>
        <v>0</v>
      </c>
    </row>
    <row r="1022" spans="1:5" x14ac:dyDescent="0.2">
      <c r="A1022" s="23" t="s">
        <v>1010</v>
      </c>
      <c r="B1022" s="17">
        <v>79809833</v>
      </c>
      <c r="C1022" s="25" t="s">
        <v>161</v>
      </c>
      <c r="D1022" s="21">
        <f>COUNTIFS('CONTRATOS 2016'!AY:AY,A1022,'CONTRATOS 2016'!$AM:AM,"&gt;=1")</f>
        <v>0</v>
      </c>
      <c r="E1022" s="20">
        <f>SUMIFS('CONTRATOS 2016'!$AM:AM,'CONTRATOS 2016'!$AY:AY,A1022)</f>
        <v>0</v>
      </c>
    </row>
    <row r="1023" spans="1:5" x14ac:dyDescent="0.2">
      <c r="A1023" s="23" t="s">
        <v>1165</v>
      </c>
      <c r="B1023" s="8">
        <v>86069286</v>
      </c>
      <c r="C1023" s="25" t="s">
        <v>161</v>
      </c>
      <c r="D1023" s="21">
        <f>COUNTIFS('CONTRATOS 2016'!AY:AY,A1023,'CONTRATOS 2016'!$AM:AM,"&gt;=1")</f>
        <v>0</v>
      </c>
      <c r="E1023" s="20">
        <f>SUMIFS('CONTRATOS 2016'!$AM:AM,'CONTRATOS 2016'!$AY:AY,A1023)</f>
        <v>0</v>
      </c>
    </row>
    <row r="1024" spans="1:5" x14ac:dyDescent="0.2">
      <c r="A1024" s="23" t="s">
        <v>426</v>
      </c>
      <c r="B1024" s="8">
        <v>13537724</v>
      </c>
      <c r="C1024" s="25" t="s">
        <v>161</v>
      </c>
      <c r="D1024" s="21">
        <f>COUNTIFS('CONTRATOS 2016'!AY:AY,A1024,'CONTRATOS 2016'!$AM:AM,"&gt;=1")</f>
        <v>0</v>
      </c>
      <c r="E1024" s="20">
        <f>SUMIFS('CONTRATOS 2016'!$AM:AM,'CONTRATOS 2016'!$AY:AY,A1024)</f>
        <v>0</v>
      </c>
    </row>
    <row r="1025" spans="1:5" x14ac:dyDescent="0.2">
      <c r="A1025" s="23" t="s">
        <v>1315</v>
      </c>
      <c r="B1025" s="8">
        <v>1022344052</v>
      </c>
      <c r="C1025" s="25" t="s">
        <v>161</v>
      </c>
      <c r="D1025" s="21">
        <f>COUNTIFS('CONTRATOS 2016'!AY:AY,A1025,'CONTRATOS 2016'!$AM:AM,"&gt;=1")</f>
        <v>0</v>
      </c>
      <c r="E1025" s="20">
        <f>SUMIFS('CONTRATOS 2016'!$AM:AM,'CONTRATOS 2016'!$AY:AY,A1025)</f>
        <v>0</v>
      </c>
    </row>
    <row r="1026" spans="1:5" x14ac:dyDescent="0.2">
      <c r="A1026" s="23" t="s">
        <v>1221</v>
      </c>
      <c r="B1026" s="8">
        <v>93407466</v>
      </c>
      <c r="C1026" s="25" t="s">
        <v>171</v>
      </c>
      <c r="D1026" s="21">
        <f>COUNTIFS('CONTRATOS 2016'!AY:AY,A1026,'CONTRATOS 2016'!$AM:AM,"&gt;=1")</f>
        <v>0</v>
      </c>
      <c r="E1026" s="20">
        <f>SUMIFS('CONTRATOS 2016'!$AM:AM,'CONTRATOS 2016'!$AY:AY,A1026)</f>
        <v>0</v>
      </c>
    </row>
    <row r="1027" spans="1:5" x14ac:dyDescent="0.2">
      <c r="A1027" s="23" t="s">
        <v>463</v>
      </c>
      <c r="B1027" s="8">
        <v>17336922</v>
      </c>
      <c r="C1027" s="25" t="s">
        <v>205</v>
      </c>
      <c r="D1027" s="21">
        <f>COUNTIFS('CONTRATOS 2016'!AY:AY,A1027,'CONTRATOS 2016'!$AM:AM,"&gt;=1")</f>
        <v>0</v>
      </c>
      <c r="E1027" s="20">
        <f>SUMIFS('CONTRATOS 2016'!$AM:AM,'CONTRATOS 2016'!$AY:AY,A1027)</f>
        <v>0</v>
      </c>
    </row>
    <row r="1028" spans="1:5" x14ac:dyDescent="0.2">
      <c r="A1028" s="23" t="s">
        <v>870</v>
      </c>
      <c r="B1028" s="8">
        <v>72208816</v>
      </c>
      <c r="C1028" s="25" t="s">
        <v>200</v>
      </c>
      <c r="D1028" s="21">
        <f>COUNTIFS('CONTRATOS 2016'!AY:AY,A1028,'CONTRATOS 2016'!$AM:AM,"&gt;=1")</f>
        <v>0</v>
      </c>
      <c r="E1028" s="20">
        <f>SUMIFS('CONTRATOS 2016'!$AM:AM,'CONTRATOS 2016'!$AY:AY,A1028)</f>
        <v>0</v>
      </c>
    </row>
    <row r="1029" spans="1:5" x14ac:dyDescent="0.2">
      <c r="A1029" s="23" t="s">
        <v>881</v>
      </c>
      <c r="B1029" s="8">
        <v>72277833</v>
      </c>
      <c r="C1029" s="25" t="s">
        <v>200</v>
      </c>
      <c r="D1029" s="21">
        <f>COUNTIFS('CONTRATOS 2016'!AY:AY,A1029,'CONTRATOS 2016'!$AM:AM,"&gt;=1")</f>
        <v>0</v>
      </c>
      <c r="E1029" s="20">
        <f>SUMIFS('CONTRATOS 2016'!$AM:AM,'CONTRATOS 2016'!$AY:AY,A1029)</f>
        <v>0</v>
      </c>
    </row>
    <row r="1030" spans="1:5" x14ac:dyDescent="0.2">
      <c r="A1030" s="23" t="s">
        <v>1014</v>
      </c>
      <c r="B1030" s="8">
        <v>79820029</v>
      </c>
      <c r="C1030" s="25" t="s">
        <v>240</v>
      </c>
      <c r="D1030" s="21">
        <f>COUNTIFS('CONTRATOS 2016'!AY:AY,A1030,'CONTRATOS 2016'!$AM:AM,"&gt;=1")</f>
        <v>0</v>
      </c>
      <c r="E1030" s="20">
        <f>SUMIFS('CONTRATOS 2016'!$AM:AM,'CONTRATOS 2016'!$AY:AY,A1030)</f>
        <v>0</v>
      </c>
    </row>
    <row r="1031" spans="1:5" x14ac:dyDescent="0.2">
      <c r="A1031" s="23" t="s">
        <v>293</v>
      </c>
      <c r="B1031" s="8">
        <v>3085927</v>
      </c>
      <c r="C1031" s="25" t="s">
        <v>161</v>
      </c>
      <c r="D1031" s="21">
        <f>COUNTIFS('CONTRATOS 2016'!AY:AY,A1031,'CONTRATOS 2016'!$AM:AM,"&gt;=1")</f>
        <v>0</v>
      </c>
      <c r="E1031" s="20">
        <f>SUMIFS('CONTRATOS 2016'!$AM:AM,'CONTRATOS 2016'!$AY:AY,A1031)</f>
        <v>0</v>
      </c>
    </row>
    <row r="1032" spans="1:5" x14ac:dyDescent="0.2">
      <c r="A1032" s="23" t="s">
        <v>147</v>
      </c>
      <c r="B1032" s="8">
        <v>79292555</v>
      </c>
      <c r="C1032" s="25" t="s">
        <v>243</v>
      </c>
      <c r="D1032" s="21">
        <f>COUNTIFS('CONTRATOS 2016'!AY:AY,A1032,'CONTRATOS 2016'!$AM:AM,"&gt;=1")</f>
        <v>0</v>
      </c>
      <c r="E1032" s="20">
        <f>SUMIFS('CONTRATOS 2016'!$AM:AM,'CONTRATOS 2016'!$AY:AY,A1032)</f>
        <v>0</v>
      </c>
    </row>
    <row r="1033" spans="1:5" x14ac:dyDescent="0.2">
      <c r="A1033" s="23" t="s">
        <v>957</v>
      </c>
      <c r="B1033" s="8">
        <v>79372360</v>
      </c>
      <c r="C1033" s="25" t="s">
        <v>275</v>
      </c>
      <c r="D1033" s="21">
        <f>COUNTIFS('CONTRATOS 2016'!AY:AY,A1033,'CONTRATOS 2016'!$AM:AM,"&gt;=1")</f>
        <v>0</v>
      </c>
      <c r="E1033" s="20">
        <f>SUMIFS('CONTRATOS 2016'!$AM:AM,'CONTRATOS 2016'!$AY:AY,A1033)</f>
        <v>0</v>
      </c>
    </row>
    <row r="1034" spans="1:5" x14ac:dyDescent="0.2">
      <c r="A1034" s="23" t="s">
        <v>1181</v>
      </c>
      <c r="B1034" s="8">
        <v>88211495</v>
      </c>
      <c r="C1034" s="25" t="s">
        <v>206</v>
      </c>
      <c r="D1034" s="21">
        <f>COUNTIFS('CONTRATOS 2016'!AY:AY,A1034,'CONTRATOS 2016'!$AM:AM,"&gt;=1")</f>
        <v>0</v>
      </c>
      <c r="E1034" s="20">
        <f>SUMIFS('CONTRATOS 2016'!$AM:AM,'CONTRATOS 2016'!$AY:AY,A1034)</f>
        <v>0</v>
      </c>
    </row>
    <row r="1035" spans="1:5" x14ac:dyDescent="0.2">
      <c r="A1035" s="23" t="s">
        <v>999</v>
      </c>
      <c r="B1035" s="8">
        <v>79716480</v>
      </c>
      <c r="C1035" s="25" t="s">
        <v>163</v>
      </c>
      <c r="D1035" s="21">
        <f>COUNTIFS('CONTRATOS 2016'!AY:AY,A1035,'CONTRATOS 2016'!$AM:AM,"&gt;=1")</f>
        <v>0</v>
      </c>
      <c r="E1035" s="20">
        <f>SUMIFS('CONTRATOS 2016'!$AM:AM,'CONTRATOS 2016'!$AY:AY,A1035)</f>
        <v>0</v>
      </c>
    </row>
    <row r="1036" spans="1:5" x14ac:dyDescent="0.2">
      <c r="A1036" s="23" t="s">
        <v>1035</v>
      </c>
      <c r="B1036" s="8">
        <v>79940330</v>
      </c>
      <c r="C1036" s="25" t="s">
        <v>179</v>
      </c>
      <c r="D1036" s="21">
        <f>COUNTIFS('CONTRATOS 2016'!AY:AY,A1036,'CONTRATOS 2016'!$AM:AM,"&gt;=1")</f>
        <v>0</v>
      </c>
      <c r="E1036" s="20">
        <f>SUMIFS('CONTRATOS 2016'!$AM:AM,'CONTRATOS 2016'!$AY:AY,A1036)</f>
        <v>0</v>
      </c>
    </row>
    <row r="1037" spans="1:5" x14ac:dyDescent="0.2">
      <c r="A1037" s="23" t="s">
        <v>1125</v>
      </c>
      <c r="B1037" s="8">
        <v>80791769</v>
      </c>
      <c r="C1037" s="25" t="s">
        <v>189</v>
      </c>
      <c r="D1037" s="21">
        <f>COUNTIFS('CONTRATOS 2016'!AY:AY,A1037,'CONTRATOS 2016'!$AM:AM,"&gt;=1")</f>
        <v>0</v>
      </c>
      <c r="E1037" s="20">
        <f>SUMIFS('CONTRATOS 2016'!$AM:AM,'CONTRATOS 2016'!$AY:AY,A1037)</f>
        <v>0</v>
      </c>
    </row>
    <row r="1038" spans="1:5" x14ac:dyDescent="0.2">
      <c r="A1038" s="23" t="s">
        <v>482</v>
      </c>
      <c r="B1038" s="8">
        <v>19143834</v>
      </c>
      <c r="C1038" s="25" t="s">
        <v>170</v>
      </c>
      <c r="D1038" s="21">
        <f>COUNTIFS('CONTRATOS 2016'!AY:AY,A1038,'CONTRATOS 2016'!$AM:AM,"&gt;=1")</f>
        <v>0</v>
      </c>
      <c r="E1038" s="20">
        <f>SUMIFS('CONTRATOS 2016'!$AM:AM,'CONTRATOS 2016'!$AY:AY,A1038)</f>
        <v>0</v>
      </c>
    </row>
    <row r="1039" spans="1:5" x14ac:dyDescent="0.2">
      <c r="A1039" s="23" t="s">
        <v>1406</v>
      </c>
      <c r="B1039" s="8">
        <v>1085258143</v>
      </c>
      <c r="C1039" s="25" t="s">
        <v>183</v>
      </c>
      <c r="D1039" s="21">
        <f>COUNTIFS('CONTRATOS 2016'!AY:AY,A1039,'CONTRATOS 2016'!$AM:AM,"&gt;=1")</f>
        <v>0</v>
      </c>
      <c r="E1039" s="20">
        <f>SUMIFS('CONTRATOS 2016'!$AM:AM,'CONTRATOS 2016'!$AY:AY,A1039)</f>
        <v>0</v>
      </c>
    </row>
    <row r="1040" spans="1:5" x14ac:dyDescent="0.2">
      <c r="A1040" s="23" t="s">
        <v>1447</v>
      </c>
      <c r="B1040" s="8">
        <v>1130683863</v>
      </c>
      <c r="C1040" s="25" t="s">
        <v>252</v>
      </c>
      <c r="D1040" s="21">
        <f>COUNTIFS('CONTRATOS 2016'!AY:AY,A1040,'CONTRATOS 2016'!$AM:AM,"&gt;=1")</f>
        <v>0</v>
      </c>
      <c r="E1040" s="20">
        <f>SUMIFS('CONTRATOS 2016'!$AM:AM,'CONTRATOS 2016'!$AY:AY,A1040)</f>
        <v>0</v>
      </c>
    </row>
    <row r="1041" spans="1:5" x14ac:dyDescent="0.2">
      <c r="A1041" s="23" t="s">
        <v>854</v>
      </c>
      <c r="B1041" s="8">
        <v>71315448</v>
      </c>
      <c r="C1041" s="25" t="s">
        <v>172</v>
      </c>
      <c r="D1041" s="21">
        <f>COUNTIFS('CONTRATOS 2016'!AY:AY,A1041,'CONTRATOS 2016'!$AM:AM,"&gt;=1")</f>
        <v>0</v>
      </c>
      <c r="E1041" s="20">
        <f>SUMIFS('CONTRATOS 2016'!$AM:AM,'CONTRATOS 2016'!$AY:AY,A1041)</f>
        <v>0</v>
      </c>
    </row>
    <row r="1042" spans="1:5" x14ac:dyDescent="0.2">
      <c r="A1042" s="23" t="s">
        <v>1152</v>
      </c>
      <c r="B1042" s="8">
        <v>85473546</v>
      </c>
      <c r="C1042" s="25" t="s">
        <v>195</v>
      </c>
      <c r="D1042" s="21">
        <f>COUNTIFS('CONTRATOS 2016'!AY:AY,A1042,'CONTRATOS 2016'!$AM:AM,"&gt;=1")</f>
        <v>0</v>
      </c>
      <c r="E1042" s="20">
        <f>SUMIFS('CONTRATOS 2016'!$AM:AM,'CONTRATOS 2016'!$AY:AY,A1042)</f>
        <v>0</v>
      </c>
    </row>
    <row r="1043" spans="1:5" x14ac:dyDescent="0.2">
      <c r="A1043" s="23" t="s">
        <v>1233</v>
      </c>
      <c r="B1043" s="8">
        <v>94398117</v>
      </c>
      <c r="C1043" s="25" t="s">
        <v>182</v>
      </c>
      <c r="D1043" s="21">
        <f>COUNTIFS('CONTRATOS 2016'!AY:AY,A1043,'CONTRATOS 2016'!$AM:AM,"&gt;=1")</f>
        <v>0</v>
      </c>
      <c r="E1043" s="20">
        <f>SUMIFS('CONTRATOS 2016'!$AM:AM,'CONTRATOS 2016'!$AY:AY,A1043)</f>
        <v>0</v>
      </c>
    </row>
    <row r="1044" spans="1:5" x14ac:dyDescent="0.2">
      <c r="A1044" s="23" t="s">
        <v>388</v>
      </c>
      <c r="B1044" s="8">
        <v>11446004</v>
      </c>
      <c r="C1044" s="25" t="s">
        <v>161</v>
      </c>
      <c r="D1044" s="21">
        <f>COUNTIFS('CONTRATOS 2016'!AY:AY,A1044,'CONTRATOS 2016'!$AM:AM,"&gt;=1")</f>
        <v>0</v>
      </c>
      <c r="E1044" s="20">
        <f>SUMIFS('CONTRATOS 2016'!$AM:AM,'CONTRATOS 2016'!$AY:AY,A1044)</f>
        <v>0</v>
      </c>
    </row>
    <row r="1045" spans="1:5" x14ac:dyDescent="0.2">
      <c r="A1045" s="23" t="s">
        <v>1167</v>
      </c>
      <c r="B1045" s="8">
        <v>86070664</v>
      </c>
      <c r="C1045" s="25" t="s">
        <v>161</v>
      </c>
      <c r="D1045" s="21">
        <f>COUNTIFS('CONTRATOS 2016'!AY:AY,A1045,'CONTRATOS 2016'!$AM:AM,"&gt;=1")</f>
        <v>0</v>
      </c>
      <c r="E1045" s="20">
        <f>SUMIFS('CONTRATOS 2016'!$AM:AM,'CONTRATOS 2016'!$AY:AY,A1045)</f>
        <v>0</v>
      </c>
    </row>
    <row r="1046" spans="1:5" x14ac:dyDescent="0.2">
      <c r="A1046" s="23" t="s">
        <v>896</v>
      </c>
      <c r="B1046" s="8">
        <v>73195349</v>
      </c>
      <c r="C1046" s="25" t="s">
        <v>283</v>
      </c>
      <c r="D1046" s="21">
        <f>COUNTIFS('CONTRATOS 2016'!AY:AY,A1046,'CONTRATOS 2016'!$AM:AM,"&gt;=1")</f>
        <v>0</v>
      </c>
      <c r="E1046" s="20">
        <f>SUMIFS('CONTRATOS 2016'!$AM:AM,'CONTRATOS 2016'!$AY:AY,A1046)</f>
        <v>0</v>
      </c>
    </row>
    <row r="1047" spans="1:5" x14ac:dyDescent="0.2">
      <c r="A1047" s="23" t="s">
        <v>1321</v>
      </c>
      <c r="B1047" s="8">
        <v>1022969243</v>
      </c>
      <c r="C1047" s="25" t="s">
        <v>161</v>
      </c>
      <c r="D1047" s="21">
        <f>COUNTIFS('CONTRATOS 2016'!AY:AY,A1047,'CONTRATOS 2016'!$AM:AM,"&gt;=1")</f>
        <v>0</v>
      </c>
      <c r="E1047" s="20">
        <f>SUMIFS('CONTRATOS 2016'!$AM:AM,'CONTRATOS 2016'!$AY:AY,A1047)</f>
        <v>0</v>
      </c>
    </row>
    <row r="1048" spans="1:5" x14ac:dyDescent="0.2">
      <c r="A1048" s="23" t="s">
        <v>1018</v>
      </c>
      <c r="B1048" s="8">
        <v>79853928</v>
      </c>
      <c r="C1048" s="25" t="s">
        <v>161</v>
      </c>
      <c r="D1048" s="21">
        <f>COUNTIFS('CONTRATOS 2016'!AY:AY,A1048,'CONTRATOS 2016'!$AM:AM,"&gt;=1")</f>
        <v>0</v>
      </c>
      <c r="E1048" s="20">
        <f>SUMIFS('CONTRATOS 2016'!$AM:AM,'CONTRATOS 2016'!$AY:AY,A1048)</f>
        <v>0</v>
      </c>
    </row>
    <row r="1049" spans="1:5" x14ac:dyDescent="0.2">
      <c r="A1049" s="23" t="s">
        <v>948</v>
      </c>
      <c r="B1049" s="8">
        <v>79213123</v>
      </c>
      <c r="C1049" s="25" t="s">
        <v>181</v>
      </c>
      <c r="D1049" s="21">
        <f>COUNTIFS('CONTRATOS 2016'!AY:AY,A1049,'CONTRATOS 2016'!$AM:AM,"&gt;=1")</f>
        <v>0</v>
      </c>
      <c r="E1049" s="20">
        <f>SUMIFS('CONTRATOS 2016'!$AM:AM,'CONTRATOS 2016'!$AY:AY,A1049)</f>
        <v>0</v>
      </c>
    </row>
    <row r="1050" spans="1:5" x14ac:dyDescent="0.2">
      <c r="A1050" s="23" t="s">
        <v>1399</v>
      </c>
      <c r="B1050" s="8">
        <v>1083460593</v>
      </c>
      <c r="C1050" s="25" t="s">
        <v>165</v>
      </c>
      <c r="D1050" s="21">
        <f>COUNTIFS('CONTRATOS 2016'!AY:AY,A1050,'CONTRATOS 2016'!$AM:AM,"&gt;=1")</f>
        <v>0</v>
      </c>
      <c r="E1050" s="20">
        <f>SUMIFS('CONTRATOS 2016'!$AM:AM,'CONTRATOS 2016'!$AY:AY,A1050)</f>
        <v>0</v>
      </c>
    </row>
    <row r="1051" spans="1:5" x14ac:dyDescent="0.2">
      <c r="A1051" s="23" t="s">
        <v>1113</v>
      </c>
      <c r="B1051" s="8">
        <v>80456784</v>
      </c>
      <c r="C1051" s="25" t="s">
        <v>179</v>
      </c>
      <c r="D1051" s="21">
        <f>COUNTIFS('CONTRATOS 2016'!AY:AY,A1051,'CONTRATOS 2016'!$AM:AM,"&gt;=1")</f>
        <v>0</v>
      </c>
      <c r="E1051" s="20">
        <f>SUMIFS('CONTRATOS 2016'!$AM:AM,'CONTRATOS 2016'!$AY:AY,A1051)</f>
        <v>0</v>
      </c>
    </row>
    <row r="1052" spans="1:5" x14ac:dyDescent="0.2">
      <c r="A1052" s="23" t="s">
        <v>1195</v>
      </c>
      <c r="B1052" s="8">
        <v>88243917</v>
      </c>
      <c r="C1052" s="25" t="s">
        <v>161</v>
      </c>
      <c r="D1052" s="21">
        <f>COUNTIFS('CONTRATOS 2016'!AY:AY,A1052,'CONTRATOS 2016'!$AM:AM,"&gt;=1")</f>
        <v>0</v>
      </c>
      <c r="E1052" s="20">
        <f>SUMIFS('CONTRATOS 2016'!$AM:AM,'CONTRATOS 2016'!$AY:AY,A1052)</f>
        <v>0</v>
      </c>
    </row>
    <row r="1053" spans="1:5" x14ac:dyDescent="0.2">
      <c r="A1053" s="23" t="s">
        <v>1170</v>
      </c>
      <c r="B1053" s="8">
        <v>87103555</v>
      </c>
      <c r="C1053" s="25" t="s">
        <v>183</v>
      </c>
      <c r="D1053" s="21">
        <f>COUNTIFS('CONTRATOS 2016'!AY:AY,A1053,'CONTRATOS 2016'!$AM:AM,"&gt;=1")</f>
        <v>0</v>
      </c>
      <c r="E1053" s="20">
        <f>SUMIFS('CONTRATOS 2016'!$AM:AM,'CONTRATOS 2016'!$AY:AY,A1053)</f>
        <v>0</v>
      </c>
    </row>
    <row r="1054" spans="1:5" x14ac:dyDescent="0.2">
      <c r="A1054" s="23" t="s">
        <v>1160</v>
      </c>
      <c r="B1054" s="8">
        <v>86057280</v>
      </c>
      <c r="C1054" s="25" t="s">
        <v>205</v>
      </c>
      <c r="D1054" s="21">
        <f>COUNTIFS('CONTRATOS 2016'!AY:AY,A1054,'CONTRATOS 2016'!$AM:AM,"&gt;=1")</f>
        <v>0</v>
      </c>
      <c r="E1054" s="20">
        <f>SUMIFS('CONTRATOS 2016'!$AM:AM,'CONTRATOS 2016'!$AY:AY,A1054)</f>
        <v>0</v>
      </c>
    </row>
    <row r="1055" spans="1:5" x14ac:dyDescent="0.2">
      <c r="A1055" s="23" t="s">
        <v>1206</v>
      </c>
      <c r="B1055" s="8">
        <v>91361481</v>
      </c>
      <c r="C1055" s="25" t="s">
        <v>184</v>
      </c>
      <c r="D1055" s="21">
        <f>COUNTIFS('CONTRATOS 2016'!AY:AY,A1055,'CONTRATOS 2016'!$AM:AM,"&gt;=1")</f>
        <v>0</v>
      </c>
      <c r="E1055" s="20">
        <f>SUMIFS('CONTRATOS 2016'!$AM:AM,'CONTRATOS 2016'!$AY:AY,A1055)</f>
        <v>0</v>
      </c>
    </row>
    <row r="1056" spans="1:5" x14ac:dyDescent="0.2">
      <c r="A1056" s="23" t="s">
        <v>861</v>
      </c>
      <c r="B1056" s="8">
        <v>72072192</v>
      </c>
      <c r="C1056" s="25" t="s">
        <v>167</v>
      </c>
      <c r="D1056" s="21">
        <f>COUNTIFS('CONTRATOS 2016'!AY:AY,A1056,'CONTRATOS 2016'!$AM:AM,"&gt;=1")</f>
        <v>0</v>
      </c>
      <c r="E1056" s="20">
        <f>SUMIFS('CONTRATOS 2016'!$AM:AM,'CONTRATOS 2016'!$AY:AY,A1056)</f>
        <v>0</v>
      </c>
    </row>
    <row r="1057" spans="1:5" x14ac:dyDescent="0.2">
      <c r="A1057" s="23" t="s">
        <v>976</v>
      </c>
      <c r="B1057" s="8">
        <v>79537238</v>
      </c>
      <c r="C1057" s="25" t="s">
        <v>161</v>
      </c>
      <c r="D1057" s="21">
        <f>COUNTIFS('CONTRATOS 2016'!AY:AY,A1057,'CONTRATOS 2016'!$AM:AM,"&gt;=1")</f>
        <v>0</v>
      </c>
      <c r="E1057" s="20">
        <f>SUMIFS('CONTRATOS 2016'!$AM:AM,'CONTRATOS 2016'!$AY:AY,A1057)</f>
        <v>0</v>
      </c>
    </row>
    <row r="1058" spans="1:5" x14ac:dyDescent="0.2">
      <c r="A1058" s="23" t="s">
        <v>1048</v>
      </c>
      <c r="B1058" s="8">
        <v>80004215</v>
      </c>
      <c r="C1058" s="25" t="s">
        <v>224</v>
      </c>
      <c r="D1058" s="21">
        <f>COUNTIFS('CONTRATOS 2016'!AY:AY,A1058,'CONTRATOS 2016'!$AM:AM,"&gt;=1")</f>
        <v>0</v>
      </c>
      <c r="E1058" s="20">
        <f>SUMIFS('CONTRATOS 2016'!$AM:AM,'CONTRATOS 2016'!$AY:AY,A1058)</f>
        <v>0</v>
      </c>
    </row>
    <row r="1059" spans="1:5" x14ac:dyDescent="0.2">
      <c r="A1059" s="23" t="s">
        <v>1190</v>
      </c>
      <c r="B1059" s="8">
        <v>88234558</v>
      </c>
      <c r="C1059" s="25" t="s">
        <v>210</v>
      </c>
      <c r="D1059" s="21">
        <f>COUNTIFS('CONTRATOS 2016'!AY:AY,A1059,'CONTRATOS 2016'!$AM:AM,"&gt;=1")</f>
        <v>0</v>
      </c>
      <c r="E1059" s="20">
        <f>SUMIFS('CONTRATOS 2016'!$AM:AM,'CONTRATOS 2016'!$AY:AY,A1059)</f>
        <v>0</v>
      </c>
    </row>
    <row r="1060" spans="1:5" x14ac:dyDescent="0.2">
      <c r="A1060" s="23" t="s">
        <v>1057</v>
      </c>
      <c r="B1060" s="8">
        <v>80031052</v>
      </c>
      <c r="C1060" s="25" t="s">
        <v>161</v>
      </c>
      <c r="D1060" s="21">
        <f>COUNTIFS('CONTRATOS 2016'!AY:AY,A1060,'CONTRATOS 2016'!$AM:AM,"&gt;=1")</f>
        <v>0</v>
      </c>
      <c r="E1060" s="20">
        <f>SUMIFS('CONTRATOS 2016'!$AM:AM,'CONTRATOS 2016'!$AY:AY,A1060)</f>
        <v>0</v>
      </c>
    </row>
    <row r="1061" spans="1:5" x14ac:dyDescent="0.2">
      <c r="A1061" s="23" t="s">
        <v>722</v>
      </c>
      <c r="B1061" s="8">
        <v>52448507</v>
      </c>
      <c r="C1061" s="25" t="s">
        <v>197</v>
      </c>
      <c r="D1061" s="21">
        <f>COUNTIFS('CONTRATOS 2016'!AY:AY,A1061,'CONTRATOS 2016'!$AM:AM,"&gt;=1")</f>
        <v>0</v>
      </c>
      <c r="E1061" s="20">
        <f>SUMIFS('CONTRATOS 2016'!$AM:AM,'CONTRATOS 2016'!$AY:AY,A1061)</f>
        <v>0</v>
      </c>
    </row>
    <row r="1062" spans="1:5" x14ac:dyDescent="0.2">
      <c r="A1062" s="23" t="s">
        <v>1314</v>
      </c>
      <c r="B1062" s="8">
        <v>1020782820</v>
      </c>
      <c r="C1062" s="25" t="s">
        <v>161</v>
      </c>
      <c r="D1062" s="21">
        <f>COUNTIFS('CONTRATOS 2016'!AY:AY,A1062,'CONTRATOS 2016'!$AM:AM,"&gt;=1")</f>
        <v>0</v>
      </c>
      <c r="E1062" s="20">
        <f>SUMIFS('CONTRATOS 2016'!$AM:AM,'CONTRATOS 2016'!$AY:AY,A1062)</f>
        <v>0</v>
      </c>
    </row>
    <row r="1063" spans="1:5" x14ac:dyDescent="0.2">
      <c r="A1063" s="23" t="s">
        <v>1267</v>
      </c>
      <c r="B1063" s="8">
        <v>1010190571</v>
      </c>
      <c r="C1063" s="25" t="s">
        <v>258</v>
      </c>
      <c r="D1063" s="21">
        <f>COUNTIFS('CONTRATOS 2016'!AY:AY,A1063,'CONTRATOS 2016'!$AM:AM,"&gt;=1")</f>
        <v>0</v>
      </c>
      <c r="E1063" s="20">
        <f>SUMIFS('CONTRATOS 2016'!$AM:AM,'CONTRATOS 2016'!$AY:AY,A1063)</f>
        <v>0</v>
      </c>
    </row>
    <row r="1064" spans="1:5" x14ac:dyDescent="0.2">
      <c r="A1064" s="23" t="s">
        <v>540</v>
      </c>
      <c r="B1064" s="8">
        <v>30714300</v>
      </c>
      <c r="C1064" s="25" t="s">
        <v>200</v>
      </c>
      <c r="D1064" s="21">
        <f>COUNTIFS('CONTRATOS 2016'!AY:AY,A1064,'CONTRATOS 2016'!$AM:AM,"&gt;=1")</f>
        <v>0</v>
      </c>
      <c r="E1064" s="20">
        <f>SUMIFS('CONTRATOS 2016'!$AM:AM,'CONTRATOS 2016'!$AY:AY,A1064)</f>
        <v>0</v>
      </c>
    </row>
    <row r="1065" spans="1:5" x14ac:dyDescent="0.2">
      <c r="A1065" s="23" t="s">
        <v>538</v>
      </c>
      <c r="B1065" s="8">
        <v>30391528</v>
      </c>
      <c r="C1065" s="25" t="s">
        <v>173</v>
      </c>
      <c r="D1065" s="21">
        <f>COUNTIFS('CONTRATOS 2016'!AY:AY,A1065,'CONTRATOS 2016'!$AM:AM,"&gt;=1")</f>
        <v>0</v>
      </c>
      <c r="E1065" s="20">
        <f>SUMIFS('CONTRATOS 2016'!$AM:AM,'CONTRATOS 2016'!$AY:AY,A1065)</f>
        <v>0</v>
      </c>
    </row>
    <row r="1066" spans="1:5" x14ac:dyDescent="0.2">
      <c r="A1066" s="23" t="s">
        <v>1382</v>
      </c>
      <c r="B1066" s="8">
        <v>1053791536</v>
      </c>
      <c r="C1066" s="25" t="s">
        <v>172</v>
      </c>
      <c r="D1066" s="21">
        <f>COUNTIFS('CONTRATOS 2016'!AY:AY,A1066,'CONTRATOS 2016'!$AM:AM,"&gt;=1")</f>
        <v>0</v>
      </c>
      <c r="E1066" s="20">
        <f>SUMIFS('CONTRATOS 2016'!$AM:AM,'CONTRATOS 2016'!$AY:AY,A1066)</f>
        <v>0</v>
      </c>
    </row>
    <row r="1067" spans="1:5" x14ac:dyDescent="0.2">
      <c r="A1067" s="23" t="s">
        <v>1264</v>
      </c>
      <c r="B1067" s="8">
        <v>1010180066</v>
      </c>
      <c r="C1067" s="25" t="s">
        <v>250</v>
      </c>
      <c r="D1067" s="21">
        <f>COUNTIFS('CONTRATOS 2016'!AY:AY,A1067,'CONTRATOS 2016'!$AM:AM,"&gt;=1")</f>
        <v>0</v>
      </c>
      <c r="E1067" s="20">
        <f>SUMIFS('CONTRATOS 2016'!$AM:AM,'CONTRATOS 2016'!$AY:AY,A1067)</f>
        <v>0</v>
      </c>
    </row>
    <row r="1068" spans="1:5" x14ac:dyDescent="0.2">
      <c r="A1068" s="23" t="s">
        <v>519</v>
      </c>
      <c r="B1068" s="8">
        <v>24347099</v>
      </c>
      <c r="C1068" s="25" t="s">
        <v>213</v>
      </c>
      <c r="D1068" s="21">
        <f>COUNTIFS('CONTRATOS 2016'!AY:AY,A1068,'CONTRATOS 2016'!$AM:AM,"&gt;=1")</f>
        <v>0</v>
      </c>
      <c r="E1068" s="20">
        <f>SUMIFS('CONTRATOS 2016'!$AM:AM,'CONTRATOS 2016'!$AY:AY,A1068)</f>
        <v>0</v>
      </c>
    </row>
    <row r="1069" spans="1:5" x14ac:dyDescent="0.2">
      <c r="A1069" s="23" t="s">
        <v>1085</v>
      </c>
      <c r="B1069" s="8">
        <v>80150636</v>
      </c>
      <c r="C1069" s="25" t="s">
        <v>161</v>
      </c>
      <c r="D1069" s="21">
        <f>COUNTIFS('CONTRATOS 2016'!AY:AY,A1069,'CONTRATOS 2016'!$AM:AM,"&gt;=1")</f>
        <v>0</v>
      </c>
      <c r="E1069" s="20">
        <f>SUMIFS('CONTRATOS 2016'!$AM:AM,'CONTRATOS 2016'!$AY:AY,A1069)</f>
        <v>0</v>
      </c>
    </row>
    <row r="1070" spans="1:5" x14ac:dyDescent="0.2">
      <c r="A1070" s="23" t="s">
        <v>944</v>
      </c>
      <c r="B1070" s="8">
        <v>79152525</v>
      </c>
      <c r="C1070" s="25" t="s">
        <v>200</v>
      </c>
      <c r="D1070" s="21">
        <f>COUNTIFS('CONTRATOS 2016'!AY:AY,A1070,'CONTRATOS 2016'!$AM:AM,"&gt;=1")</f>
        <v>0</v>
      </c>
      <c r="E1070" s="20">
        <f>SUMIFS('CONTRATOS 2016'!$AM:AM,'CONTRATOS 2016'!$AY:AY,A1070)</f>
        <v>0</v>
      </c>
    </row>
    <row r="1071" spans="1:5" x14ac:dyDescent="0.2">
      <c r="A1071" s="23" t="s">
        <v>286</v>
      </c>
      <c r="B1071" s="8">
        <v>286500</v>
      </c>
      <c r="C1071" s="25" t="s">
        <v>161</v>
      </c>
      <c r="D1071" s="21">
        <f>COUNTIFS('CONTRATOS 2016'!AY:AY,A1071,'CONTRATOS 2016'!$AM:AM,"&gt;=1")</f>
        <v>0</v>
      </c>
      <c r="E1071" s="20">
        <f>SUMIFS('CONTRATOS 2016'!$AM:AM,'CONTRATOS 2016'!$AY:AY,A1071)</f>
        <v>0</v>
      </c>
    </row>
    <row r="1072" spans="1:5" x14ac:dyDescent="0.2">
      <c r="A1072" s="23" t="s">
        <v>1077</v>
      </c>
      <c r="B1072" s="8">
        <v>80119955</v>
      </c>
      <c r="C1072" s="25" t="s">
        <v>161</v>
      </c>
      <c r="D1072" s="21">
        <f>COUNTIFS('CONTRATOS 2016'!AY:AY,A1072,'CONTRATOS 2016'!$AM:AM,"&gt;=1")</f>
        <v>0</v>
      </c>
      <c r="E1072" s="20">
        <f>SUMIFS('CONTRATOS 2016'!$AM:AM,'CONTRATOS 2016'!$AY:AY,A1072)</f>
        <v>0</v>
      </c>
    </row>
    <row r="1073" spans="1:5" x14ac:dyDescent="0.2">
      <c r="A1073" s="23" t="s">
        <v>298</v>
      </c>
      <c r="B1073" s="8">
        <v>4123353</v>
      </c>
      <c r="C1073" s="25" t="s">
        <v>161</v>
      </c>
      <c r="D1073" s="21">
        <f>COUNTIFS('CONTRATOS 2016'!AY:AY,A1073,'CONTRATOS 2016'!$AM:AM,"&gt;=1")</f>
        <v>0</v>
      </c>
      <c r="E1073" s="20">
        <f>SUMIFS('CONTRATOS 2016'!$AM:AM,'CONTRATOS 2016'!$AY:AY,A1073)</f>
        <v>0</v>
      </c>
    </row>
    <row r="1074" spans="1:5" x14ac:dyDescent="0.2">
      <c r="A1074" s="23" t="s">
        <v>1067</v>
      </c>
      <c r="B1074" s="8">
        <v>80063247</v>
      </c>
      <c r="C1074" s="25" t="s">
        <v>171</v>
      </c>
      <c r="D1074" s="21">
        <f>COUNTIFS('CONTRATOS 2016'!AY:AY,A1074,'CONTRATOS 2016'!$AM:AM,"&gt;=1")</f>
        <v>0</v>
      </c>
      <c r="E1074" s="20">
        <f>SUMIFS('CONTRATOS 2016'!$AM:AM,'CONTRATOS 2016'!$AY:AY,A1074)</f>
        <v>0</v>
      </c>
    </row>
    <row r="1075" spans="1:5" x14ac:dyDescent="0.2">
      <c r="A1075" s="23" t="s">
        <v>436</v>
      </c>
      <c r="B1075" s="8">
        <v>14229535</v>
      </c>
      <c r="C1075" s="25" t="s">
        <v>229</v>
      </c>
      <c r="D1075" s="21">
        <f>COUNTIFS('CONTRATOS 2016'!AY:AY,A1075,'CONTRATOS 2016'!$AM:AM,"&gt;=1")</f>
        <v>0</v>
      </c>
      <c r="E1075" s="20">
        <f>SUMIFS('CONTRATOS 2016'!$AM:AM,'CONTRATOS 2016'!$AY:AY,A1075)</f>
        <v>0</v>
      </c>
    </row>
    <row r="1076" spans="1:5" x14ac:dyDescent="0.2">
      <c r="A1076" s="23" t="s">
        <v>331</v>
      </c>
      <c r="B1076" s="8">
        <v>7312375</v>
      </c>
      <c r="C1076" s="25" t="s">
        <v>161</v>
      </c>
      <c r="D1076" s="21">
        <f>COUNTIFS('CONTRATOS 2016'!AY:AY,A1076,'CONTRATOS 2016'!$AM:AM,"&gt;=1")</f>
        <v>0</v>
      </c>
      <c r="E1076" s="20">
        <f>SUMIFS('CONTRATOS 2016'!$AM:AM,'CONTRATOS 2016'!$AY:AY,A1076)</f>
        <v>0</v>
      </c>
    </row>
    <row r="1077" spans="1:5" x14ac:dyDescent="0.2">
      <c r="A1077" s="23" t="s">
        <v>728</v>
      </c>
      <c r="B1077" s="8">
        <v>52503989</v>
      </c>
      <c r="C1077" s="25" t="s">
        <v>161</v>
      </c>
      <c r="D1077" s="21">
        <f>COUNTIFS('CONTRATOS 2016'!AY:AY,A1077,'CONTRATOS 2016'!$AM:AM,"&gt;=1")</f>
        <v>0</v>
      </c>
      <c r="E1077" s="20">
        <f>SUMIFS('CONTRATOS 2016'!$AM:AM,'CONTRATOS 2016'!$AY:AY,A1077)</f>
        <v>0</v>
      </c>
    </row>
    <row r="1078" spans="1:5" x14ac:dyDescent="0.2">
      <c r="A1078" s="23" t="s">
        <v>1289</v>
      </c>
      <c r="B1078" s="8">
        <v>1015998637</v>
      </c>
      <c r="C1078" s="25" t="s">
        <v>197</v>
      </c>
      <c r="D1078" s="21">
        <f>COUNTIFS('CONTRATOS 2016'!AY:AY,A1078,'CONTRATOS 2016'!$AM:AM,"&gt;=1")</f>
        <v>0</v>
      </c>
      <c r="E1078" s="20">
        <f>SUMIFS('CONTRATOS 2016'!$AM:AM,'CONTRATOS 2016'!$AY:AY,A1078)</f>
        <v>0</v>
      </c>
    </row>
    <row r="1079" spans="1:5" x14ac:dyDescent="0.2">
      <c r="A1079" s="23" t="s">
        <v>1017</v>
      </c>
      <c r="B1079" s="8">
        <v>79848138</v>
      </c>
      <c r="C1079" s="25" t="s">
        <v>214</v>
      </c>
      <c r="D1079" s="21">
        <f>COUNTIFS('CONTRATOS 2016'!AY:AY,A1079,'CONTRATOS 2016'!$AM:AM,"&gt;=1")</f>
        <v>0</v>
      </c>
      <c r="E1079" s="20">
        <f>SUMIFS('CONTRATOS 2016'!$AM:AM,'CONTRATOS 2016'!$AY:AY,A1079)</f>
        <v>0</v>
      </c>
    </row>
    <row r="1080" spans="1:5" x14ac:dyDescent="0.2">
      <c r="A1080" s="23" t="s">
        <v>1128</v>
      </c>
      <c r="B1080" s="8">
        <v>80808925</v>
      </c>
      <c r="C1080" s="25" t="s">
        <v>161</v>
      </c>
      <c r="D1080" s="21">
        <f>COUNTIFS('CONTRATOS 2016'!AY:AY,A1080,'CONTRATOS 2016'!$AM:AM,"&gt;=1")</f>
        <v>0</v>
      </c>
      <c r="E1080" s="20">
        <f>SUMIFS('CONTRATOS 2016'!$AM:AM,'CONTRATOS 2016'!$AY:AY,A1080)</f>
        <v>0</v>
      </c>
    </row>
    <row r="1081" spans="1:5" x14ac:dyDescent="0.2">
      <c r="A1081" s="23" t="s">
        <v>962</v>
      </c>
      <c r="B1081" s="8">
        <v>79403611</v>
      </c>
      <c r="C1081" s="25" t="s">
        <v>273</v>
      </c>
      <c r="D1081" s="21">
        <f>COUNTIFS('CONTRATOS 2016'!AY:AY,A1081,'CONTRATOS 2016'!$AM:AM,"&gt;=1")</f>
        <v>0</v>
      </c>
      <c r="E1081" s="20">
        <f>SUMIFS('CONTRATOS 2016'!$AM:AM,'CONTRATOS 2016'!$AY:AY,A1081)</f>
        <v>0</v>
      </c>
    </row>
    <row r="1082" spans="1:5" x14ac:dyDescent="0.2">
      <c r="A1082" s="23" t="s">
        <v>1217</v>
      </c>
      <c r="B1082" s="8">
        <v>93397270</v>
      </c>
      <c r="C1082" s="25" t="s">
        <v>161</v>
      </c>
      <c r="D1082" s="21">
        <f>COUNTIFS('CONTRATOS 2016'!AY:AY,A1082,'CONTRATOS 2016'!$AM:AM,"&gt;=1")</f>
        <v>0</v>
      </c>
      <c r="E1082" s="20">
        <f>SUMIFS('CONTRATOS 2016'!$AM:AM,'CONTRATOS 2016'!$AY:AY,A1082)</f>
        <v>0</v>
      </c>
    </row>
    <row r="1083" spans="1:5" x14ac:dyDescent="0.2">
      <c r="A1083" s="23" t="s">
        <v>885</v>
      </c>
      <c r="B1083" s="8">
        <v>73115073</v>
      </c>
      <c r="C1083" s="25" t="s">
        <v>191</v>
      </c>
      <c r="D1083" s="21">
        <f>COUNTIFS('CONTRATOS 2016'!AY:AY,A1083,'CONTRATOS 2016'!$AM:AM,"&gt;=1")</f>
        <v>0</v>
      </c>
      <c r="E1083" s="20">
        <f>SUMIFS('CONTRATOS 2016'!$AM:AM,'CONTRATOS 2016'!$AY:AY,A1083)</f>
        <v>0</v>
      </c>
    </row>
    <row r="1084" spans="1:5" x14ac:dyDescent="0.2">
      <c r="A1084" s="23" t="s">
        <v>431</v>
      </c>
      <c r="B1084" s="8">
        <v>13746971</v>
      </c>
      <c r="C1084" s="25" t="s">
        <v>171</v>
      </c>
      <c r="D1084" s="21">
        <f>COUNTIFS('CONTRATOS 2016'!AY:AY,A1084,'CONTRATOS 2016'!$AM:AM,"&gt;=1")</f>
        <v>0</v>
      </c>
      <c r="E1084" s="20">
        <f>SUMIFS('CONTRATOS 2016'!$AM:AM,'CONTRATOS 2016'!$AY:AY,A1084)</f>
        <v>0</v>
      </c>
    </row>
    <row r="1085" spans="1:5" x14ac:dyDescent="0.2">
      <c r="A1085" s="23" t="s">
        <v>1274</v>
      </c>
      <c r="B1085" s="8">
        <v>1013579965</v>
      </c>
      <c r="C1085" s="25" t="s">
        <v>180</v>
      </c>
      <c r="D1085" s="21">
        <f>COUNTIFS('CONTRATOS 2016'!AY:AY,A1085,'CONTRATOS 2016'!$AM:AM,"&gt;=1")</f>
        <v>0</v>
      </c>
      <c r="E1085" s="20">
        <f>SUMIFS('CONTRATOS 2016'!$AM:AM,'CONTRATOS 2016'!$AY:AY,A1085)</f>
        <v>0</v>
      </c>
    </row>
    <row r="1086" spans="1:5" x14ac:dyDescent="0.2">
      <c r="A1086" s="23" t="s">
        <v>883</v>
      </c>
      <c r="B1086" s="8">
        <v>72431064</v>
      </c>
      <c r="C1086" s="25" t="s">
        <v>202</v>
      </c>
      <c r="D1086" s="21">
        <f>COUNTIFS('CONTRATOS 2016'!AY:AY,A1086,'CONTRATOS 2016'!$AM:AM,"&gt;=1")</f>
        <v>0</v>
      </c>
      <c r="E1086" s="20">
        <f>SUMIFS('CONTRATOS 2016'!$AM:AM,'CONTRATOS 2016'!$AY:AY,A1086)</f>
        <v>0</v>
      </c>
    </row>
    <row r="1087" spans="1:5" x14ac:dyDescent="0.2">
      <c r="A1087" s="23" t="s">
        <v>429</v>
      </c>
      <c r="B1087" s="8">
        <v>13740570</v>
      </c>
      <c r="C1087" s="25" t="s">
        <v>188</v>
      </c>
      <c r="D1087" s="21">
        <f>COUNTIFS('CONTRATOS 2016'!AY:AY,A1087,'CONTRATOS 2016'!$AM:AM,"&gt;=1")</f>
        <v>0</v>
      </c>
      <c r="E1087" s="20">
        <f>SUMIFS('CONTRATOS 2016'!$AM:AM,'CONTRATOS 2016'!$AY:AY,A1087)</f>
        <v>0</v>
      </c>
    </row>
    <row r="1088" spans="1:5" x14ac:dyDescent="0.2">
      <c r="A1088" s="23" t="s">
        <v>491</v>
      </c>
      <c r="B1088" s="8">
        <v>19433588</v>
      </c>
      <c r="C1088" s="25" t="s">
        <v>207</v>
      </c>
      <c r="D1088" s="21">
        <f>COUNTIFS('CONTRATOS 2016'!AY:AY,A1088,'CONTRATOS 2016'!$AM:AM,"&gt;=1")</f>
        <v>0</v>
      </c>
      <c r="E1088" s="20">
        <f>SUMIFS('CONTRATOS 2016'!$AM:AM,'CONTRATOS 2016'!$AY:AY,A1088)</f>
        <v>0</v>
      </c>
    </row>
    <row r="1089" spans="1:5" x14ac:dyDescent="0.2">
      <c r="A1089" s="23" t="s">
        <v>1239</v>
      </c>
      <c r="B1089" s="8">
        <v>94488348</v>
      </c>
      <c r="C1089" s="25" t="s">
        <v>161</v>
      </c>
      <c r="D1089" s="21">
        <f>COUNTIFS('CONTRATOS 2016'!AY:AY,A1089,'CONTRATOS 2016'!$AM:AM,"&gt;=1")</f>
        <v>0</v>
      </c>
      <c r="E1089" s="20">
        <f>SUMIFS('CONTRATOS 2016'!$AM:AM,'CONTRATOS 2016'!$AY:AY,A1089)</f>
        <v>0</v>
      </c>
    </row>
    <row r="1090" spans="1:5" x14ac:dyDescent="0.2">
      <c r="A1090" s="23" t="s">
        <v>1413</v>
      </c>
      <c r="B1090" s="8">
        <v>1093743787</v>
      </c>
      <c r="C1090" s="25" t="s">
        <v>279</v>
      </c>
      <c r="D1090" s="21">
        <f>COUNTIFS('CONTRATOS 2016'!AY:AY,A1090,'CONTRATOS 2016'!$AM:AM,"&gt;=1")</f>
        <v>0</v>
      </c>
      <c r="E1090" s="20">
        <f>SUMIFS('CONTRATOS 2016'!$AM:AM,'CONTRATOS 2016'!$AY:AY,A1090)</f>
        <v>0</v>
      </c>
    </row>
    <row r="1091" spans="1:5" x14ac:dyDescent="0.2">
      <c r="A1091" s="23" t="s">
        <v>328</v>
      </c>
      <c r="B1091" s="8">
        <v>7178233</v>
      </c>
      <c r="C1091" s="25" t="s">
        <v>188</v>
      </c>
      <c r="D1091" s="21">
        <f>COUNTIFS('CONTRATOS 2016'!AY:AY,A1091,'CONTRATOS 2016'!$AM:AM,"&gt;=1")</f>
        <v>0</v>
      </c>
      <c r="E1091" s="20">
        <f>SUMIFS('CONTRATOS 2016'!$AM:AM,'CONTRATOS 2016'!$AY:AY,A1091)</f>
        <v>0</v>
      </c>
    </row>
    <row r="1092" spans="1:5" x14ac:dyDescent="0.2">
      <c r="A1092" s="23" t="s">
        <v>1080</v>
      </c>
      <c r="B1092" s="8">
        <v>80130133</v>
      </c>
      <c r="C1092" s="25" t="s">
        <v>163</v>
      </c>
      <c r="D1092" s="21">
        <f>COUNTIFS('CONTRATOS 2016'!AY:AY,A1092,'CONTRATOS 2016'!$AM:AM,"&gt;=1")</f>
        <v>0</v>
      </c>
      <c r="E1092" s="20">
        <f>SUMIFS('CONTRATOS 2016'!$AM:AM,'CONTRATOS 2016'!$AY:AY,A1092)</f>
        <v>0</v>
      </c>
    </row>
    <row r="1093" spans="1:5" x14ac:dyDescent="0.2">
      <c r="A1093" s="23" t="s">
        <v>891</v>
      </c>
      <c r="B1093" s="8">
        <v>73151023</v>
      </c>
      <c r="C1093" s="25" t="s">
        <v>201</v>
      </c>
      <c r="D1093" s="21">
        <f>COUNTIFS('CONTRATOS 2016'!AY:AY,A1093,'CONTRATOS 2016'!$AM:AM,"&gt;=1")</f>
        <v>0</v>
      </c>
      <c r="E1093" s="20">
        <f>SUMIFS('CONTRATOS 2016'!$AM:AM,'CONTRATOS 2016'!$AY:AY,A1093)</f>
        <v>0</v>
      </c>
    </row>
    <row r="1094" spans="1:5" x14ac:dyDescent="0.2">
      <c r="A1094" s="23" t="s">
        <v>1145</v>
      </c>
      <c r="B1094" s="8">
        <v>85372653</v>
      </c>
      <c r="C1094" s="25" t="s">
        <v>161</v>
      </c>
      <c r="D1094" s="21">
        <f>COUNTIFS('CONTRATOS 2016'!AY:AY,A1094,'CONTRATOS 2016'!$AM:AM,"&gt;=1")</f>
        <v>0</v>
      </c>
      <c r="E1094" s="20">
        <f>SUMIFS('CONTRATOS 2016'!$AM:AM,'CONTRATOS 2016'!$AY:AY,A1094)</f>
        <v>0</v>
      </c>
    </row>
    <row r="1095" spans="1:5" x14ac:dyDescent="0.2">
      <c r="A1095" s="23" t="s">
        <v>583</v>
      </c>
      <c r="B1095" s="8">
        <v>36951361</v>
      </c>
      <c r="C1095" s="25" t="s">
        <v>222</v>
      </c>
      <c r="D1095" s="21">
        <f>COUNTIFS('CONTRATOS 2016'!AY:AY,A1095,'CONTRATOS 2016'!$AM:AM,"&gt;=1")</f>
        <v>0</v>
      </c>
      <c r="E1095" s="20">
        <f>SUMIFS('CONTRATOS 2016'!$AM:AM,'CONTRATOS 2016'!$AY:AY,A1095)</f>
        <v>0</v>
      </c>
    </row>
    <row r="1096" spans="1:5" x14ac:dyDescent="0.2">
      <c r="A1096" s="23" t="s">
        <v>1412</v>
      </c>
      <c r="B1096" s="8">
        <v>1090415566</v>
      </c>
      <c r="C1096" s="25" t="s">
        <v>210</v>
      </c>
      <c r="D1096" s="21">
        <f>COUNTIFS('CONTRATOS 2016'!AY:AY,A1096,'CONTRATOS 2016'!$AM:AM,"&gt;=1")</f>
        <v>0</v>
      </c>
      <c r="E1096" s="20">
        <f>SUMIFS('CONTRATOS 2016'!$AM:AM,'CONTRATOS 2016'!$AY:AY,A1096)</f>
        <v>0</v>
      </c>
    </row>
    <row r="1097" spans="1:5" x14ac:dyDescent="0.2">
      <c r="A1097" s="23" t="s">
        <v>985</v>
      </c>
      <c r="B1097" s="8">
        <v>79603614</v>
      </c>
      <c r="C1097" s="25" t="s">
        <v>161</v>
      </c>
      <c r="D1097" s="21">
        <f>COUNTIFS('CONTRATOS 2016'!AY:AY,A1097,'CONTRATOS 2016'!$AM:AM,"&gt;=1")</f>
        <v>0</v>
      </c>
      <c r="E1097" s="20">
        <f>SUMIFS('CONTRATOS 2016'!$AM:AM,'CONTRATOS 2016'!$AY:AY,A1097)</f>
        <v>0</v>
      </c>
    </row>
    <row r="1098" spans="1:5" x14ac:dyDescent="0.2">
      <c r="A1098" s="23" t="s">
        <v>102</v>
      </c>
      <c r="B1098" s="8">
        <v>79658619</v>
      </c>
      <c r="C1098" s="25" t="s">
        <v>216</v>
      </c>
      <c r="D1098" s="21">
        <f>COUNTIFS('CONTRATOS 2016'!AY:AY,A1098,'CONTRATOS 2016'!$AM:AM,"&gt;=1")</f>
        <v>0</v>
      </c>
      <c r="E1098" s="20">
        <f>SUMIFS('CONTRATOS 2016'!$AM:AM,'CONTRATOS 2016'!$AY:AY,A1098)</f>
        <v>0</v>
      </c>
    </row>
    <row r="1099" spans="1:5" x14ac:dyDescent="0.2">
      <c r="A1099" s="23" t="s">
        <v>1146</v>
      </c>
      <c r="B1099" s="8">
        <v>85373491</v>
      </c>
      <c r="C1099" s="25" t="s">
        <v>161</v>
      </c>
      <c r="D1099" s="21">
        <f>COUNTIFS('CONTRATOS 2016'!AY:AY,A1099,'CONTRATOS 2016'!$AM:AM,"&gt;=1")</f>
        <v>0</v>
      </c>
      <c r="E1099" s="20">
        <f>SUMIFS('CONTRATOS 2016'!$AM:AM,'CONTRATOS 2016'!$AY:AY,A1099)</f>
        <v>0</v>
      </c>
    </row>
    <row r="1100" spans="1:5" x14ac:dyDescent="0.2">
      <c r="A1100" s="23" t="s">
        <v>152</v>
      </c>
      <c r="B1100" s="8">
        <v>80010313</v>
      </c>
      <c r="C1100" s="25" t="s">
        <v>197</v>
      </c>
      <c r="D1100" s="21">
        <f>COUNTIFS('CONTRATOS 2016'!AY:AY,A1100,'CONTRATOS 2016'!$AM:AM,"&gt;=1")</f>
        <v>0</v>
      </c>
      <c r="E1100" s="20">
        <f>SUMIFS('CONTRATOS 2016'!$AM:AM,'CONTRATOS 2016'!$AY:AY,A1100)</f>
        <v>0</v>
      </c>
    </row>
    <row r="1101" spans="1:5" x14ac:dyDescent="0.2">
      <c r="A1101" s="23" t="s">
        <v>37</v>
      </c>
      <c r="B1101" s="8">
        <v>79866445</v>
      </c>
      <c r="C1101" s="25" t="s">
        <v>161</v>
      </c>
      <c r="D1101" s="21">
        <f>COUNTIFS('CONTRATOS 2016'!AY:AY,A1101,'CONTRATOS 2016'!$AM:AM,"&gt;=1")</f>
        <v>0</v>
      </c>
      <c r="E1101" s="20">
        <f>SUMIFS('CONTRATOS 2016'!$AM:AM,'CONTRATOS 2016'!$AY:AY,A1101)</f>
        <v>0</v>
      </c>
    </row>
    <row r="1102" spans="1:5" x14ac:dyDescent="0.2">
      <c r="A1102" s="23" t="s">
        <v>142</v>
      </c>
      <c r="B1102" s="8">
        <v>80373544</v>
      </c>
      <c r="C1102" s="25" t="s">
        <v>264</v>
      </c>
      <c r="D1102" s="21">
        <f>COUNTIFS('CONTRATOS 2016'!AY:AY,A1102,'CONTRATOS 2016'!$AM:AM,"&gt;=1")</f>
        <v>0</v>
      </c>
      <c r="E1102" s="20">
        <f>SUMIFS('CONTRATOS 2016'!$AM:AM,'CONTRATOS 2016'!$AY:AY,A1102)</f>
        <v>0</v>
      </c>
    </row>
    <row r="1103" spans="1:5" x14ac:dyDescent="0.2">
      <c r="A1103" s="23" t="s">
        <v>1088</v>
      </c>
      <c r="B1103" s="8">
        <v>80161092</v>
      </c>
      <c r="C1103" s="25" t="s">
        <v>161</v>
      </c>
      <c r="D1103" s="21">
        <f>COUNTIFS('CONTRATOS 2016'!AY:AY,A1103,'CONTRATOS 2016'!$AM:AM,"&gt;=1")</f>
        <v>0</v>
      </c>
      <c r="E1103" s="20">
        <f>SUMIFS('CONTRATOS 2016'!$AM:AM,'CONTRATOS 2016'!$AY:AY,A1103)</f>
        <v>0</v>
      </c>
    </row>
    <row r="1104" spans="1:5" x14ac:dyDescent="0.2">
      <c r="A1104" s="23" t="s">
        <v>1095</v>
      </c>
      <c r="B1104" s="8">
        <v>80216505</v>
      </c>
      <c r="C1104" s="25" t="s">
        <v>245</v>
      </c>
      <c r="D1104" s="21">
        <f>COUNTIFS('CONTRATOS 2016'!AY:AY,A1104,'CONTRATOS 2016'!$AM:AM,"&gt;=1")</f>
        <v>0</v>
      </c>
      <c r="E1104" s="20">
        <f>SUMIFS('CONTRATOS 2016'!$AM:AM,'CONTRATOS 2016'!$AY:AY,A1104)</f>
        <v>0</v>
      </c>
    </row>
    <row r="1105" spans="1:5" x14ac:dyDescent="0.2">
      <c r="A1105" s="23" t="s">
        <v>1016</v>
      </c>
      <c r="B1105" s="8">
        <v>79840120</v>
      </c>
      <c r="C1105" s="25" t="s">
        <v>161</v>
      </c>
      <c r="D1105" s="21">
        <f>COUNTIFS('CONTRATOS 2016'!AY:AY,A1105,'CONTRATOS 2016'!$AM:AM,"&gt;=1")</f>
        <v>0</v>
      </c>
      <c r="E1105" s="20">
        <f>SUMIFS('CONTRATOS 2016'!$AM:AM,'CONTRATOS 2016'!$AY:AY,A1105)</f>
        <v>0</v>
      </c>
    </row>
    <row r="1106" spans="1:5" x14ac:dyDescent="0.2">
      <c r="A1106" s="23" t="s">
        <v>461</v>
      </c>
      <c r="B1106" s="8">
        <v>16933055</v>
      </c>
      <c r="C1106" s="25" t="s">
        <v>161</v>
      </c>
      <c r="D1106" s="21">
        <f>COUNTIFS('CONTRATOS 2016'!AY:AY,A1106,'CONTRATOS 2016'!$AM:AM,"&gt;=1")</f>
        <v>0</v>
      </c>
      <c r="E1106" s="20">
        <f>SUMIFS('CONTRATOS 2016'!$AM:AM,'CONTRATOS 2016'!$AY:AY,A1106)</f>
        <v>0</v>
      </c>
    </row>
    <row r="1107" spans="1:5" x14ac:dyDescent="0.2">
      <c r="A1107" s="23" t="s">
        <v>897</v>
      </c>
      <c r="B1107" s="8">
        <v>73231543</v>
      </c>
      <c r="C1107" s="25" t="s">
        <v>161</v>
      </c>
      <c r="D1107" s="21">
        <f>COUNTIFS('CONTRATOS 2016'!AY:AY,A1107,'CONTRATOS 2016'!$AM:AM,"&gt;=1")</f>
        <v>0</v>
      </c>
      <c r="E1107" s="20">
        <f>SUMIFS('CONTRATOS 2016'!$AM:AM,'CONTRATOS 2016'!$AY:AY,A1107)</f>
        <v>0</v>
      </c>
    </row>
    <row r="1108" spans="1:5" x14ac:dyDescent="0.2">
      <c r="A1108" s="23" t="s">
        <v>1173</v>
      </c>
      <c r="B1108" s="8">
        <v>87491980</v>
      </c>
      <c r="C1108" s="25" t="s">
        <v>222</v>
      </c>
      <c r="D1108" s="21">
        <f>COUNTIFS('CONTRATOS 2016'!AY:AY,A1108,'CONTRATOS 2016'!$AM:AM,"&gt;=1")</f>
        <v>0</v>
      </c>
      <c r="E1108" s="20">
        <f>SUMIFS('CONTRATOS 2016'!$AM:AM,'CONTRATOS 2016'!$AY:AY,A1108)</f>
        <v>0</v>
      </c>
    </row>
    <row r="1109" spans="1:5" x14ac:dyDescent="0.2">
      <c r="A1109" s="23" t="s">
        <v>38</v>
      </c>
      <c r="B1109" s="8">
        <v>75035031</v>
      </c>
      <c r="C1109" s="25" t="s">
        <v>242</v>
      </c>
      <c r="D1109" s="21">
        <f>COUNTIFS('CONTRATOS 2016'!AY:AY,A1109,'CONTRATOS 2016'!$AM:AM,"&gt;=1")</f>
        <v>0</v>
      </c>
      <c r="E1109" s="20">
        <f>SUMIFS('CONTRATOS 2016'!$AM:AM,'CONTRATOS 2016'!$AY:AY,A1109)</f>
        <v>0</v>
      </c>
    </row>
    <row r="1110" spans="1:5" x14ac:dyDescent="0.2">
      <c r="A1110" s="23" t="s">
        <v>467</v>
      </c>
      <c r="B1110" s="8">
        <v>17416733</v>
      </c>
      <c r="C1110" s="25" t="s">
        <v>161</v>
      </c>
      <c r="D1110" s="21">
        <f>COUNTIFS('CONTRATOS 2016'!AY:AY,A1110,'CONTRATOS 2016'!$AM:AM,"&gt;=1")</f>
        <v>0</v>
      </c>
      <c r="E1110" s="20">
        <f>SUMIFS('CONTRATOS 2016'!$AM:AM,'CONTRATOS 2016'!$AY:AY,A1110)</f>
        <v>0</v>
      </c>
    </row>
    <row r="1111" spans="1:5" x14ac:dyDescent="0.2">
      <c r="A1111" s="23" t="s">
        <v>40</v>
      </c>
      <c r="B1111" s="8">
        <v>19420464</v>
      </c>
      <c r="C1111" s="25" t="s">
        <v>241</v>
      </c>
      <c r="D1111" s="21">
        <f>COUNTIFS('CONTRATOS 2016'!AY:AY,A1111,'CONTRATOS 2016'!$AM:AM,"&gt;=1")</f>
        <v>0</v>
      </c>
      <c r="E1111" s="20">
        <f>SUMIFS('CONTRATOS 2016'!$AM:AM,'CONTRATOS 2016'!$AY:AY,A1111)</f>
        <v>0</v>
      </c>
    </row>
    <row r="1112" spans="1:5" x14ac:dyDescent="0.2">
      <c r="A1112" s="23" t="s">
        <v>301</v>
      </c>
      <c r="B1112" s="8">
        <v>4247415</v>
      </c>
      <c r="C1112" s="25" t="s">
        <v>170</v>
      </c>
      <c r="D1112" s="21">
        <f>COUNTIFS('CONTRATOS 2016'!AY:AY,A1112,'CONTRATOS 2016'!$AM:AM,"&gt;=1")</f>
        <v>0</v>
      </c>
      <c r="E1112" s="20">
        <f>SUMIFS('CONTRATOS 2016'!$AM:AM,'CONTRATOS 2016'!$AY:AY,A1112)</f>
        <v>0</v>
      </c>
    </row>
    <row r="1113" spans="1:5" x14ac:dyDescent="0.2">
      <c r="A1113" s="23" t="s">
        <v>44</v>
      </c>
      <c r="B1113" s="8">
        <v>79877406</v>
      </c>
      <c r="C1113" s="25" t="s">
        <v>243</v>
      </c>
      <c r="D1113" s="21">
        <f>COUNTIFS('CONTRATOS 2016'!AY:AY,A1113,'CONTRATOS 2016'!$AM:AM,"&gt;=1")</f>
        <v>0</v>
      </c>
      <c r="E1113" s="20">
        <f>SUMIFS('CONTRATOS 2016'!$AM:AM,'CONTRATOS 2016'!$AY:AY,A1113)</f>
        <v>0</v>
      </c>
    </row>
    <row r="1114" spans="1:5" x14ac:dyDescent="0.2">
      <c r="A1114" s="23" t="s">
        <v>291</v>
      </c>
      <c r="B1114" s="8">
        <v>2956299</v>
      </c>
      <c r="C1114" s="25" t="s">
        <v>165</v>
      </c>
      <c r="D1114" s="21">
        <f>COUNTIFS('CONTRATOS 2016'!AY:AY,A1114,'CONTRATOS 2016'!$AM:AM,"&gt;=1")</f>
        <v>0</v>
      </c>
      <c r="E1114" s="20">
        <f>SUMIFS('CONTRATOS 2016'!$AM:AM,'CONTRATOS 2016'!$AY:AY,A1114)</f>
        <v>0</v>
      </c>
    </row>
    <row r="1115" spans="1:5" x14ac:dyDescent="0.2">
      <c r="A1115" s="23" t="s">
        <v>106</v>
      </c>
      <c r="B1115" s="8">
        <v>11347499</v>
      </c>
      <c r="C1115" s="25" t="s">
        <v>214</v>
      </c>
      <c r="D1115" s="21">
        <f>COUNTIFS('CONTRATOS 2016'!AY:AY,A1115,'CONTRATOS 2016'!$AM:AM,"&gt;=1")</f>
        <v>0</v>
      </c>
      <c r="E1115" s="20">
        <f>SUMIFS('CONTRATOS 2016'!$AM:AM,'CONTRATOS 2016'!$AY:AY,A1115)</f>
        <v>0</v>
      </c>
    </row>
    <row r="1116" spans="1:5" x14ac:dyDescent="0.2">
      <c r="A1116" s="23" t="s">
        <v>336</v>
      </c>
      <c r="B1116" s="8">
        <v>7602533</v>
      </c>
      <c r="C1116" s="25" t="s">
        <v>161</v>
      </c>
      <c r="D1116" s="21">
        <f>COUNTIFS('CONTRATOS 2016'!AY:AY,A1116,'CONTRATOS 2016'!$AM:AM,"&gt;=1")</f>
        <v>0</v>
      </c>
      <c r="E1116" s="20">
        <f>SUMIFS('CONTRATOS 2016'!$AM:AM,'CONTRATOS 2016'!$AY:AY,A1116)</f>
        <v>0</v>
      </c>
    </row>
    <row r="1117" spans="1:5" x14ac:dyDescent="0.2">
      <c r="A1117" s="23" t="s">
        <v>906</v>
      </c>
      <c r="B1117" s="8">
        <v>74327253</v>
      </c>
      <c r="C1117" s="25" t="s">
        <v>163</v>
      </c>
      <c r="D1117" s="21">
        <f>COUNTIFS('CONTRATOS 2016'!AY:AY,A1117,'CONTRATOS 2016'!$AM:AM,"&gt;=1")</f>
        <v>0</v>
      </c>
      <c r="E1117" s="20">
        <f>SUMIFS('CONTRATOS 2016'!$AM:AM,'CONTRATOS 2016'!$AY:AY,A1117)</f>
        <v>0</v>
      </c>
    </row>
    <row r="1118" spans="1:5" x14ac:dyDescent="0.2">
      <c r="A1118" s="23" t="s">
        <v>1003</v>
      </c>
      <c r="B1118" s="8">
        <v>79749184</v>
      </c>
      <c r="C1118" s="25" t="s">
        <v>161</v>
      </c>
      <c r="D1118" s="21">
        <f>COUNTIFS('CONTRATOS 2016'!AY:AY,A1118,'CONTRATOS 2016'!$AM:AM,"&gt;=1")</f>
        <v>0</v>
      </c>
      <c r="E1118" s="20">
        <f>SUMIFS('CONTRATOS 2016'!$AM:AM,'CONTRATOS 2016'!$AY:AY,A1118)</f>
        <v>0</v>
      </c>
    </row>
    <row r="1119" spans="1:5" x14ac:dyDescent="0.2">
      <c r="A1119" s="23" t="s">
        <v>340</v>
      </c>
      <c r="B1119" s="8">
        <v>7707735</v>
      </c>
      <c r="C1119" s="25" t="s">
        <v>167</v>
      </c>
      <c r="D1119" s="21">
        <f>COUNTIFS('CONTRATOS 2016'!AY:AY,A1119,'CONTRATOS 2016'!$AM:AM,"&gt;=1")</f>
        <v>0</v>
      </c>
      <c r="E1119" s="20">
        <f>SUMIFS('CONTRATOS 2016'!$AM:AM,'CONTRATOS 2016'!$AY:AY,A1119)</f>
        <v>0</v>
      </c>
    </row>
    <row r="1120" spans="1:5" x14ac:dyDescent="0.2">
      <c r="A1120" s="23" t="s">
        <v>920</v>
      </c>
      <c r="B1120" s="8">
        <v>75145924</v>
      </c>
      <c r="C1120" s="25" t="s">
        <v>174</v>
      </c>
      <c r="D1120" s="21">
        <f>COUNTIFS('CONTRATOS 2016'!AY:AY,A1120,'CONTRATOS 2016'!$AM:AM,"&gt;=1")</f>
        <v>0</v>
      </c>
      <c r="E1120" s="20">
        <f>SUMIFS('CONTRATOS 2016'!$AM:AM,'CONTRATOS 2016'!$AY:AY,A1120)</f>
        <v>0</v>
      </c>
    </row>
    <row r="1121" spans="1:5" x14ac:dyDescent="0.2">
      <c r="A1121" s="23" t="s">
        <v>789</v>
      </c>
      <c r="B1121" s="8">
        <v>53050798</v>
      </c>
      <c r="C1121" s="25" t="s">
        <v>184</v>
      </c>
      <c r="D1121" s="21">
        <f>COUNTIFS('CONTRATOS 2016'!AY:AY,A1121,'CONTRATOS 2016'!$AM:AM,"&gt;=1")</f>
        <v>0</v>
      </c>
      <c r="E1121" s="20">
        <f>SUMIFS('CONTRATOS 2016'!$AM:AM,'CONTRATOS 2016'!$AY:AY,A1121)</f>
        <v>0</v>
      </c>
    </row>
    <row r="1122" spans="1:5" x14ac:dyDescent="0.2">
      <c r="A1122" s="23" t="s">
        <v>499</v>
      </c>
      <c r="B1122" s="8">
        <v>20441355</v>
      </c>
      <c r="C1122" s="25" t="s">
        <v>208</v>
      </c>
      <c r="D1122" s="21">
        <f>COUNTIFS('CONTRATOS 2016'!AY:AY,A1122,'CONTRATOS 2016'!$AM:AM,"&gt;=1")</f>
        <v>0</v>
      </c>
      <c r="E1122" s="20">
        <f>SUMIFS('CONTRATOS 2016'!$AM:AM,'CONTRATOS 2016'!$AY:AY,A1122)</f>
        <v>0</v>
      </c>
    </row>
    <row r="1123" spans="1:5" x14ac:dyDescent="0.2">
      <c r="A1123" s="23" t="s">
        <v>1431</v>
      </c>
      <c r="B1123" s="8">
        <v>1121327496</v>
      </c>
      <c r="C1123" s="25" t="s">
        <v>216</v>
      </c>
      <c r="D1123" s="21">
        <f>COUNTIFS('CONTRATOS 2016'!AY:AY,A1123,'CONTRATOS 2016'!$AM:AM,"&gt;=1")</f>
        <v>0</v>
      </c>
      <c r="E1123" s="20">
        <f>SUMIFS('CONTRATOS 2016'!$AM:AM,'CONTRATOS 2016'!$AY:AY,A1123)</f>
        <v>0</v>
      </c>
    </row>
    <row r="1124" spans="1:5" x14ac:dyDescent="0.2">
      <c r="A1124" s="23" t="s">
        <v>567</v>
      </c>
      <c r="B1124" s="8">
        <v>35485052</v>
      </c>
      <c r="C1124" s="25" t="s">
        <v>256</v>
      </c>
      <c r="D1124" s="21">
        <f>COUNTIFS('CONTRATOS 2016'!AY:AY,A1124,'CONTRATOS 2016'!$AM:AM,"&gt;=1")</f>
        <v>0</v>
      </c>
      <c r="E1124" s="20">
        <f>SUMIFS('CONTRATOS 2016'!$AM:AM,'CONTRATOS 2016'!$AY:AY,A1124)</f>
        <v>0</v>
      </c>
    </row>
    <row r="1125" spans="1:5" x14ac:dyDescent="0.2">
      <c r="A1125" s="23" t="s">
        <v>990</v>
      </c>
      <c r="B1125" s="8">
        <v>79649197</v>
      </c>
      <c r="C1125" s="25" t="s">
        <v>275</v>
      </c>
      <c r="D1125" s="21">
        <f>COUNTIFS('CONTRATOS 2016'!AY:AY,A1125,'CONTRATOS 2016'!$AM:AM,"&gt;=1")</f>
        <v>0</v>
      </c>
      <c r="E1125" s="20">
        <f>SUMIFS('CONTRATOS 2016'!$AM:AM,'CONTRATOS 2016'!$AY:AY,A1125)</f>
        <v>0</v>
      </c>
    </row>
    <row r="1126" spans="1:5" x14ac:dyDescent="0.2">
      <c r="A1126" s="23" t="s">
        <v>877</v>
      </c>
      <c r="B1126" s="8">
        <v>72233624</v>
      </c>
      <c r="C1126" s="25" t="s">
        <v>200</v>
      </c>
      <c r="D1126" s="21">
        <f>COUNTIFS('CONTRATOS 2016'!AY:AY,A1126,'CONTRATOS 2016'!$AM:AM,"&gt;=1")</f>
        <v>0</v>
      </c>
      <c r="E1126" s="20">
        <f>SUMIFS('CONTRATOS 2016'!$AM:AM,'CONTRATOS 2016'!$AY:AY,A1126)</f>
        <v>0</v>
      </c>
    </row>
    <row r="1127" spans="1:5" x14ac:dyDescent="0.2">
      <c r="A1127" s="23" t="s">
        <v>315</v>
      </c>
      <c r="B1127" s="8">
        <v>6102305</v>
      </c>
      <c r="C1127" s="25" t="s">
        <v>179</v>
      </c>
      <c r="D1127" s="21">
        <f>COUNTIFS('CONTRATOS 2016'!AY:AY,A1127,'CONTRATOS 2016'!$AM:AM,"&gt;=1")</f>
        <v>0</v>
      </c>
      <c r="E1127" s="20">
        <f>SUMIFS('CONTRATOS 2016'!$AM:AM,'CONTRATOS 2016'!$AY:AY,A1127)</f>
        <v>0</v>
      </c>
    </row>
    <row r="1128" spans="1:5" x14ac:dyDescent="0.2">
      <c r="A1128" s="23" t="s">
        <v>579</v>
      </c>
      <c r="B1128" s="8">
        <v>36756144</v>
      </c>
      <c r="C1128" s="25" t="s">
        <v>259</v>
      </c>
      <c r="D1128" s="21">
        <f>COUNTIFS('CONTRATOS 2016'!AY:AY,A1128,'CONTRATOS 2016'!$AM:AM,"&gt;=1")</f>
        <v>0</v>
      </c>
      <c r="E1128" s="20">
        <f>SUMIFS('CONTRATOS 2016'!$AM:AM,'CONTRATOS 2016'!$AY:AY,A1128)</f>
        <v>0</v>
      </c>
    </row>
    <row r="1129" spans="1:5" x14ac:dyDescent="0.2">
      <c r="A1129" s="23" t="s">
        <v>113</v>
      </c>
      <c r="B1129" s="8">
        <v>16161168</v>
      </c>
      <c r="C1129" s="25" t="s">
        <v>194</v>
      </c>
      <c r="D1129" s="21">
        <f>COUNTIFS('CONTRATOS 2016'!AY:AY,A1129,'CONTRATOS 2016'!$AM:AM,"&gt;=1")</f>
        <v>0</v>
      </c>
      <c r="E1129" s="20">
        <f>SUMIFS('CONTRATOS 2016'!$AM:AM,'CONTRATOS 2016'!$AY:AY,A1129)</f>
        <v>0</v>
      </c>
    </row>
    <row r="1130" spans="1:5" x14ac:dyDescent="0.2">
      <c r="A1130" s="23" t="s">
        <v>498</v>
      </c>
      <c r="B1130" s="8">
        <v>20368075</v>
      </c>
      <c r="C1130" s="25" t="s">
        <v>161</v>
      </c>
      <c r="D1130" s="21">
        <f>COUNTIFS('CONTRATOS 2016'!AY:AY,A1130,'CONTRATOS 2016'!$AM:AM,"&gt;=1")</f>
        <v>0</v>
      </c>
      <c r="E1130" s="20">
        <f>SUMIFS('CONTRATOS 2016'!$AM:AM,'CONTRATOS 2016'!$AY:AY,A1130)</f>
        <v>0</v>
      </c>
    </row>
    <row r="1131" spans="1:5" x14ac:dyDescent="0.2">
      <c r="A1131" s="23" t="s">
        <v>126</v>
      </c>
      <c r="B1131" s="8">
        <v>5827247</v>
      </c>
      <c r="C1131" s="25" t="s">
        <v>162</v>
      </c>
      <c r="D1131" s="21">
        <f>COUNTIFS('CONTRATOS 2016'!AY:AY,A1131,'CONTRATOS 2016'!$AM:AM,"&gt;=1")</f>
        <v>0</v>
      </c>
      <c r="E1131" s="20">
        <f>SUMIFS('CONTRATOS 2016'!$AM:AM,'CONTRATOS 2016'!$AY:AY,A1131)</f>
        <v>0</v>
      </c>
    </row>
    <row r="1132" spans="1:5" x14ac:dyDescent="0.2">
      <c r="A1132" s="23" t="s">
        <v>560</v>
      </c>
      <c r="B1132" s="8">
        <v>33199207</v>
      </c>
      <c r="C1132" s="25" t="s">
        <v>239</v>
      </c>
      <c r="D1132" s="21">
        <f>COUNTIFS('CONTRATOS 2016'!AY:AY,A1132,'CONTRATOS 2016'!$AM:AM,"&gt;=1")</f>
        <v>0</v>
      </c>
      <c r="E1132" s="20">
        <f>SUMIFS('CONTRATOS 2016'!$AM:AM,'CONTRATOS 2016'!$AY:AY,A1132)</f>
        <v>0</v>
      </c>
    </row>
    <row r="1133" spans="1:5" x14ac:dyDescent="0.2">
      <c r="A1133" s="23" t="s">
        <v>445</v>
      </c>
      <c r="B1133" s="8">
        <v>15671037</v>
      </c>
      <c r="C1133" s="25" t="s">
        <v>231</v>
      </c>
      <c r="D1133" s="21">
        <f>COUNTIFS('CONTRATOS 2016'!AY:AY,A1133,'CONTRATOS 2016'!$AM:AM,"&gt;=1")</f>
        <v>0</v>
      </c>
      <c r="E1133" s="20">
        <f>SUMIFS('CONTRATOS 2016'!$AM:AM,'CONTRATOS 2016'!$AY:AY,A1133)</f>
        <v>0</v>
      </c>
    </row>
    <row r="1134" spans="1:5" x14ac:dyDescent="0.2">
      <c r="A1134" s="23" t="s">
        <v>1369</v>
      </c>
      <c r="B1134" s="8">
        <v>1047336625</v>
      </c>
      <c r="C1134" s="25" t="s">
        <v>200</v>
      </c>
      <c r="D1134" s="21">
        <f>COUNTIFS('CONTRATOS 2016'!AY:AY,A1134,'CONTRATOS 2016'!$AM:AM,"&gt;=1")</f>
        <v>0</v>
      </c>
      <c r="E1134" s="20">
        <f>SUMIFS('CONTRATOS 2016'!$AM:AM,'CONTRATOS 2016'!$AY:AY,A1134)</f>
        <v>0</v>
      </c>
    </row>
    <row r="1135" spans="1:5" x14ac:dyDescent="0.2">
      <c r="A1135" s="23" t="s">
        <v>716</v>
      </c>
      <c r="B1135" s="8">
        <v>52401138</v>
      </c>
      <c r="C1135" s="25" t="s">
        <v>256</v>
      </c>
      <c r="D1135" s="21">
        <f>COUNTIFS('CONTRATOS 2016'!AY:AY,A1135,'CONTRATOS 2016'!$AM:AM,"&gt;=1")</f>
        <v>0</v>
      </c>
      <c r="E1135" s="20">
        <f>SUMIFS('CONTRATOS 2016'!$AM:AM,'CONTRATOS 2016'!$AY:AY,A1135)</f>
        <v>0</v>
      </c>
    </row>
    <row r="1136" spans="1:5" x14ac:dyDescent="0.2">
      <c r="A1136" s="23" t="s">
        <v>537</v>
      </c>
      <c r="B1136" s="8">
        <v>30324752</v>
      </c>
      <c r="C1136" s="25" t="s">
        <v>172</v>
      </c>
      <c r="D1136" s="21">
        <f>COUNTIFS('CONTRATOS 2016'!AY:AY,A1136,'CONTRATOS 2016'!$AM:AM,"&gt;=1")</f>
        <v>0</v>
      </c>
      <c r="E1136" s="20">
        <f>SUMIFS('CONTRATOS 2016'!$AM:AM,'CONTRATOS 2016'!$AY:AY,A1136)</f>
        <v>0</v>
      </c>
    </row>
    <row r="1137" spans="1:5" x14ac:dyDescent="0.2">
      <c r="A1137" s="23" t="s">
        <v>839</v>
      </c>
      <c r="B1137" s="8">
        <v>65780982</v>
      </c>
      <c r="C1137" s="25" t="s">
        <v>182</v>
      </c>
      <c r="D1137" s="21">
        <f>COUNTIFS('CONTRATOS 2016'!AY:AY,A1137,'CONTRATOS 2016'!$AM:AM,"&gt;=1")</f>
        <v>0</v>
      </c>
      <c r="E1137" s="20">
        <f>SUMIFS('CONTRATOS 2016'!$AM:AM,'CONTRATOS 2016'!$AY:AY,A1137)</f>
        <v>0</v>
      </c>
    </row>
    <row r="1138" spans="1:5" x14ac:dyDescent="0.2">
      <c r="A1138" s="23" t="s">
        <v>714</v>
      </c>
      <c r="B1138" s="8">
        <v>52386683</v>
      </c>
      <c r="C1138" s="25" t="s">
        <v>189</v>
      </c>
      <c r="D1138" s="21">
        <f>COUNTIFS('CONTRATOS 2016'!AY:AY,A1138,'CONTRATOS 2016'!$AM:AM,"&gt;=1")</f>
        <v>0</v>
      </c>
      <c r="E1138" s="20">
        <f>SUMIFS('CONTRATOS 2016'!$AM:AM,'CONTRATOS 2016'!$AY:AY,A1138)</f>
        <v>0</v>
      </c>
    </row>
    <row r="1139" spans="1:5" x14ac:dyDescent="0.2">
      <c r="A1139" s="23" t="s">
        <v>563</v>
      </c>
      <c r="B1139" s="8">
        <v>33676149</v>
      </c>
      <c r="C1139" s="25" t="s">
        <v>163</v>
      </c>
      <c r="D1139" s="21">
        <f>COUNTIFS('CONTRATOS 2016'!AY:AY,A1139,'CONTRATOS 2016'!$AM:AM,"&gt;=1")</f>
        <v>0</v>
      </c>
      <c r="E1139" s="20">
        <f>SUMIFS('CONTRATOS 2016'!$AM:AM,'CONTRATOS 2016'!$AY:AY,A1139)</f>
        <v>0</v>
      </c>
    </row>
    <row r="1140" spans="1:5" x14ac:dyDescent="0.2">
      <c r="A1140" s="23" t="s">
        <v>690</v>
      </c>
      <c r="B1140" s="8">
        <v>52115671</v>
      </c>
      <c r="C1140" s="25" t="s">
        <v>256</v>
      </c>
      <c r="D1140" s="21">
        <f>COUNTIFS('CONTRATOS 2016'!AY:AY,A1140,'CONTRATOS 2016'!$AM:AM,"&gt;=1")</f>
        <v>0</v>
      </c>
      <c r="E1140" s="20">
        <f>SUMIFS('CONTRATOS 2016'!$AM:AM,'CONTRATOS 2016'!$AY:AY,A1140)</f>
        <v>0</v>
      </c>
    </row>
    <row r="1141" spans="1:5" x14ac:dyDescent="0.2">
      <c r="A1141" s="23" t="s">
        <v>849</v>
      </c>
      <c r="B1141" s="8">
        <v>69005422</v>
      </c>
      <c r="C1141" s="25" t="s">
        <v>193</v>
      </c>
      <c r="D1141" s="21">
        <f>COUNTIFS('CONTRATOS 2016'!AY:AY,A1141,'CONTRATOS 2016'!$AM:AM,"&gt;=1")</f>
        <v>0</v>
      </c>
      <c r="E1141" s="20">
        <f>SUMIFS('CONTRATOS 2016'!$AM:AM,'CONTRATOS 2016'!$AY:AY,A1141)</f>
        <v>0</v>
      </c>
    </row>
    <row r="1142" spans="1:5" x14ac:dyDescent="0.2">
      <c r="A1142" s="23" t="s">
        <v>737</v>
      </c>
      <c r="B1142" s="8">
        <v>52562039</v>
      </c>
      <c r="C1142" s="25" t="s">
        <v>161</v>
      </c>
      <c r="D1142" s="21">
        <f>COUNTIFS('CONTRATOS 2016'!AY:AY,A1142,'CONTRATOS 2016'!$AM:AM,"&gt;=1")</f>
        <v>0</v>
      </c>
      <c r="E1142" s="20">
        <f>SUMIFS('CONTRATOS 2016'!$AM:AM,'CONTRATOS 2016'!$AY:AY,A1142)</f>
        <v>0</v>
      </c>
    </row>
    <row r="1143" spans="1:5" x14ac:dyDescent="0.2">
      <c r="A1143" s="23" t="s">
        <v>1306</v>
      </c>
      <c r="B1143" s="8">
        <v>1019018352</v>
      </c>
      <c r="C1143" s="25" t="s">
        <v>247</v>
      </c>
      <c r="D1143" s="21">
        <f>COUNTIFS('CONTRATOS 2016'!AY:AY,A1143,'CONTRATOS 2016'!$AM:AM,"&gt;=1")</f>
        <v>0</v>
      </c>
      <c r="E1143" s="20">
        <f>SUMIFS('CONTRATOS 2016'!$AM:AM,'CONTRATOS 2016'!$AY:AY,A1143)</f>
        <v>0</v>
      </c>
    </row>
    <row r="1144" spans="1:5" x14ac:dyDescent="0.2">
      <c r="A1144" s="23" t="s">
        <v>705</v>
      </c>
      <c r="B1144" s="8">
        <v>52305216</v>
      </c>
      <c r="C1144" s="25" t="s">
        <v>190</v>
      </c>
      <c r="D1144" s="21">
        <f>COUNTIFS('CONTRATOS 2016'!AY:AY,A1144,'CONTRATOS 2016'!$AM:AM,"&gt;=1")</f>
        <v>0</v>
      </c>
      <c r="E1144" s="20">
        <f>SUMIFS('CONTRATOS 2016'!$AM:AM,'CONTRATOS 2016'!$AY:AY,A1144)</f>
        <v>0</v>
      </c>
    </row>
    <row r="1145" spans="1:5" x14ac:dyDescent="0.2">
      <c r="A1145" s="23" t="s">
        <v>748</v>
      </c>
      <c r="B1145" s="8">
        <v>52794874</v>
      </c>
      <c r="C1145" s="25" t="s">
        <v>161</v>
      </c>
      <c r="D1145" s="21">
        <f>COUNTIFS('CONTRATOS 2016'!AY:AY,A1145,'CONTRATOS 2016'!$AM:AM,"&gt;=1")</f>
        <v>0</v>
      </c>
      <c r="E1145" s="20">
        <f>SUMIFS('CONTRATOS 2016'!$AM:AM,'CONTRATOS 2016'!$AY:AY,A1145)</f>
        <v>0</v>
      </c>
    </row>
    <row r="1146" spans="1:5" x14ac:dyDescent="0.2">
      <c r="A1146" s="23" t="s">
        <v>1294</v>
      </c>
      <c r="B1146" s="8">
        <v>1016027491</v>
      </c>
      <c r="C1146" s="25" t="s">
        <v>161</v>
      </c>
      <c r="D1146" s="21">
        <f>COUNTIFS('CONTRATOS 2016'!AY:AY,A1146,'CONTRATOS 2016'!$AM:AM,"&gt;=1")</f>
        <v>0</v>
      </c>
      <c r="E1146" s="20">
        <f>SUMIFS('CONTRATOS 2016'!$AM:AM,'CONTRATOS 2016'!$AY:AY,A1146)</f>
        <v>0</v>
      </c>
    </row>
    <row r="1147" spans="1:5" x14ac:dyDescent="0.2">
      <c r="A1147" s="23" t="s">
        <v>1360</v>
      </c>
      <c r="B1147" s="8">
        <v>1032423202</v>
      </c>
      <c r="C1147" s="25" t="s">
        <v>167</v>
      </c>
      <c r="D1147" s="21">
        <f>COUNTIFS('CONTRATOS 2016'!AY:AY,A1147,'CONTRATOS 2016'!$AM:AM,"&gt;=1")</f>
        <v>0</v>
      </c>
      <c r="E1147" s="20">
        <f>SUMIFS('CONTRATOS 2016'!$AM:AM,'CONTRATOS 2016'!$AY:AY,A1147)</f>
        <v>0</v>
      </c>
    </row>
    <row r="1148" spans="1:5" x14ac:dyDescent="0.2">
      <c r="A1148" s="23" t="s">
        <v>776</v>
      </c>
      <c r="B1148" s="8">
        <v>52959594</v>
      </c>
      <c r="C1148" s="25" t="s">
        <v>161</v>
      </c>
      <c r="D1148" s="21">
        <f>COUNTIFS('CONTRATOS 2016'!AY:AY,A1148,'CONTRATOS 2016'!$AM:AM,"&gt;=1")</f>
        <v>0</v>
      </c>
      <c r="E1148" s="20">
        <f>SUMIFS('CONTRATOS 2016'!$AM:AM,'CONTRATOS 2016'!$AY:AY,A1148)</f>
        <v>0</v>
      </c>
    </row>
    <row r="1149" spans="1:5" x14ac:dyDescent="0.2">
      <c r="A1149" s="23" t="s">
        <v>796</v>
      </c>
      <c r="B1149" s="8">
        <v>53095319</v>
      </c>
      <c r="C1149" s="25" t="s">
        <v>161</v>
      </c>
      <c r="D1149" s="21">
        <f>COUNTIFS('CONTRATOS 2016'!AY:AY,A1149,'CONTRATOS 2016'!$AM:AM,"&gt;=1")</f>
        <v>0</v>
      </c>
      <c r="E1149" s="20">
        <f>SUMIFS('CONTRATOS 2016'!$AM:AM,'CONTRATOS 2016'!$AY:AY,A1149)</f>
        <v>0</v>
      </c>
    </row>
    <row r="1150" spans="1:5" x14ac:dyDescent="0.2">
      <c r="A1150" s="23" t="s">
        <v>1347</v>
      </c>
      <c r="B1150" s="8">
        <v>1032370929</v>
      </c>
      <c r="C1150" s="25" t="s">
        <v>161</v>
      </c>
      <c r="D1150" s="21">
        <f>COUNTIFS('CONTRATOS 2016'!AY:AY,A1150,'CONTRATOS 2016'!$AM:AM,"&gt;=1")</f>
        <v>0</v>
      </c>
      <c r="E1150" s="20">
        <f>SUMIFS('CONTRATOS 2016'!$AM:AM,'CONTRATOS 2016'!$AY:AY,A1150)</f>
        <v>0</v>
      </c>
    </row>
    <row r="1151" spans="1:5" x14ac:dyDescent="0.2">
      <c r="A1151" s="23" t="s">
        <v>535</v>
      </c>
      <c r="B1151" s="8">
        <v>28821711</v>
      </c>
      <c r="C1151" s="25" t="s">
        <v>161</v>
      </c>
      <c r="D1151" s="21">
        <f>COUNTIFS('CONTRATOS 2016'!AY:AY,A1151,'CONTRATOS 2016'!$AM:AM,"&gt;=1")</f>
        <v>0</v>
      </c>
      <c r="E1151" s="20">
        <f>SUMIFS('CONTRATOS 2016'!$AM:AM,'CONTRATOS 2016'!$AY:AY,A1151)</f>
        <v>0</v>
      </c>
    </row>
    <row r="1152" spans="1:5" x14ac:dyDescent="0.2">
      <c r="A1152" s="23" t="s">
        <v>516</v>
      </c>
      <c r="B1152" s="8">
        <v>24081854</v>
      </c>
      <c r="C1152" s="25" t="s">
        <v>161</v>
      </c>
      <c r="D1152" s="21">
        <f>COUNTIFS('CONTRATOS 2016'!AY:AY,A1152,'CONTRATOS 2016'!$AM:AM,"&gt;=1")</f>
        <v>0</v>
      </c>
      <c r="E1152" s="20">
        <f>SUMIFS('CONTRATOS 2016'!$AM:AM,'CONTRATOS 2016'!$AY:AY,A1152)</f>
        <v>0</v>
      </c>
    </row>
    <row r="1153" spans="1:5" x14ac:dyDescent="0.2">
      <c r="A1153" s="23" t="s">
        <v>573</v>
      </c>
      <c r="B1153" s="8">
        <v>36304085</v>
      </c>
      <c r="C1153" s="25" t="s">
        <v>246</v>
      </c>
      <c r="D1153" s="21">
        <f>COUNTIFS('CONTRATOS 2016'!AY:AY,A1153,'CONTRATOS 2016'!$AM:AM,"&gt;=1")</f>
        <v>0</v>
      </c>
      <c r="E1153" s="20">
        <f>SUMIFS('CONTRATOS 2016'!$AM:AM,'CONTRATOS 2016'!$AY:AY,A1153)</f>
        <v>0</v>
      </c>
    </row>
    <row r="1154" spans="1:5" x14ac:dyDescent="0.2">
      <c r="A1154" s="23" t="s">
        <v>773</v>
      </c>
      <c r="B1154" s="8">
        <v>52931487</v>
      </c>
      <c r="C1154" s="25" t="s">
        <v>161</v>
      </c>
      <c r="D1154" s="21">
        <f>COUNTIFS('CONTRATOS 2016'!AY:AY,A1154,'CONTRATOS 2016'!$AM:AM,"&gt;=1")</f>
        <v>0</v>
      </c>
      <c r="E1154" s="20">
        <f>SUMIFS('CONTRATOS 2016'!$AM:AM,'CONTRATOS 2016'!$AY:AY,A1154)</f>
        <v>0</v>
      </c>
    </row>
    <row r="1155" spans="1:5" x14ac:dyDescent="0.2">
      <c r="A1155" s="23" t="s">
        <v>514</v>
      </c>
      <c r="B1155" s="8">
        <v>23690938</v>
      </c>
      <c r="C1155" s="25" t="s">
        <v>168</v>
      </c>
      <c r="D1155" s="21">
        <f>COUNTIFS('CONTRATOS 2016'!AY:AY,A1155,'CONTRATOS 2016'!$AM:AM,"&gt;=1")</f>
        <v>0</v>
      </c>
      <c r="E1155" s="20">
        <f>SUMIFS('CONTRATOS 2016'!$AM:AM,'CONTRATOS 2016'!$AY:AY,A1155)</f>
        <v>0</v>
      </c>
    </row>
    <row r="1156" spans="1:5" x14ac:dyDescent="0.2">
      <c r="A1156" s="23" t="s">
        <v>1423</v>
      </c>
      <c r="B1156" s="8">
        <v>1113303871</v>
      </c>
      <c r="C1156" s="25" t="s">
        <v>171</v>
      </c>
      <c r="D1156" s="21">
        <f>COUNTIFS('CONTRATOS 2016'!AY:AY,A1156,'CONTRATOS 2016'!$AM:AM,"&gt;=1")</f>
        <v>0</v>
      </c>
      <c r="E1156" s="20">
        <f>SUMIFS('CONTRATOS 2016'!$AM:AM,'CONTRATOS 2016'!$AY:AY,A1156)</f>
        <v>0</v>
      </c>
    </row>
    <row r="1157" spans="1:5" x14ac:dyDescent="0.2">
      <c r="A1157" s="23" t="s">
        <v>749</v>
      </c>
      <c r="B1157" s="8">
        <v>52795737</v>
      </c>
      <c r="C1157" s="25" t="s">
        <v>248</v>
      </c>
      <c r="D1157" s="21">
        <f>COUNTIFS('CONTRATOS 2016'!AY:AY,A1157,'CONTRATOS 2016'!$AM:AM,"&gt;=1")</f>
        <v>0</v>
      </c>
      <c r="E1157" s="20">
        <f>SUMIFS('CONTRATOS 2016'!$AM:AM,'CONTRATOS 2016'!$AY:AY,A1157)</f>
        <v>0</v>
      </c>
    </row>
    <row r="1158" spans="1:5" x14ac:dyDescent="0.2">
      <c r="A1158" s="23" t="s">
        <v>631</v>
      </c>
      <c r="B1158" s="8">
        <v>43065352</v>
      </c>
      <c r="C1158" s="25" t="s">
        <v>186</v>
      </c>
      <c r="D1158" s="21">
        <f>COUNTIFS('CONTRATOS 2016'!AY:AY,A1158,'CONTRATOS 2016'!$AM:AM,"&gt;=1")</f>
        <v>0</v>
      </c>
      <c r="E1158" s="20">
        <f>SUMIFS('CONTRATOS 2016'!$AM:AM,'CONTRATOS 2016'!$AY:AY,A1158)</f>
        <v>0</v>
      </c>
    </row>
    <row r="1159" spans="1:5" x14ac:dyDescent="0.2">
      <c r="A1159" s="23" t="s">
        <v>591</v>
      </c>
      <c r="B1159" s="8">
        <v>38602842</v>
      </c>
      <c r="C1159" s="25" t="s">
        <v>212</v>
      </c>
      <c r="D1159" s="21">
        <f>COUNTIFS('CONTRATOS 2016'!AY:AY,A1159,'CONTRATOS 2016'!$AM:AM,"&gt;=1")</f>
        <v>0</v>
      </c>
      <c r="E1159" s="20">
        <f>SUMIFS('CONTRATOS 2016'!$AM:AM,'CONTRATOS 2016'!$AY:AY,A1159)</f>
        <v>0</v>
      </c>
    </row>
    <row r="1160" spans="1:5" x14ac:dyDescent="0.2">
      <c r="A1160" s="23" t="s">
        <v>703</v>
      </c>
      <c r="B1160" s="8">
        <v>52285231</v>
      </c>
      <c r="C1160" s="25" t="s">
        <v>245</v>
      </c>
      <c r="D1160" s="21">
        <f>COUNTIFS('CONTRATOS 2016'!AY:AY,A1160,'CONTRATOS 2016'!$AM:AM,"&gt;=1")</f>
        <v>0</v>
      </c>
      <c r="E1160" s="20">
        <f>SUMIFS('CONTRATOS 2016'!$AM:AM,'CONTRATOS 2016'!$AY:AY,A1160)</f>
        <v>0</v>
      </c>
    </row>
    <row r="1161" spans="1:5" x14ac:dyDescent="0.2">
      <c r="A1161" s="23" t="s">
        <v>794</v>
      </c>
      <c r="B1161" s="8">
        <v>53088855</v>
      </c>
      <c r="C1161" s="25" t="s">
        <v>161</v>
      </c>
      <c r="D1161" s="21">
        <f>COUNTIFS('CONTRATOS 2016'!AY:AY,A1161,'CONTRATOS 2016'!$AM:AM,"&gt;=1")</f>
        <v>0</v>
      </c>
      <c r="E1161" s="20">
        <f>SUMIFS('CONTRATOS 2016'!$AM:AM,'CONTRATOS 2016'!$AY:AY,A1161)</f>
        <v>0</v>
      </c>
    </row>
    <row r="1162" spans="1:5" x14ac:dyDescent="0.2">
      <c r="A1162" s="23" t="s">
        <v>582</v>
      </c>
      <c r="B1162" s="8">
        <v>36950962</v>
      </c>
      <c r="C1162" s="25" t="s">
        <v>224</v>
      </c>
      <c r="D1162" s="21">
        <f>COUNTIFS('CONTRATOS 2016'!AY:AY,A1162,'CONTRATOS 2016'!$AM:AM,"&gt;=1")</f>
        <v>0</v>
      </c>
      <c r="E1162" s="20">
        <f>SUMIFS('CONTRATOS 2016'!$AM:AM,'CONTRATOS 2016'!$AY:AY,A1162)</f>
        <v>0</v>
      </c>
    </row>
    <row r="1163" spans="1:5" x14ac:dyDescent="0.2">
      <c r="A1163" s="23" t="s">
        <v>708</v>
      </c>
      <c r="B1163" s="8">
        <v>52316811</v>
      </c>
      <c r="C1163" s="25" t="s">
        <v>167</v>
      </c>
      <c r="D1163" s="21">
        <f>COUNTIFS('CONTRATOS 2016'!AY:AY,A1163,'CONTRATOS 2016'!$AM:AM,"&gt;=1")</f>
        <v>0</v>
      </c>
      <c r="E1163" s="20">
        <f>SUMIFS('CONTRATOS 2016'!$AM:AM,'CONTRATOS 2016'!$AY:AY,A1163)</f>
        <v>0</v>
      </c>
    </row>
    <row r="1164" spans="1:5" x14ac:dyDescent="0.2">
      <c r="A1164" s="23" t="s">
        <v>94</v>
      </c>
      <c r="B1164" s="8">
        <v>7314404</v>
      </c>
      <c r="C1164" s="25" t="s">
        <v>191</v>
      </c>
      <c r="D1164" s="21">
        <f>COUNTIFS('CONTRATOS 2016'!AY:AY,A1164,'CONTRATOS 2016'!$AM:AM,"&gt;=1")</f>
        <v>0</v>
      </c>
      <c r="E1164" s="20">
        <f>SUMIFS('CONTRATOS 2016'!$AM:AM,'CONTRATOS 2016'!$AY:AY,A1164)</f>
        <v>0</v>
      </c>
    </row>
    <row r="1165" spans="1:5" x14ac:dyDescent="0.2">
      <c r="A1165" s="23" t="s">
        <v>339</v>
      </c>
      <c r="B1165" s="8">
        <v>7697205</v>
      </c>
      <c r="C1165" s="25" t="s">
        <v>196</v>
      </c>
      <c r="D1165" s="21">
        <f>COUNTIFS('CONTRATOS 2016'!AY:AY,A1165,'CONTRATOS 2016'!$AM:AM,"&gt;=1")</f>
        <v>0</v>
      </c>
      <c r="E1165" s="20">
        <f>SUMIFS('CONTRATOS 2016'!$AM:AM,'CONTRATOS 2016'!$AY:AY,A1165)</f>
        <v>0</v>
      </c>
    </row>
    <row r="1166" spans="1:5" x14ac:dyDescent="0.2">
      <c r="A1166" s="23" t="s">
        <v>1262</v>
      </c>
      <c r="B1166" s="8">
        <v>1010161940</v>
      </c>
      <c r="C1166" s="25" t="s">
        <v>161</v>
      </c>
      <c r="D1166" s="21">
        <f>COUNTIFS('CONTRATOS 2016'!AY:AY,A1166,'CONTRATOS 2016'!$AM:AM,"&gt;=1")</f>
        <v>0</v>
      </c>
      <c r="E1166" s="20">
        <f>SUMIFS('CONTRATOS 2016'!$AM:AM,'CONTRATOS 2016'!$AY:AY,A1166)</f>
        <v>0</v>
      </c>
    </row>
    <row r="1167" spans="1:5" x14ac:dyDescent="0.2">
      <c r="A1167" s="23" t="s">
        <v>1268</v>
      </c>
      <c r="B1167" s="8">
        <v>1010195619</v>
      </c>
      <c r="C1167" s="25" t="s">
        <v>203</v>
      </c>
      <c r="D1167" s="21">
        <f>COUNTIFS('CONTRATOS 2016'!AY:AY,A1167,'CONTRATOS 2016'!$AM:AM,"&gt;=1")</f>
        <v>0</v>
      </c>
      <c r="E1167" s="20">
        <f>SUMIFS('CONTRATOS 2016'!$AM:AM,'CONTRATOS 2016'!$AY:AY,A1167)</f>
        <v>0</v>
      </c>
    </row>
    <row r="1168" spans="1:5" x14ac:dyDescent="0.2">
      <c r="A1168" s="23" t="s">
        <v>1162</v>
      </c>
      <c r="B1168" s="8">
        <v>86058538</v>
      </c>
      <c r="C1168" s="25" t="s">
        <v>205</v>
      </c>
      <c r="D1168" s="21">
        <f>COUNTIFS('CONTRATOS 2016'!AY:AY,A1168,'CONTRATOS 2016'!$AM:AM,"&gt;=1")</f>
        <v>0</v>
      </c>
      <c r="E1168" s="20">
        <f>SUMIFS('CONTRATOS 2016'!$AM:AM,'CONTRATOS 2016'!$AY:AY,A1168)</f>
        <v>0</v>
      </c>
    </row>
    <row r="1169" spans="1:5" x14ac:dyDescent="0.2">
      <c r="A1169" s="23" t="s">
        <v>670</v>
      </c>
      <c r="B1169" s="8">
        <v>51878526</v>
      </c>
      <c r="C1169" s="25" t="s">
        <v>162</v>
      </c>
      <c r="D1169" s="21">
        <f>COUNTIFS('CONTRATOS 2016'!AY:AY,A1169,'CONTRATOS 2016'!$AM:AM,"&gt;=1")</f>
        <v>0</v>
      </c>
      <c r="E1169" s="20">
        <f>SUMIFS('CONTRATOS 2016'!$AM:AM,'CONTRATOS 2016'!$AY:AY,A1169)</f>
        <v>0</v>
      </c>
    </row>
    <row r="1170" spans="1:5" x14ac:dyDescent="0.2">
      <c r="A1170" s="23" t="s">
        <v>1068</v>
      </c>
      <c r="B1170" s="8">
        <v>80067193</v>
      </c>
      <c r="C1170" s="25" t="s">
        <v>161</v>
      </c>
      <c r="D1170" s="21">
        <f>COUNTIFS('CONTRATOS 2016'!AY:AY,A1170,'CONTRATOS 2016'!$AM:AM,"&gt;=1")</f>
        <v>0</v>
      </c>
      <c r="E1170" s="20">
        <f>SUMIFS('CONTRATOS 2016'!$AM:AM,'CONTRATOS 2016'!$AY:AY,A1170)</f>
        <v>0</v>
      </c>
    </row>
    <row r="1171" spans="1:5" x14ac:dyDescent="0.2">
      <c r="A1171" s="23" t="s">
        <v>90</v>
      </c>
      <c r="B1171" s="8">
        <v>88264550</v>
      </c>
      <c r="C1171" s="25" t="s">
        <v>260</v>
      </c>
      <c r="D1171" s="21">
        <f>COUNTIFS('CONTRATOS 2016'!AY:AY,A1171,'CONTRATOS 2016'!$AM:AM,"&gt;=1")</f>
        <v>0</v>
      </c>
      <c r="E1171" s="20">
        <f>SUMIFS('CONTRATOS 2016'!$AM:AM,'CONTRATOS 2016'!$AY:AY,A1171)</f>
        <v>0</v>
      </c>
    </row>
    <row r="1172" spans="1:5" x14ac:dyDescent="0.2">
      <c r="A1172" s="23" t="s">
        <v>1455</v>
      </c>
      <c r="B1172" s="8">
        <v>1152189094</v>
      </c>
      <c r="C1172" s="25" t="s">
        <v>177</v>
      </c>
      <c r="D1172" s="21">
        <f>COUNTIFS('CONTRATOS 2016'!AY:AY,A1172,'CONTRATOS 2016'!$AM:AM,"&gt;=1")</f>
        <v>0</v>
      </c>
      <c r="E1172" s="20">
        <f>SUMIFS('CONTRATOS 2016'!$AM:AM,'CONTRATOS 2016'!$AY:AY,A1172)</f>
        <v>0</v>
      </c>
    </row>
    <row r="1173" spans="1:5" x14ac:dyDescent="0.2">
      <c r="A1173" s="23" t="s">
        <v>1050</v>
      </c>
      <c r="B1173" s="8">
        <v>80021797</v>
      </c>
      <c r="C1173" s="25" t="s">
        <v>250</v>
      </c>
      <c r="D1173" s="21">
        <f>COUNTIFS('CONTRATOS 2016'!AY:AY,A1173,'CONTRATOS 2016'!$AM:AM,"&gt;=1")</f>
        <v>0</v>
      </c>
      <c r="E1173" s="20">
        <f>SUMIFS('CONTRATOS 2016'!$AM:AM,'CONTRATOS 2016'!$AY:AY,A1173)</f>
        <v>0</v>
      </c>
    </row>
    <row r="1174" spans="1:5" x14ac:dyDescent="0.2">
      <c r="A1174" s="23" t="s">
        <v>348</v>
      </c>
      <c r="B1174" s="8">
        <v>8646174</v>
      </c>
      <c r="C1174" s="25" t="s">
        <v>200</v>
      </c>
      <c r="D1174" s="21">
        <f>COUNTIFS('CONTRATOS 2016'!AY:AY,A1174,'CONTRATOS 2016'!$AM:AM,"&gt;=1")</f>
        <v>0</v>
      </c>
      <c r="E1174" s="20">
        <f>SUMIFS('CONTRATOS 2016'!$AM:AM,'CONTRATOS 2016'!$AY:AY,A1174)</f>
        <v>0</v>
      </c>
    </row>
    <row r="1175" spans="1:5" x14ac:dyDescent="0.2">
      <c r="A1175" s="23" t="s">
        <v>1420</v>
      </c>
      <c r="B1175" s="8">
        <v>1110474113</v>
      </c>
      <c r="C1175" s="25" t="s">
        <v>253</v>
      </c>
      <c r="D1175" s="21">
        <f>COUNTIFS('CONTRATOS 2016'!AY:AY,A1175,'CONTRATOS 2016'!$AM:AM,"&gt;=1")</f>
        <v>0</v>
      </c>
      <c r="E1175" s="20">
        <f>SUMIFS('CONTRATOS 2016'!$AM:AM,'CONTRATOS 2016'!$AY:AY,A1175)</f>
        <v>0</v>
      </c>
    </row>
    <row r="1176" spans="1:5" x14ac:dyDescent="0.2">
      <c r="A1176" s="23" t="s">
        <v>1386</v>
      </c>
      <c r="B1176" s="8">
        <v>1060589082</v>
      </c>
      <c r="C1176" s="25" t="s">
        <v>172</v>
      </c>
      <c r="D1176" s="21">
        <f>COUNTIFS('CONTRATOS 2016'!AY:AY,A1176,'CONTRATOS 2016'!$AM:AM,"&gt;=1")</f>
        <v>0</v>
      </c>
      <c r="E1176" s="20">
        <f>SUMIFS('CONTRATOS 2016'!$AM:AM,'CONTRATOS 2016'!$AY:AY,A1176)</f>
        <v>0</v>
      </c>
    </row>
    <row r="1177" spans="1:5" x14ac:dyDescent="0.2">
      <c r="A1177" s="23" t="s">
        <v>782</v>
      </c>
      <c r="B1177" s="8">
        <v>52977301</v>
      </c>
      <c r="C1177" s="25" t="s">
        <v>163</v>
      </c>
      <c r="D1177" s="21">
        <f>COUNTIFS('CONTRATOS 2016'!AY:AY,A1177,'CONTRATOS 2016'!$AM:AM,"&gt;=1")</f>
        <v>0</v>
      </c>
      <c r="E1177" s="20">
        <f>SUMIFS('CONTRATOS 2016'!$AM:AM,'CONTRATOS 2016'!$AY:AY,A1177)</f>
        <v>0</v>
      </c>
    </row>
    <row r="1178" spans="1:5" x14ac:dyDescent="0.2">
      <c r="A1178" s="23" t="s">
        <v>619</v>
      </c>
      <c r="B1178" s="8">
        <v>40986438</v>
      </c>
      <c r="C1178" s="25" t="s">
        <v>265</v>
      </c>
      <c r="D1178" s="21">
        <f>COUNTIFS('CONTRATOS 2016'!AY:AY,A1178,'CONTRATOS 2016'!$AM:AM,"&gt;=1")</f>
        <v>0</v>
      </c>
      <c r="E1178" s="20">
        <f>SUMIFS('CONTRATOS 2016'!$AM:AM,'CONTRATOS 2016'!$AY:AY,A1178)</f>
        <v>0</v>
      </c>
    </row>
    <row r="1179" spans="1:5" x14ac:dyDescent="0.2">
      <c r="A1179" s="23" t="s">
        <v>473</v>
      </c>
      <c r="B1179" s="8">
        <v>17656232</v>
      </c>
      <c r="C1179" s="25" t="s">
        <v>161</v>
      </c>
      <c r="D1179" s="21">
        <f>COUNTIFS('CONTRATOS 2016'!AY:AY,A1179,'CONTRATOS 2016'!$AM:AM,"&gt;=1")</f>
        <v>0</v>
      </c>
      <c r="E1179" s="20">
        <f>SUMIFS('CONTRATOS 2016'!$AM:AM,'CONTRATOS 2016'!$AY:AY,A1179)</f>
        <v>0</v>
      </c>
    </row>
    <row r="1180" spans="1:5" x14ac:dyDescent="0.2">
      <c r="A1180" s="23" t="s">
        <v>831</v>
      </c>
      <c r="B1180" s="8">
        <v>63503220</v>
      </c>
      <c r="C1180" s="25" t="s">
        <v>161</v>
      </c>
      <c r="D1180" s="21">
        <f>COUNTIFS('CONTRATOS 2016'!AY:AY,A1180,'CONTRATOS 2016'!$AM:AM,"&gt;=1")</f>
        <v>0</v>
      </c>
      <c r="E1180" s="20">
        <f>SUMIFS('CONTRATOS 2016'!$AM:AM,'CONTRATOS 2016'!$AY:AY,A1180)</f>
        <v>0</v>
      </c>
    </row>
    <row r="1181" spans="1:5" x14ac:dyDescent="0.2">
      <c r="A1181" s="23" t="s">
        <v>45</v>
      </c>
      <c r="B1181" s="8">
        <v>40988421</v>
      </c>
      <c r="C1181" s="25" t="s">
        <v>225</v>
      </c>
      <c r="D1181" s="21">
        <f>COUNTIFS('CONTRATOS 2016'!AY:AY,A1181,'CONTRATOS 2016'!$AM:AM,"&gt;=1")</f>
        <v>0</v>
      </c>
      <c r="E1181" s="20">
        <f>SUMIFS('CONTRATOS 2016'!$AM:AM,'CONTRATOS 2016'!$AY:AY,A1181)</f>
        <v>0</v>
      </c>
    </row>
    <row r="1182" spans="1:5" x14ac:dyDescent="0.2">
      <c r="A1182" s="23" t="s">
        <v>746</v>
      </c>
      <c r="B1182" s="8">
        <v>52775509</v>
      </c>
      <c r="C1182" s="25" t="s">
        <v>161</v>
      </c>
      <c r="D1182" s="21">
        <f>COUNTIFS('CONTRATOS 2016'!AY:AY,A1182,'CONTRATOS 2016'!$AM:AM,"&gt;=1")</f>
        <v>0</v>
      </c>
      <c r="E1182" s="20">
        <f>SUMIFS('CONTRATOS 2016'!$AM:AM,'CONTRATOS 2016'!$AY:AY,A1182)</f>
        <v>0</v>
      </c>
    </row>
    <row r="1183" spans="1:5" x14ac:dyDescent="0.2">
      <c r="A1183" s="23" t="s">
        <v>620</v>
      </c>
      <c r="B1183" s="8">
        <v>40991985</v>
      </c>
      <c r="C1183" s="25" t="s">
        <v>265</v>
      </c>
      <c r="D1183" s="21">
        <f>COUNTIFS('CONTRATOS 2016'!AY:AY,A1183,'CONTRATOS 2016'!$AM:AM,"&gt;=1")</f>
        <v>0</v>
      </c>
      <c r="E1183" s="20">
        <f>SUMIFS('CONTRATOS 2016'!$AM:AM,'CONTRATOS 2016'!$AY:AY,A1183)</f>
        <v>0</v>
      </c>
    </row>
    <row r="1184" spans="1:5" x14ac:dyDescent="0.2">
      <c r="A1184" s="23" t="s">
        <v>672</v>
      </c>
      <c r="B1184" s="8">
        <v>51906944</v>
      </c>
      <c r="C1184" s="25" t="s">
        <v>207</v>
      </c>
      <c r="D1184" s="21">
        <f>COUNTIFS('CONTRATOS 2016'!AY:AY,A1184,'CONTRATOS 2016'!$AM:AM,"&gt;=1")</f>
        <v>0</v>
      </c>
      <c r="E1184" s="20">
        <f>SUMIFS('CONTRATOS 2016'!$AM:AM,'CONTRATOS 2016'!$AY:AY,A1184)</f>
        <v>0</v>
      </c>
    </row>
    <row r="1185" spans="1:5" x14ac:dyDescent="0.2">
      <c r="A1185" s="23" t="s">
        <v>287</v>
      </c>
      <c r="B1185" s="8">
        <v>287842</v>
      </c>
      <c r="C1185" s="25" t="s">
        <v>162</v>
      </c>
      <c r="D1185" s="21">
        <f>COUNTIFS('CONTRATOS 2016'!AY:AY,A1185,'CONTRATOS 2016'!$AM:AM,"&gt;=1")</f>
        <v>0</v>
      </c>
      <c r="E1185" s="20">
        <f>SUMIFS('CONTRATOS 2016'!$AM:AM,'CONTRATOS 2016'!$AY:AY,A1185)</f>
        <v>0</v>
      </c>
    </row>
    <row r="1186" spans="1:5" x14ac:dyDescent="0.2">
      <c r="A1186" s="23" t="s">
        <v>736</v>
      </c>
      <c r="B1186" s="8">
        <v>52548197</v>
      </c>
      <c r="C1186" s="25" t="s">
        <v>194</v>
      </c>
      <c r="D1186" s="21">
        <f>COUNTIFS('CONTRATOS 2016'!AY:AY,A1186,'CONTRATOS 2016'!$AM:AM,"&gt;=1")</f>
        <v>0</v>
      </c>
      <c r="E1186" s="20">
        <f>SUMIFS('CONTRATOS 2016'!$AM:AM,'CONTRATOS 2016'!$AY:AY,A1186)</f>
        <v>0</v>
      </c>
    </row>
    <row r="1187" spans="1:5" x14ac:dyDescent="0.2">
      <c r="A1187" s="23" t="s">
        <v>160</v>
      </c>
      <c r="B1187" s="8">
        <v>1047376095</v>
      </c>
      <c r="C1187" s="25"/>
      <c r="D1187" s="21">
        <f>COUNTIFS('CONTRATOS 2016'!AY:AY,A1187,'CONTRATOS 2016'!$AM:AM,"&gt;=1")</f>
        <v>0</v>
      </c>
      <c r="E1187" s="20">
        <f>SUMIFS('CONTRATOS 2016'!$AM:AM,'CONTRATOS 2016'!$AY:AY,A1187)</f>
        <v>0</v>
      </c>
    </row>
    <row r="1188" spans="1:5" x14ac:dyDescent="0.2">
      <c r="A1188" s="23" t="s">
        <v>594</v>
      </c>
      <c r="B1188" s="8">
        <v>38644470</v>
      </c>
      <c r="C1188" s="25" t="s">
        <v>205</v>
      </c>
      <c r="D1188" s="21">
        <f>COUNTIFS('CONTRATOS 2016'!AY:AY,A1188,'CONTRATOS 2016'!$AM:AM,"&gt;=1")</f>
        <v>0</v>
      </c>
      <c r="E1188" s="20">
        <f>SUMIFS('CONTRATOS 2016'!$AM:AM,'CONTRATOS 2016'!$AY:AY,A1188)</f>
        <v>0</v>
      </c>
    </row>
    <row r="1189" spans="1:5" x14ac:dyDescent="0.2">
      <c r="A1189" s="23" t="s">
        <v>1371</v>
      </c>
      <c r="B1189" s="8">
        <v>1047376095</v>
      </c>
      <c r="C1189" s="25" t="s">
        <v>167</v>
      </c>
      <c r="D1189" s="21">
        <f>COUNTIFS('CONTRATOS 2016'!AY:AY,A1189,'CONTRATOS 2016'!$AM:AM,"&gt;=1")</f>
        <v>0</v>
      </c>
      <c r="E1189" s="20">
        <f>SUMIFS('CONTRATOS 2016'!$AM:AM,'CONTRATOS 2016'!$AY:AY,A1189)</f>
        <v>0</v>
      </c>
    </row>
    <row r="1190" spans="1:5" x14ac:dyDescent="0.2">
      <c r="A1190" s="23" t="s">
        <v>350</v>
      </c>
      <c r="B1190" s="8">
        <v>8854611</v>
      </c>
      <c r="C1190" s="25" t="s">
        <v>172</v>
      </c>
      <c r="D1190" s="21">
        <f>COUNTIFS('CONTRATOS 2016'!AY:AY,A1190,'CONTRATOS 2016'!$AM:AM,"&gt;=1")</f>
        <v>0</v>
      </c>
      <c r="E1190" s="20">
        <f>SUMIFS('CONTRATOS 2016'!$AM:AM,'CONTRATOS 2016'!$AY:AY,A1190)</f>
        <v>0</v>
      </c>
    </row>
    <row r="1191" spans="1:5" x14ac:dyDescent="0.2">
      <c r="A1191" s="23" t="s">
        <v>1335</v>
      </c>
      <c r="B1191" s="8">
        <v>1030547964</v>
      </c>
      <c r="C1191" s="25" t="s">
        <v>161</v>
      </c>
      <c r="D1191" s="21">
        <f>COUNTIFS('CONTRATOS 2016'!AY:AY,A1191,'CONTRATOS 2016'!$AM:AM,"&gt;=1")</f>
        <v>0</v>
      </c>
      <c r="E1191" s="20">
        <f>SUMIFS('CONTRATOS 2016'!$AM:AM,'CONTRATOS 2016'!$AY:AY,A1191)</f>
        <v>0</v>
      </c>
    </row>
    <row r="1192" spans="1:5" x14ac:dyDescent="0.2">
      <c r="A1192" s="23" t="s">
        <v>853</v>
      </c>
      <c r="B1192" s="8">
        <v>71272630</v>
      </c>
      <c r="C1192" s="25" t="s">
        <v>197</v>
      </c>
      <c r="D1192" s="21">
        <f>COUNTIFS('CONTRATOS 2016'!AY:AY,A1192,'CONTRATOS 2016'!$AM:AM,"&gt;=1")</f>
        <v>0</v>
      </c>
      <c r="E1192" s="20">
        <f>SUMIFS('CONTRATOS 2016'!$AM:AM,'CONTRATOS 2016'!$AY:AY,A1192)</f>
        <v>0</v>
      </c>
    </row>
    <row r="1193" spans="1:5" x14ac:dyDescent="0.2">
      <c r="A1193" s="23" t="s">
        <v>1291</v>
      </c>
      <c r="B1193" s="8">
        <v>1016020693</v>
      </c>
      <c r="C1193" s="25" t="s">
        <v>161</v>
      </c>
      <c r="D1193" s="21">
        <f>COUNTIFS('CONTRATOS 2016'!AY:AY,A1193,'CONTRATOS 2016'!$AM:AM,"&gt;=1")</f>
        <v>0</v>
      </c>
      <c r="E1193" s="20">
        <f>SUMIFS('CONTRATOS 2016'!$AM:AM,'CONTRATOS 2016'!$AY:AY,A1193)</f>
        <v>0</v>
      </c>
    </row>
    <row r="1194" spans="1:5" x14ac:dyDescent="0.2">
      <c r="A1194" s="23" t="s">
        <v>1366</v>
      </c>
      <c r="B1194" s="8">
        <v>1042421199</v>
      </c>
      <c r="C1194" s="25" t="s">
        <v>167</v>
      </c>
      <c r="D1194" s="21">
        <f>COUNTIFS('CONTRATOS 2016'!AY:AY,A1194,'CONTRATOS 2016'!$AM:AM,"&gt;=1")</f>
        <v>0</v>
      </c>
      <c r="E1194" s="20">
        <f>SUMIFS('CONTRATOS 2016'!$AM:AM,'CONTRATOS 2016'!$AY:AY,A1194)</f>
        <v>0</v>
      </c>
    </row>
    <row r="1195" spans="1:5" x14ac:dyDescent="0.2">
      <c r="A1195" s="23" t="s">
        <v>378</v>
      </c>
      <c r="B1195" s="8">
        <v>10775000</v>
      </c>
      <c r="C1195" s="25" t="s">
        <v>192</v>
      </c>
      <c r="D1195" s="21">
        <f>COUNTIFS('CONTRATOS 2016'!AY:AY,A1195,'CONTRATOS 2016'!$AM:AM,"&gt;=1")</f>
        <v>0</v>
      </c>
      <c r="E1195" s="20">
        <f>SUMIFS('CONTRATOS 2016'!$AM:AM,'CONTRATOS 2016'!$AY:AY,A1195)</f>
        <v>0</v>
      </c>
    </row>
    <row r="1196" spans="1:5" x14ac:dyDescent="0.2">
      <c r="A1196" s="23" t="s">
        <v>927</v>
      </c>
      <c r="B1196" s="8">
        <v>76328104</v>
      </c>
      <c r="C1196" s="25" t="s">
        <v>222</v>
      </c>
      <c r="D1196" s="21">
        <f>COUNTIFS('CONTRATOS 2016'!AY:AY,A1196,'CONTRATOS 2016'!$AM:AM,"&gt;=1")</f>
        <v>0</v>
      </c>
      <c r="E1196" s="20">
        <f>SUMIFS('CONTRATOS 2016'!$AM:AM,'CONTRATOS 2016'!$AY:AY,A1196)</f>
        <v>0</v>
      </c>
    </row>
    <row r="1197" spans="1:5" x14ac:dyDescent="0.2">
      <c r="A1197" s="23" t="s">
        <v>49</v>
      </c>
      <c r="B1197" s="8">
        <v>4113796</v>
      </c>
      <c r="C1197" s="25" t="s">
        <v>168</v>
      </c>
      <c r="D1197" s="21">
        <f>COUNTIFS('CONTRATOS 2016'!AY:AY,A1197,'CONTRATOS 2016'!$AM:AM,"&gt;=1")</f>
        <v>0</v>
      </c>
      <c r="E1197" s="20">
        <f>SUMIFS('CONTRATOS 2016'!$AM:AM,'CONTRATOS 2016'!$AY:AY,A1197)</f>
        <v>0</v>
      </c>
    </row>
    <row r="1198" spans="1:5" x14ac:dyDescent="0.2">
      <c r="A1198" s="23" t="s">
        <v>1096</v>
      </c>
      <c r="B1198" s="8">
        <v>80218865</v>
      </c>
      <c r="C1198" s="25" t="s">
        <v>163</v>
      </c>
      <c r="D1198" s="21">
        <f>COUNTIFS('CONTRATOS 2016'!AY:AY,A1198,'CONTRATOS 2016'!$AM:AM,"&gt;=1")</f>
        <v>0</v>
      </c>
      <c r="E1198" s="20">
        <f>SUMIFS('CONTRATOS 2016'!$AM:AM,'CONTRATOS 2016'!$AY:AY,A1198)</f>
        <v>0</v>
      </c>
    </row>
    <row r="1199" spans="1:5" x14ac:dyDescent="0.2">
      <c r="A1199" s="23" t="s">
        <v>404</v>
      </c>
      <c r="B1199" s="8">
        <v>12615009</v>
      </c>
      <c r="C1199" s="25" t="s">
        <v>191</v>
      </c>
      <c r="D1199" s="21">
        <f>COUNTIFS('CONTRATOS 2016'!AY:AY,A1199,'CONTRATOS 2016'!$AM:AM,"&gt;=1")</f>
        <v>0</v>
      </c>
      <c r="E1199" s="20">
        <f>SUMIFS('CONTRATOS 2016'!$AM:AM,'CONTRATOS 2016'!$AY:AY,A1199)</f>
        <v>0</v>
      </c>
    </row>
    <row r="1200" spans="1:5" x14ac:dyDescent="0.2">
      <c r="A1200" s="23" t="s">
        <v>763</v>
      </c>
      <c r="B1200" s="8">
        <v>52871416</v>
      </c>
      <c r="C1200" s="25" t="s">
        <v>273</v>
      </c>
      <c r="D1200" s="21">
        <f>COUNTIFS('CONTRATOS 2016'!AY:AY,A1200,'CONTRATOS 2016'!$AM:AM,"&gt;=1")</f>
        <v>0</v>
      </c>
      <c r="E1200" s="20">
        <f>SUMIFS('CONTRATOS 2016'!$AM:AM,'CONTRATOS 2016'!$AY:AY,A1200)</f>
        <v>0</v>
      </c>
    </row>
    <row r="1201" spans="1:5" x14ac:dyDescent="0.2">
      <c r="A1201" s="23" t="s">
        <v>556</v>
      </c>
      <c r="B1201" s="8">
        <v>32876506</v>
      </c>
      <c r="C1201" s="25" t="s">
        <v>200</v>
      </c>
      <c r="D1201" s="21">
        <f>COUNTIFS('CONTRATOS 2016'!AY:AY,A1201,'CONTRATOS 2016'!$AM:AM,"&gt;=1")</f>
        <v>0</v>
      </c>
      <c r="E1201" s="20">
        <f>SUMIFS('CONTRATOS 2016'!$AM:AM,'CONTRATOS 2016'!$AY:AY,A1201)</f>
        <v>0</v>
      </c>
    </row>
    <row r="1202" spans="1:5" x14ac:dyDescent="0.2">
      <c r="A1202" s="23" t="s">
        <v>800</v>
      </c>
      <c r="B1202" s="8">
        <v>53114816</v>
      </c>
      <c r="C1202" s="25" t="s">
        <v>277</v>
      </c>
      <c r="D1202" s="21">
        <f>COUNTIFS('CONTRATOS 2016'!AY:AY,A1202,'CONTRATOS 2016'!$AM:AM,"&gt;=1")</f>
        <v>0</v>
      </c>
      <c r="E1202" s="20">
        <f>SUMIFS('CONTRATOS 2016'!$AM:AM,'CONTRATOS 2016'!$AY:AY,A1202)</f>
        <v>0</v>
      </c>
    </row>
    <row r="1203" spans="1:5" x14ac:dyDescent="0.2">
      <c r="A1203" s="23" t="s">
        <v>721</v>
      </c>
      <c r="B1203" s="8">
        <v>52439750</v>
      </c>
      <c r="C1203" s="25" t="s">
        <v>264</v>
      </c>
      <c r="D1203" s="21">
        <f>COUNTIFS('CONTRATOS 2016'!AY:AY,A1203,'CONTRATOS 2016'!$AM:AM,"&gt;=1")</f>
        <v>0</v>
      </c>
      <c r="E1203" s="20">
        <f>SUMIFS('CONTRATOS 2016'!$AM:AM,'CONTRATOS 2016'!$AY:AY,A1203)</f>
        <v>0</v>
      </c>
    </row>
    <row r="1204" spans="1:5" x14ac:dyDescent="0.2">
      <c r="A1204" s="23" t="s">
        <v>534</v>
      </c>
      <c r="B1204" s="8">
        <v>27895685</v>
      </c>
      <c r="C1204" s="25" t="s">
        <v>206</v>
      </c>
      <c r="D1204" s="21">
        <f>COUNTIFS('CONTRATOS 2016'!AY:AY,A1204,'CONTRATOS 2016'!$AM:AM,"&gt;=1")</f>
        <v>0</v>
      </c>
      <c r="E1204" s="20">
        <f>SUMIFS('CONTRATOS 2016'!$AM:AM,'CONTRATOS 2016'!$AY:AY,A1204)</f>
        <v>0</v>
      </c>
    </row>
    <row r="1205" spans="1:5" x14ac:dyDescent="0.2">
      <c r="A1205" s="23" t="s">
        <v>542</v>
      </c>
      <c r="B1205" s="8">
        <v>30938098</v>
      </c>
      <c r="C1205" s="25" t="s">
        <v>250</v>
      </c>
      <c r="D1205" s="21">
        <f>COUNTIFS('CONTRATOS 2016'!AY:AY,A1205,'CONTRATOS 2016'!$AM:AM,"&gt;=1")</f>
        <v>0</v>
      </c>
      <c r="E1205" s="20">
        <f>SUMIFS('CONTRATOS 2016'!$AM:AM,'CONTRATOS 2016'!$AY:AY,A1205)</f>
        <v>0</v>
      </c>
    </row>
    <row r="1206" spans="1:5" x14ac:dyDescent="0.2">
      <c r="A1206" s="23" t="s">
        <v>598</v>
      </c>
      <c r="B1206" s="8">
        <v>39545769</v>
      </c>
      <c r="C1206" s="25" t="s">
        <v>162</v>
      </c>
      <c r="D1206" s="21">
        <f>COUNTIFS('CONTRATOS 2016'!AY:AY,A1206,'CONTRATOS 2016'!$AM:AM,"&gt;=1")</f>
        <v>0</v>
      </c>
      <c r="E1206" s="20">
        <f>SUMIFS('CONTRATOS 2016'!$AM:AM,'CONTRATOS 2016'!$AY:AY,A1206)</f>
        <v>0</v>
      </c>
    </row>
    <row r="1207" spans="1:5" x14ac:dyDescent="0.2">
      <c r="A1207" s="23" t="s">
        <v>595</v>
      </c>
      <c r="B1207" s="8">
        <v>38757481</v>
      </c>
      <c r="C1207" s="25" t="s">
        <v>161</v>
      </c>
      <c r="D1207" s="21">
        <f>COUNTIFS('CONTRATOS 2016'!AY:AY,A1207,'CONTRATOS 2016'!$AM:AM,"&gt;=1")</f>
        <v>0</v>
      </c>
      <c r="E1207" s="20">
        <f>SUMIFS('CONTRATOS 2016'!$AM:AM,'CONTRATOS 2016'!$AY:AY,A1207)</f>
        <v>0</v>
      </c>
    </row>
    <row r="1208" spans="1:5" x14ac:dyDescent="0.2">
      <c r="A1208" s="23" t="s">
        <v>775</v>
      </c>
      <c r="B1208" s="8">
        <v>52938397</v>
      </c>
      <c r="C1208" s="25" t="s">
        <v>161</v>
      </c>
      <c r="D1208" s="21">
        <f>COUNTIFS('CONTRATOS 2016'!AY:AY,A1208,'CONTRATOS 2016'!$AM:AM,"&gt;=1")</f>
        <v>0</v>
      </c>
      <c r="E1208" s="20">
        <f>SUMIFS('CONTRATOS 2016'!$AM:AM,'CONTRATOS 2016'!$AY:AY,A1208)</f>
        <v>0</v>
      </c>
    </row>
    <row r="1209" spans="1:5" x14ac:dyDescent="0.2">
      <c r="A1209" s="23" t="s">
        <v>593</v>
      </c>
      <c r="B1209" s="8">
        <v>38641329</v>
      </c>
      <c r="C1209" s="25" t="s">
        <v>197</v>
      </c>
      <c r="D1209" s="21">
        <f>COUNTIFS('CONTRATOS 2016'!AY:AY,A1209,'CONTRATOS 2016'!$AM:AM,"&gt;=1")</f>
        <v>0</v>
      </c>
      <c r="E1209" s="20">
        <f>SUMIFS('CONTRATOS 2016'!$AM:AM,'CONTRATOS 2016'!$AY:AY,A1209)</f>
        <v>0</v>
      </c>
    </row>
    <row r="1210" spans="1:5" x14ac:dyDescent="0.2">
      <c r="A1210" s="23" t="s">
        <v>517</v>
      </c>
      <c r="B1210" s="8">
        <v>24338168</v>
      </c>
      <c r="C1210" s="25" t="s">
        <v>244</v>
      </c>
      <c r="D1210" s="21">
        <f>COUNTIFS('CONTRATOS 2016'!AY:AY,A1210,'CONTRATOS 2016'!$AM:AM,"&gt;=1")</f>
        <v>0</v>
      </c>
      <c r="E1210" s="20">
        <f>SUMIFS('CONTRATOS 2016'!$AM:AM,'CONTRATOS 2016'!$AY:AY,A1210)</f>
        <v>0</v>
      </c>
    </row>
    <row r="1211" spans="1:5" x14ac:dyDescent="0.2">
      <c r="A1211" s="23" t="s">
        <v>1137</v>
      </c>
      <c r="B1211" s="8">
        <v>80927913</v>
      </c>
      <c r="C1211" s="25" t="s">
        <v>161</v>
      </c>
      <c r="D1211" s="21">
        <f>COUNTIFS('CONTRATOS 2016'!AY:AY,A1211,'CONTRATOS 2016'!$AM:AM,"&gt;=1")</f>
        <v>0</v>
      </c>
      <c r="E1211" s="20">
        <f>SUMIFS('CONTRATOS 2016'!$AM:AM,'CONTRATOS 2016'!$AY:AY,A1211)</f>
        <v>0</v>
      </c>
    </row>
    <row r="1212" spans="1:5" x14ac:dyDescent="0.2">
      <c r="A1212" s="23" t="s">
        <v>1185</v>
      </c>
      <c r="B1212" s="8">
        <v>88225851</v>
      </c>
      <c r="C1212" s="25" t="s">
        <v>210</v>
      </c>
      <c r="D1212" s="21">
        <f>COUNTIFS('CONTRATOS 2016'!AY:AY,A1212,'CONTRATOS 2016'!$AM:AM,"&gt;=1")</f>
        <v>0</v>
      </c>
      <c r="E1212" s="20">
        <f>SUMIFS('CONTRATOS 2016'!$AM:AM,'CONTRATOS 2016'!$AY:AY,A1212)</f>
        <v>0</v>
      </c>
    </row>
    <row r="1213" spans="1:5" x14ac:dyDescent="0.2">
      <c r="A1213" s="23" t="s">
        <v>1203</v>
      </c>
      <c r="B1213" s="8">
        <v>91012305</v>
      </c>
      <c r="C1213" s="25" t="s">
        <v>248</v>
      </c>
      <c r="D1213" s="21">
        <f>COUNTIFS('CONTRATOS 2016'!AY:AY,A1213,'CONTRATOS 2016'!$AM:AM,"&gt;=1")</f>
        <v>0</v>
      </c>
      <c r="E1213" s="20">
        <f>SUMIFS('CONTRATOS 2016'!$AM:AM,'CONTRATOS 2016'!$AY:AY,A1213)</f>
        <v>0</v>
      </c>
    </row>
    <row r="1214" spans="1:5" x14ac:dyDescent="0.2">
      <c r="A1214" s="23" t="s">
        <v>864</v>
      </c>
      <c r="B1214" s="8">
        <v>72185455</v>
      </c>
      <c r="C1214" s="25" t="s">
        <v>219</v>
      </c>
      <c r="D1214" s="21">
        <f>COUNTIFS('CONTRATOS 2016'!AY:AY,A1214,'CONTRATOS 2016'!$AM:AM,"&gt;=1")</f>
        <v>0</v>
      </c>
      <c r="E1214" s="20">
        <f>SUMIFS('CONTRATOS 2016'!$AM:AM,'CONTRATOS 2016'!$AY:AY,A1214)</f>
        <v>0</v>
      </c>
    </row>
    <row r="1215" spans="1:5" x14ac:dyDescent="0.2">
      <c r="A1215" s="23" t="s">
        <v>1453</v>
      </c>
      <c r="B1215" s="8">
        <v>1143228484</v>
      </c>
      <c r="C1215" s="25" t="s">
        <v>202</v>
      </c>
      <c r="D1215" s="21">
        <f>COUNTIFS('CONTRATOS 2016'!AY:AY,A1215,'CONTRATOS 2016'!$AM:AM,"&gt;=1")</f>
        <v>0</v>
      </c>
      <c r="E1215" s="20">
        <f>SUMIFS('CONTRATOS 2016'!$AM:AM,'CONTRATOS 2016'!$AY:AY,A1215)</f>
        <v>0</v>
      </c>
    </row>
    <row r="1216" spans="1:5" x14ac:dyDescent="0.2">
      <c r="A1216" s="23" t="s">
        <v>557</v>
      </c>
      <c r="B1216" s="8">
        <v>32906446</v>
      </c>
      <c r="C1216" s="25" t="s">
        <v>254</v>
      </c>
      <c r="D1216" s="21">
        <f>COUNTIFS('CONTRATOS 2016'!AY:AY,A1216,'CONTRATOS 2016'!$AM:AM,"&gt;=1")</f>
        <v>0</v>
      </c>
      <c r="E1216" s="20">
        <f>SUMIFS('CONTRATOS 2016'!$AM:AM,'CONTRATOS 2016'!$AY:AY,A1216)</f>
        <v>0</v>
      </c>
    </row>
    <row r="1217" spans="1:5" x14ac:dyDescent="0.2">
      <c r="A1217" s="23" t="s">
        <v>1285</v>
      </c>
      <c r="B1217" s="8">
        <v>1014234274</v>
      </c>
      <c r="C1217" s="25" t="s">
        <v>251</v>
      </c>
      <c r="D1217" s="21">
        <f>COUNTIFS('CONTRATOS 2016'!AY:AY,A1217,'CONTRATOS 2016'!$AM:AM,"&gt;=1")</f>
        <v>0</v>
      </c>
      <c r="E1217" s="20">
        <f>SUMIFS('CONTRATOS 2016'!$AM:AM,'CONTRATOS 2016'!$AY:AY,A1217)</f>
        <v>0</v>
      </c>
    </row>
    <row r="1218" spans="1:5" x14ac:dyDescent="0.2">
      <c r="A1218" s="23" t="s">
        <v>1084</v>
      </c>
      <c r="B1218" s="8">
        <v>80148863</v>
      </c>
      <c r="C1218" s="25" t="s">
        <v>270</v>
      </c>
      <c r="D1218" s="21">
        <f>COUNTIFS('CONTRATOS 2016'!AY:AY,A1218,'CONTRATOS 2016'!$AM:AM,"&gt;=1")</f>
        <v>2</v>
      </c>
      <c r="E1218" s="20">
        <f>SUMIFS('CONTRATOS 2016'!$AM:AM,'CONTRATOS 2016'!$AY:AY,A1218)</f>
        <v>373160977</v>
      </c>
    </row>
    <row r="1219" spans="1:5" x14ac:dyDescent="0.2">
      <c r="A1219" s="23" t="s">
        <v>1434</v>
      </c>
      <c r="B1219" s="8">
        <v>1123084624</v>
      </c>
      <c r="C1219" s="25" t="s">
        <v>190</v>
      </c>
      <c r="D1219" s="21">
        <f>COUNTIFS('CONTRATOS 2016'!AY:AY,A1219,'CONTRATOS 2016'!$AM:AM,"&gt;=1")</f>
        <v>0</v>
      </c>
      <c r="E1219" s="20">
        <f>SUMIFS('CONTRATOS 2016'!$AM:AM,'CONTRATOS 2016'!$AY:AY,A1219)</f>
        <v>0</v>
      </c>
    </row>
    <row r="1220" spans="1:5" x14ac:dyDescent="0.2">
      <c r="A1220" s="23" t="s">
        <v>387</v>
      </c>
      <c r="B1220" s="8">
        <v>11445508</v>
      </c>
      <c r="C1220" s="25" t="s">
        <v>161</v>
      </c>
      <c r="D1220" s="21">
        <f>COUNTIFS('CONTRATOS 2016'!AY:AY,A1220,'CONTRATOS 2016'!$AM:AM,"&gt;=1")</f>
        <v>0</v>
      </c>
      <c r="E1220" s="20">
        <f>SUMIFS('CONTRATOS 2016'!$AM:AM,'CONTRATOS 2016'!$AY:AY,A1220)</f>
        <v>0</v>
      </c>
    </row>
    <row r="1221" spans="1:5" x14ac:dyDescent="0.2">
      <c r="A1221" s="23" t="s">
        <v>449</v>
      </c>
      <c r="B1221" s="8">
        <v>16070453</v>
      </c>
      <c r="C1221" s="25" t="s">
        <v>171</v>
      </c>
      <c r="D1221" s="21">
        <f>COUNTIFS('CONTRATOS 2016'!AY:AY,A1221,'CONTRATOS 2016'!$AM:AM,"&gt;=1")</f>
        <v>0</v>
      </c>
      <c r="E1221" s="20">
        <f>SUMIFS('CONTRATOS 2016'!$AM:AM,'CONTRATOS 2016'!$AY:AY,A1221)</f>
        <v>0</v>
      </c>
    </row>
    <row r="1222" spans="1:5" x14ac:dyDescent="0.2">
      <c r="A1222" s="23" t="s">
        <v>970</v>
      </c>
      <c r="B1222" s="8">
        <v>79523846</v>
      </c>
      <c r="C1222" s="25" t="s">
        <v>202</v>
      </c>
      <c r="D1222" s="21">
        <f>COUNTIFS('CONTRATOS 2016'!AY:AY,A1222,'CONTRATOS 2016'!$AM:AM,"&gt;=1")</f>
        <v>0</v>
      </c>
      <c r="E1222" s="20">
        <f>SUMIFS('CONTRATOS 2016'!$AM:AM,'CONTRATOS 2016'!$AY:AY,A1222)</f>
        <v>0</v>
      </c>
    </row>
    <row r="1223" spans="1:5" x14ac:dyDescent="0.2">
      <c r="A1223" s="23" t="s">
        <v>1031</v>
      </c>
      <c r="B1223" s="8">
        <v>79915204</v>
      </c>
      <c r="C1223" s="25" t="s">
        <v>161</v>
      </c>
      <c r="D1223" s="21">
        <f>COUNTIFS('CONTRATOS 2016'!AY:AY,A1223,'CONTRATOS 2016'!$AM:AM,"&gt;=1")</f>
        <v>0</v>
      </c>
      <c r="E1223" s="20">
        <f>SUMIFS('CONTRATOS 2016'!$AM:AM,'CONTRATOS 2016'!$AY:AY,A1223)</f>
        <v>0</v>
      </c>
    </row>
    <row r="1224" spans="1:5" x14ac:dyDescent="0.2">
      <c r="A1224" s="23" t="s">
        <v>902</v>
      </c>
      <c r="B1224" s="8">
        <v>74282681</v>
      </c>
      <c r="C1224" s="25" t="s">
        <v>163</v>
      </c>
      <c r="D1224" s="21">
        <f>COUNTIFS('CONTRATOS 2016'!AY:AY,A1224,'CONTRATOS 2016'!$AM:AM,"&gt;=1")</f>
        <v>0</v>
      </c>
      <c r="E1224" s="20">
        <f>SUMIFS('CONTRATOS 2016'!$AM:AM,'CONTRATOS 2016'!$AY:AY,A1224)</f>
        <v>0</v>
      </c>
    </row>
    <row r="1225" spans="1:5" x14ac:dyDescent="0.2">
      <c r="A1225" s="23" t="s">
        <v>1223</v>
      </c>
      <c r="B1225" s="8">
        <v>94225038</v>
      </c>
      <c r="C1225" s="25" t="s">
        <v>223</v>
      </c>
      <c r="D1225" s="21">
        <f>COUNTIFS('CONTRATOS 2016'!AY:AY,A1225,'CONTRATOS 2016'!$AM:AM,"&gt;=1")</f>
        <v>0</v>
      </c>
      <c r="E1225" s="20">
        <f>SUMIFS('CONTRATOS 2016'!$AM:AM,'CONTRATOS 2016'!$AY:AY,A1225)</f>
        <v>0</v>
      </c>
    </row>
    <row r="1226" spans="1:5" x14ac:dyDescent="0.2">
      <c r="A1226" s="23" t="s">
        <v>941</v>
      </c>
      <c r="B1226" s="8">
        <v>79120027</v>
      </c>
      <c r="C1226" s="25" t="s">
        <v>240</v>
      </c>
      <c r="D1226" s="21">
        <f>COUNTIFS('CONTRATOS 2016'!AY:AY,A1226,'CONTRATOS 2016'!$AM:AM,"&gt;=1")</f>
        <v>0</v>
      </c>
      <c r="E1226" s="20">
        <f>SUMIFS('CONTRATOS 2016'!$AM:AM,'CONTRATOS 2016'!$AY:AY,A1226)</f>
        <v>0</v>
      </c>
    </row>
    <row r="1227" spans="1:5" x14ac:dyDescent="0.2">
      <c r="A1227" s="23" t="s">
        <v>294</v>
      </c>
      <c r="B1227" s="8">
        <v>3159291</v>
      </c>
      <c r="C1227" s="25" t="s">
        <v>161</v>
      </c>
      <c r="D1227" s="21">
        <f>COUNTIFS('CONTRATOS 2016'!AY:AY,A1227,'CONTRATOS 2016'!$AM:AM,"&gt;=1")</f>
        <v>0</v>
      </c>
      <c r="E1227" s="20">
        <f>SUMIFS('CONTRATOS 2016'!$AM:AM,'CONTRATOS 2016'!$AY:AY,A1227)</f>
        <v>0</v>
      </c>
    </row>
    <row r="1228" spans="1:5" x14ac:dyDescent="0.2">
      <c r="A1228" s="23" t="s">
        <v>1051</v>
      </c>
      <c r="B1228" s="8">
        <v>80024016</v>
      </c>
      <c r="C1228" s="25" t="s">
        <v>161</v>
      </c>
      <c r="D1228" s="21">
        <f>COUNTIFS('CONTRATOS 2016'!AY:AY,A1228,'CONTRATOS 2016'!$AM:AM,"&gt;=1")</f>
        <v>0</v>
      </c>
      <c r="E1228" s="20">
        <f>SUMIFS('CONTRATOS 2016'!$AM:AM,'CONTRATOS 2016'!$AY:AY,A1228)</f>
        <v>0</v>
      </c>
    </row>
    <row r="1229" spans="1:5" x14ac:dyDescent="0.2">
      <c r="A1229" s="23" t="s">
        <v>360</v>
      </c>
      <c r="B1229" s="8">
        <v>9871731</v>
      </c>
      <c r="C1229" s="25" t="s">
        <v>161</v>
      </c>
      <c r="D1229" s="21">
        <f>COUNTIFS('CONTRATOS 2016'!AY:AY,A1229,'CONTRATOS 2016'!$AM:AM,"&gt;=1")</f>
        <v>0</v>
      </c>
      <c r="E1229" s="20">
        <f>SUMIFS('CONTRATOS 2016'!$AM:AM,'CONTRATOS 2016'!$AY:AY,A1229)</f>
        <v>0</v>
      </c>
    </row>
    <row r="1230" spans="1:5" x14ac:dyDescent="0.2">
      <c r="A1230" s="23" t="s">
        <v>407</v>
      </c>
      <c r="B1230" s="8">
        <v>12746980</v>
      </c>
      <c r="C1230" s="25" t="s">
        <v>176</v>
      </c>
      <c r="D1230" s="21">
        <f>COUNTIFS('CONTRATOS 2016'!AY:AY,A1230,'CONTRATOS 2016'!$AM:AM,"&gt;=1")</f>
        <v>0</v>
      </c>
      <c r="E1230" s="20">
        <f>SUMIFS('CONTRATOS 2016'!$AM:AM,'CONTRATOS 2016'!$AY:AY,A1230)</f>
        <v>0</v>
      </c>
    </row>
    <row r="1231" spans="1:5" x14ac:dyDescent="0.2">
      <c r="A1231" s="23" t="s">
        <v>993</v>
      </c>
      <c r="B1231" s="8">
        <v>79687979</v>
      </c>
      <c r="C1231" s="25" t="s">
        <v>161</v>
      </c>
      <c r="D1231" s="21">
        <f>COUNTIFS('CONTRATOS 2016'!AY:AY,A1231,'CONTRATOS 2016'!$AM:AM,"&gt;=1")</f>
        <v>0</v>
      </c>
      <c r="E1231" s="20">
        <f>SUMIFS('CONTRATOS 2016'!$AM:AM,'CONTRATOS 2016'!$AY:AY,A1231)</f>
        <v>0</v>
      </c>
    </row>
    <row r="1232" spans="1:5" x14ac:dyDescent="0.2">
      <c r="A1232" s="23" t="s">
        <v>1276</v>
      </c>
      <c r="B1232" s="8">
        <v>1013600771</v>
      </c>
      <c r="C1232" s="25" t="s">
        <v>161</v>
      </c>
      <c r="D1232" s="21">
        <f>COUNTIFS('CONTRATOS 2016'!AY:AY,A1232,'CONTRATOS 2016'!$AM:AM,"&gt;=1")</f>
        <v>0</v>
      </c>
      <c r="E1232" s="20">
        <f>SUMIFS('CONTRATOS 2016'!$AM:AM,'CONTRATOS 2016'!$AY:AY,A1232)</f>
        <v>0</v>
      </c>
    </row>
    <row r="1233" spans="1:5" x14ac:dyDescent="0.2">
      <c r="A1233" s="23" t="s">
        <v>1188</v>
      </c>
      <c r="B1233" s="8">
        <v>88232843</v>
      </c>
      <c r="C1233" s="25" t="s">
        <v>166</v>
      </c>
      <c r="D1233" s="21">
        <f>COUNTIFS('CONTRATOS 2016'!AY:AY,A1233,'CONTRATOS 2016'!$AM:AM,"&gt;=1")</f>
        <v>0</v>
      </c>
      <c r="E1233" s="20">
        <f>SUMIFS('CONTRATOS 2016'!$AM:AM,'CONTRATOS 2016'!$AY:AY,A1233)</f>
        <v>0</v>
      </c>
    </row>
    <row r="1234" spans="1:5" x14ac:dyDescent="0.2">
      <c r="A1234" s="23" t="s">
        <v>362</v>
      </c>
      <c r="B1234" s="8">
        <v>10004299</v>
      </c>
      <c r="C1234" s="25" t="s">
        <v>167</v>
      </c>
      <c r="D1234" s="21">
        <f>COUNTIFS('CONTRATOS 2016'!AY:AY,A1234,'CONTRATOS 2016'!$AM:AM,"&gt;=1")</f>
        <v>0</v>
      </c>
      <c r="E1234" s="20">
        <f>SUMIFS('CONTRATOS 2016'!$AM:AM,'CONTRATOS 2016'!$AY:AY,A1234)</f>
        <v>0</v>
      </c>
    </row>
    <row r="1235" spans="1:5" x14ac:dyDescent="0.2">
      <c r="A1235" s="23" t="s">
        <v>1156</v>
      </c>
      <c r="B1235" s="8">
        <v>86044180</v>
      </c>
      <c r="C1235" s="25" t="s">
        <v>248</v>
      </c>
      <c r="D1235" s="21">
        <f>COUNTIFS('CONTRATOS 2016'!AY:AY,A1235,'CONTRATOS 2016'!$AM:AM,"&gt;=1")</f>
        <v>0</v>
      </c>
      <c r="E1235" s="20">
        <f>SUMIFS('CONTRATOS 2016'!$AM:AM,'CONTRATOS 2016'!$AY:AY,A1235)</f>
        <v>0</v>
      </c>
    </row>
    <row r="1236" spans="1:5" x14ac:dyDescent="0.2">
      <c r="A1236" s="23" t="s">
        <v>1107</v>
      </c>
      <c r="B1236" s="8">
        <v>80281746</v>
      </c>
      <c r="C1236" s="25" t="s">
        <v>205</v>
      </c>
      <c r="D1236" s="21">
        <f>COUNTIFS('CONTRATOS 2016'!AY:AY,A1236,'CONTRATOS 2016'!$AM:AM,"&gt;=1")</f>
        <v>0</v>
      </c>
      <c r="E1236" s="20">
        <f>SUMIFS('CONTRATOS 2016'!$AM:AM,'CONTRATOS 2016'!$AY:AY,A1236)</f>
        <v>0</v>
      </c>
    </row>
    <row r="1237" spans="1:5" x14ac:dyDescent="0.2">
      <c r="A1237" s="23" t="s">
        <v>1218</v>
      </c>
      <c r="B1237" s="8">
        <v>93398584</v>
      </c>
      <c r="C1237" s="25" t="s">
        <v>161</v>
      </c>
      <c r="D1237" s="21">
        <f>COUNTIFS('CONTRATOS 2016'!AY:AY,A1237,'CONTRATOS 2016'!$AM:AM,"&gt;=1")</f>
        <v>0</v>
      </c>
      <c r="E1237" s="20">
        <f>SUMIFS('CONTRATOS 2016'!$AM:AM,'CONTRATOS 2016'!$AY:AY,A1237)</f>
        <v>0</v>
      </c>
    </row>
    <row r="1238" spans="1:5" x14ac:dyDescent="0.2">
      <c r="A1238" s="23" t="s">
        <v>1015</v>
      </c>
      <c r="B1238" s="8">
        <v>79832662</v>
      </c>
      <c r="C1238" s="25" t="s">
        <v>214</v>
      </c>
      <c r="D1238" s="21">
        <f>COUNTIFS('CONTRATOS 2016'!AY:AY,A1238,'CONTRATOS 2016'!$AM:AM,"&gt;=1")</f>
        <v>0</v>
      </c>
      <c r="E1238" s="20">
        <f>SUMIFS('CONTRATOS 2016'!$AM:AM,'CONTRATOS 2016'!$AY:AY,A1238)</f>
        <v>0</v>
      </c>
    </row>
    <row r="1239" spans="1:5" x14ac:dyDescent="0.2">
      <c r="A1239" s="23" t="s">
        <v>1041</v>
      </c>
      <c r="B1239" s="8">
        <v>79974680</v>
      </c>
      <c r="C1239" s="25" t="s">
        <v>238</v>
      </c>
      <c r="D1239" s="21">
        <f>COUNTIFS('CONTRATOS 2016'!AY:AY,A1239,'CONTRATOS 2016'!$AM:AM,"&gt;=1")</f>
        <v>0</v>
      </c>
      <c r="E1239" s="20">
        <f>SUMIFS('CONTRATOS 2016'!$AM:AM,'CONTRATOS 2016'!$AY:AY,A1239)</f>
        <v>0</v>
      </c>
    </row>
    <row r="1240" spans="1:5" x14ac:dyDescent="0.2">
      <c r="A1240" s="23" t="s">
        <v>39</v>
      </c>
      <c r="B1240" s="8">
        <v>79388742</v>
      </c>
      <c r="C1240" s="25" t="s">
        <v>267</v>
      </c>
      <c r="D1240" s="21">
        <f>COUNTIFS('CONTRATOS 2016'!AY:AY,A1240,'CONTRATOS 2016'!$AM:AM,"&gt;=1")</f>
        <v>0</v>
      </c>
      <c r="E1240" s="20">
        <f>SUMIFS('CONTRATOS 2016'!$AM:AM,'CONTRATOS 2016'!$AY:AY,A1240)</f>
        <v>0</v>
      </c>
    </row>
    <row r="1241" spans="1:5" x14ac:dyDescent="0.2">
      <c r="A1241" s="23" t="s">
        <v>143</v>
      </c>
      <c r="B1241" s="8">
        <v>86086127</v>
      </c>
      <c r="C1241" s="25" t="s">
        <v>270</v>
      </c>
      <c r="D1241" s="21">
        <f>COUNTIFS('CONTRATOS 2016'!AY:AY,A1241,'CONTRATOS 2016'!$AM:AM,"&gt;=1")</f>
        <v>0</v>
      </c>
      <c r="E1241" s="20">
        <f>SUMIFS('CONTRATOS 2016'!$AM:AM,'CONTRATOS 2016'!$AY:AY,A1241)</f>
        <v>0</v>
      </c>
    </row>
    <row r="1242" spans="1:5" x14ac:dyDescent="0.2">
      <c r="A1242" s="23" t="s">
        <v>1079</v>
      </c>
      <c r="B1242" s="8">
        <v>80129671</v>
      </c>
      <c r="C1242" s="25" t="s">
        <v>161</v>
      </c>
      <c r="D1242" s="21">
        <f>COUNTIFS('CONTRATOS 2016'!AY:AY,A1242,'CONTRATOS 2016'!$AM:AM,"&gt;=1")</f>
        <v>0</v>
      </c>
      <c r="E1242" s="20">
        <f>SUMIFS('CONTRATOS 2016'!$AM:AM,'CONTRATOS 2016'!$AY:AY,A1242)</f>
        <v>0</v>
      </c>
    </row>
    <row r="1243" spans="1:5" x14ac:dyDescent="0.2">
      <c r="A1243" s="23" t="s">
        <v>1040</v>
      </c>
      <c r="B1243" s="8">
        <v>79970150</v>
      </c>
      <c r="C1243" s="25" t="s">
        <v>161</v>
      </c>
      <c r="D1243" s="21">
        <f>COUNTIFS('CONTRATOS 2016'!AY:AY,A1243,'CONTRATOS 2016'!$AM:AM,"&gt;=1")</f>
        <v>0</v>
      </c>
      <c r="E1243" s="20">
        <f>SUMIFS('CONTRATOS 2016'!$AM:AM,'CONTRATOS 2016'!$AY:AY,A1243)</f>
        <v>0</v>
      </c>
    </row>
    <row r="1244" spans="1:5" x14ac:dyDescent="0.2">
      <c r="A1244" s="23" t="s">
        <v>1144</v>
      </c>
      <c r="B1244" s="8">
        <v>85150478</v>
      </c>
      <c r="C1244" s="25" t="s">
        <v>200</v>
      </c>
      <c r="D1244" s="21">
        <f>COUNTIFS('CONTRATOS 2016'!AY:AY,A1244,'CONTRATOS 2016'!$AM:AM,"&gt;=1")</f>
        <v>0</v>
      </c>
      <c r="E1244" s="20">
        <f>SUMIFS('CONTRATOS 2016'!$AM:AM,'CONTRATOS 2016'!$AY:AY,A1244)</f>
        <v>0</v>
      </c>
    </row>
    <row r="1245" spans="1:5" x14ac:dyDescent="0.2">
      <c r="A1245" s="23" t="s">
        <v>60</v>
      </c>
      <c r="B1245" s="8">
        <v>79572017</v>
      </c>
      <c r="C1245" s="25" t="s">
        <v>261</v>
      </c>
      <c r="D1245" s="21">
        <f>COUNTIFS('CONTRATOS 2016'!AY:AY,A1245,'CONTRATOS 2016'!$AM:AM,"&gt;=1")</f>
        <v>0</v>
      </c>
      <c r="E1245" s="20">
        <f>SUMIFS('CONTRATOS 2016'!$AM:AM,'CONTRATOS 2016'!$AY:AY,A1245)</f>
        <v>0</v>
      </c>
    </row>
    <row r="1246" spans="1:5" x14ac:dyDescent="0.2">
      <c r="A1246" s="23" t="s">
        <v>886</v>
      </c>
      <c r="B1246" s="8">
        <v>73123585</v>
      </c>
      <c r="C1246" s="25" t="s">
        <v>187</v>
      </c>
      <c r="D1246" s="21">
        <f>COUNTIFS('CONTRATOS 2016'!AY:AY,A1246,'CONTRATOS 2016'!$AM:AM,"&gt;=1")</f>
        <v>0</v>
      </c>
      <c r="E1246" s="20">
        <f>SUMIFS('CONTRATOS 2016'!$AM:AM,'CONTRATOS 2016'!$AY:AY,A1246)</f>
        <v>0</v>
      </c>
    </row>
    <row r="1247" spans="1:5" x14ac:dyDescent="0.2">
      <c r="A1247" s="23" t="s">
        <v>1330</v>
      </c>
      <c r="B1247" s="8">
        <v>1026555510</v>
      </c>
      <c r="C1247" s="25" t="s">
        <v>174</v>
      </c>
      <c r="D1247" s="21">
        <f>COUNTIFS('CONTRATOS 2016'!AY:AY,A1247,'CONTRATOS 2016'!$AM:AM,"&gt;=1")</f>
        <v>0</v>
      </c>
      <c r="E1247" s="20">
        <f>SUMIFS('CONTRATOS 2016'!$AM:AM,'CONTRATOS 2016'!$AY:AY,A1247)</f>
        <v>0</v>
      </c>
    </row>
    <row r="1248" spans="1:5" x14ac:dyDescent="0.2">
      <c r="A1248" s="23" t="s">
        <v>820</v>
      </c>
      <c r="B1248" s="8">
        <v>60349875</v>
      </c>
      <c r="C1248" s="25" t="s">
        <v>210</v>
      </c>
      <c r="D1248" s="21">
        <f>COUNTIFS('CONTRATOS 2016'!AY:AY,A1248,'CONTRATOS 2016'!$AM:AM,"&gt;=1")</f>
        <v>0</v>
      </c>
      <c r="E1248" s="20">
        <f>SUMIFS('CONTRATOS 2016'!$AM:AM,'CONTRATOS 2016'!$AY:AY,A1248)</f>
        <v>0</v>
      </c>
    </row>
    <row r="1249" spans="1:5" x14ac:dyDescent="0.2">
      <c r="A1249" s="23" t="s">
        <v>59</v>
      </c>
      <c r="B1249" s="8">
        <v>1077438612</v>
      </c>
      <c r="C1249" s="25" t="s">
        <v>268</v>
      </c>
      <c r="D1249" s="21">
        <f>COUNTIFS('CONTRATOS 2016'!AY:AY,A1249,'CONTRATOS 2016'!$AM:AM,"&gt;=1")</f>
        <v>0</v>
      </c>
      <c r="E1249" s="20">
        <f>SUMIFS('CONTRATOS 2016'!$AM:AM,'CONTRATOS 2016'!$AY:AY,A1249)</f>
        <v>0</v>
      </c>
    </row>
    <row r="1250" spans="1:5" x14ac:dyDescent="0.2">
      <c r="A1250" s="23" t="s">
        <v>382</v>
      </c>
      <c r="B1250" s="8">
        <v>11275391</v>
      </c>
      <c r="C1250" s="25" t="s">
        <v>213</v>
      </c>
      <c r="D1250" s="21">
        <f>COUNTIFS('CONTRATOS 2016'!AY:AY,A1250,'CONTRATOS 2016'!$AM:AM,"&gt;=1")</f>
        <v>0</v>
      </c>
      <c r="E1250" s="20">
        <f>SUMIFS('CONTRATOS 2016'!$AM:AM,'CONTRATOS 2016'!$AY:AY,A1250)</f>
        <v>0</v>
      </c>
    </row>
    <row r="1251" spans="1:5" x14ac:dyDescent="0.2">
      <c r="A1251" s="23" t="s">
        <v>878</v>
      </c>
      <c r="B1251" s="8">
        <v>72244410</v>
      </c>
      <c r="C1251" s="25" t="s">
        <v>282</v>
      </c>
      <c r="D1251" s="21">
        <f>COUNTIFS('CONTRATOS 2016'!AY:AY,A1251,'CONTRATOS 2016'!$AM:AM,"&gt;=1")</f>
        <v>0</v>
      </c>
      <c r="E1251" s="20">
        <f>SUMIFS('CONTRATOS 2016'!$AM:AM,'CONTRATOS 2016'!$AY:AY,A1251)</f>
        <v>0</v>
      </c>
    </row>
    <row r="1252" spans="1:5" x14ac:dyDescent="0.2">
      <c r="A1252" s="23" t="s">
        <v>533</v>
      </c>
      <c r="B1252" s="8">
        <v>27603432</v>
      </c>
      <c r="C1252" s="25" t="s">
        <v>248</v>
      </c>
      <c r="D1252" s="21">
        <f>COUNTIFS('CONTRATOS 2016'!AY:AY,A1252,'CONTRATOS 2016'!$AM:AM,"&gt;=1")</f>
        <v>0</v>
      </c>
      <c r="E1252" s="20">
        <f>SUMIFS('CONTRATOS 2016'!$AM:AM,'CONTRATOS 2016'!$AY:AY,A1252)</f>
        <v>0</v>
      </c>
    </row>
    <row r="1253" spans="1:5" x14ac:dyDescent="0.2">
      <c r="A1253" s="23" t="s">
        <v>123</v>
      </c>
      <c r="B1253" s="8">
        <v>52228024</v>
      </c>
      <c r="C1253" s="25" t="s">
        <v>243</v>
      </c>
      <c r="D1253" s="21">
        <f>COUNTIFS('CONTRATOS 2016'!AY:AY,A1253,'CONTRATOS 2016'!$AM:AM,"&gt;=1")</f>
        <v>0</v>
      </c>
      <c r="E1253" s="20">
        <f>SUMIFS('CONTRATOS 2016'!$AM:AM,'CONTRATOS 2016'!$AY:AY,A1253)</f>
        <v>0</v>
      </c>
    </row>
    <row r="1254" spans="1:5" x14ac:dyDescent="0.2">
      <c r="A1254" s="23" t="s">
        <v>836</v>
      </c>
      <c r="B1254" s="8">
        <v>65767693</v>
      </c>
      <c r="C1254" s="25" t="s">
        <v>188</v>
      </c>
      <c r="D1254" s="21">
        <f>COUNTIFS('CONTRATOS 2016'!AY:AY,A1254,'CONTRATOS 2016'!$AM:AM,"&gt;=1")</f>
        <v>0</v>
      </c>
      <c r="E1254" s="20">
        <f>SUMIFS('CONTRATOS 2016'!$AM:AM,'CONTRATOS 2016'!$AY:AY,A1254)</f>
        <v>0</v>
      </c>
    </row>
    <row r="1255" spans="1:5" x14ac:dyDescent="0.2">
      <c r="A1255" s="23" t="s">
        <v>646</v>
      </c>
      <c r="B1255" s="8">
        <v>46668764</v>
      </c>
      <c r="C1255" s="25" t="s">
        <v>253</v>
      </c>
      <c r="D1255" s="21">
        <f>COUNTIFS('CONTRATOS 2016'!AY:AY,A1255,'CONTRATOS 2016'!$AM:AM,"&gt;=1")</f>
        <v>0</v>
      </c>
      <c r="E1255" s="20">
        <f>SUMIFS('CONTRATOS 2016'!$AM:AM,'CONTRATOS 2016'!$AY:AY,A1255)</f>
        <v>0</v>
      </c>
    </row>
    <row r="1256" spans="1:5" x14ac:dyDescent="0.2">
      <c r="A1256" s="23" t="s">
        <v>1380</v>
      </c>
      <c r="B1256" s="8">
        <v>1052956691</v>
      </c>
      <c r="C1256" s="25" t="s">
        <v>202</v>
      </c>
      <c r="D1256" s="21">
        <f>COUNTIFS('CONTRATOS 2016'!AY:AY,A1256,'CONTRATOS 2016'!$AM:AM,"&gt;=1")</f>
        <v>0</v>
      </c>
      <c r="E1256" s="20">
        <f>SUMIFS('CONTRATOS 2016'!$AM:AM,'CONTRATOS 2016'!$AY:AY,A1256)</f>
        <v>0</v>
      </c>
    </row>
    <row r="1257" spans="1:5" x14ac:dyDescent="0.2">
      <c r="A1257" s="23" t="s">
        <v>35</v>
      </c>
      <c r="B1257" s="8">
        <v>91157342</v>
      </c>
      <c r="C1257" s="25" t="s">
        <v>194</v>
      </c>
      <c r="D1257" s="21">
        <f>COUNTIFS('CONTRATOS 2016'!AY:AY,A1257,'CONTRATOS 2016'!$AM:AM,"&gt;=1")</f>
        <v>0</v>
      </c>
      <c r="E1257" s="20">
        <f>SUMIFS('CONTRATOS 2016'!$AM:AM,'CONTRATOS 2016'!$AY:AY,A1257)</f>
        <v>0</v>
      </c>
    </row>
    <row r="1258" spans="1:5" x14ac:dyDescent="0.2">
      <c r="A1258" s="23" t="s">
        <v>1058</v>
      </c>
      <c r="B1258" s="8">
        <v>80031617</v>
      </c>
      <c r="C1258" s="25" t="s">
        <v>161</v>
      </c>
      <c r="D1258" s="21">
        <f>COUNTIFS('CONTRATOS 2016'!AY:AY,A1258,'CONTRATOS 2016'!$AM:AM,"&gt;=1")</f>
        <v>0</v>
      </c>
      <c r="E1258" s="20">
        <f>SUMIFS('CONTRATOS 2016'!$AM:AM,'CONTRATOS 2016'!$AY:AY,A1258)</f>
        <v>0</v>
      </c>
    </row>
    <row r="1259" spans="1:5" x14ac:dyDescent="0.2">
      <c r="A1259" s="23" t="s">
        <v>572</v>
      </c>
      <c r="B1259" s="8">
        <v>36067049</v>
      </c>
      <c r="C1259" s="25" t="s">
        <v>163</v>
      </c>
      <c r="D1259" s="21">
        <f>COUNTIFS('CONTRATOS 2016'!AY:AY,A1259,'CONTRATOS 2016'!$AM:AM,"&gt;=1")</f>
        <v>0</v>
      </c>
      <c r="E1259" s="20">
        <f>SUMIFS('CONTRATOS 2016'!$AM:AM,'CONTRATOS 2016'!$AY:AY,A1259)</f>
        <v>0</v>
      </c>
    </row>
    <row r="1260" spans="1:5" x14ac:dyDescent="0.2">
      <c r="A1260" s="23" t="s">
        <v>1357</v>
      </c>
      <c r="B1260" s="8">
        <v>1032413049</v>
      </c>
      <c r="C1260" s="25" t="s">
        <v>161</v>
      </c>
      <c r="D1260" s="21">
        <f>COUNTIFS('CONTRATOS 2016'!AY:AY,A1260,'CONTRATOS 2016'!$AM:AM,"&gt;=1")</f>
        <v>0</v>
      </c>
      <c r="E1260" s="20">
        <f>SUMIFS('CONTRATOS 2016'!$AM:AM,'CONTRATOS 2016'!$AY:AY,A1260)</f>
        <v>0</v>
      </c>
    </row>
    <row r="1261" spans="1:5" x14ac:dyDescent="0.2">
      <c r="A1261" s="23" t="s">
        <v>1377</v>
      </c>
      <c r="B1261" s="8">
        <v>1047427015</v>
      </c>
      <c r="C1261" s="25" t="s">
        <v>167</v>
      </c>
      <c r="D1261" s="21">
        <f>COUNTIFS('CONTRATOS 2016'!AY:AY,A1261,'CONTRATOS 2016'!$AM:AM,"&gt;=1")</f>
        <v>0</v>
      </c>
      <c r="E1261" s="20">
        <f>SUMIFS('CONTRATOS 2016'!$AM:AM,'CONTRATOS 2016'!$AY:AY,A1261)</f>
        <v>0</v>
      </c>
    </row>
    <row r="1262" spans="1:5" x14ac:dyDescent="0.2">
      <c r="A1262" s="23" t="s">
        <v>834</v>
      </c>
      <c r="B1262" s="8">
        <v>64701923</v>
      </c>
      <c r="C1262" s="25" t="s">
        <v>161</v>
      </c>
      <c r="D1262" s="21">
        <f>COUNTIFS('CONTRATOS 2016'!AY:AY,A1262,'CONTRATOS 2016'!$AM:AM,"&gt;=1")</f>
        <v>0</v>
      </c>
      <c r="E1262" s="20">
        <f>SUMIFS('CONTRATOS 2016'!$AM:AM,'CONTRATOS 2016'!$AY:AY,A1262)</f>
        <v>0</v>
      </c>
    </row>
    <row r="1263" spans="1:5" x14ac:dyDescent="0.2">
      <c r="A1263" s="23" t="s">
        <v>980</v>
      </c>
      <c r="B1263" s="8">
        <v>79590411</v>
      </c>
      <c r="C1263" s="25" t="s">
        <v>161</v>
      </c>
      <c r="D1263" s="21">
        <f>COUNTIFS('CONTRATOS 2016'!AY:AY,A1263,'CONTRATOS 2016'!$AM:AM,"&gt;=1")</f>
        <v>0</v>
      </c>
      <c r="E1263" s="20">
        <f>SUMIFS('CONTRATOS 2016'!$AM:AM,'CONTRATOS 2016'!$AY:AY,A1263)</f>
        <v>0</v>
      </c>
    </row>
    <row r="1264" spans="1:5" x14ac:dyDescent="0.2">
      <c r="A1264" s="23" t="s">
        <v>1265</v>
      </c>
      <c r="B1264" s="8">
        <v>1010181117</v>
      </c>
      <c r="C1264" s="25" t="s">
        <v>161</v>
      </c>
      <c r="D1264" s="21">
        <f>COUNTIFS('CONTRATOS 2016'!AY:AY,A1264,'CONTRATOS 2016'!$AM:AM,"&gt;=1")</f>
        <v>0</v>
      </c>
      <c r="E1264" s="20">
        <f>SUMIFS('CONTRATOS 2016'!$AM:AM,'CONTRATOS 2016'!$AY:AY,A1264)</f>
        <v>0</v>
      </c>
    </row>
    <row r="1265" spans="1:5" x14ac:dyDescent="0.2">
      <c r="A1265" s="23" t="s">
        <v>578</v>
      </c>
      <c r="B1265" s="8">
        <v>36718392</v>
      </c>
      <c r="C1265" s="25" t="s">
        <v>191</v>
      </c>
      <c r="D1265" s="21">
        <f>COUNTIFS('CONTRATOS 2016'!AY:AY,A1265,'CONTRATOS 2016'!$AM:AM,"&gt;=1")</f>
        <v>0</v>
      </c>
      <c r="E1265" s="20">
        <f>SUMIFS('CONTRATOS 2016'!$AM:AM,'CONTRATOS 2016'!$AY:AY,A1265)</f>
        <v>0</v>
      </c>
    </row>
    <row r="1266" spans="1:5" x14ac:dyDescent="0.2">
      <c r="A1266" s="23" t="s">
        <v>1302</v>
      </c>
      <c r="B1266" s="8">
        <v>1018439036</v>
      </c>
      <c r="C1266" s="25" t="s">
        <v>161</v>
      </c>
      <c r="D1266" s="21">
        <f>COUNTIFS('CONTRATOS 2016'!AY:AY,A1266,'CONTRATOS 2016'!$AM:AM,"&gt;=1")</f>
        <v>0</v>
      </c>
      <c r="E1266" s="20">
        <f>SUMIFS('CONTRATOS 2016'!$AM:AM,'CONTRATOS 2016'!$AY:AY,A1266)</f>
        <v>0</v>
      </c>
    </row>
    <row r="1267" spans="1:5" x14ac:dyDescent="0.2">
      <c r="A1267" s="23" t="s">
        <v>844</v>
      </c>
      <c r="B1267" s="8">
        <v>66967459</v>
      </c>
      <c r="C1267" s="25" t="s">
        <v>165</v>
      </c>
      <c r="D1267" s="21">
        <f>COUNTIFS('CONTRATOS 2016'!AY:AY,A1267,'CONTRATOS 2016'!$AM:AM,"&gt;=1")</f>
        <v>0</v>
      </c>
      <c r="E1267" s="20">
        <f>SUMIFS('CONTRATOS 2016'!$AM:AM,'CONTRATOS 2016'!$AY:AY,A1267)</f>
        <v>0</v>
      </c>
    </row>
    <row r="1268" spans="1:5" x14ac:dyDescent="0.2">
      <c r="A1268" s="23" t="s">
        <v>506</v>
      </c>
      <c r="B1268" s="8">
        <v>21183334</v>
      </c>
      <c r="C1268" s="25" t="s">
        <v>197</v>
      </c>
      <c r="D1268" s="21">
        <f>COUNTIFS('CONTRATOS 2016'!AY:AY,A1268,'CONTRATOS 2016'!$AM:AM,"&gt;=1")</f>
        <v>0</v>
      </c>
      <c r="E1268" s="20">
        <f>SUMIFS('CONTRATOS 2016'!$AM:AM,'CONTRATOS 2016'!$AY:AY,A1268)</f>
        <v>0</v>
      </c>
    </row>
    <row r="1269" spans="1:5" x14ac:dyDescent="0.2">
      <c r="A1269" s="23" t="s">
        <v>680</v>
      </c>
      <c r="B1269" s="8">
        <v>51989462</v>
      </c>
      <c r="C1269" s="25" t="s">
        <v>161</v>
      </c>
      <c r="D1269" s="21">
        <f>COUNTIFS('CONTRATOS 2016'!AY:AY,A1269,'CONTRATOS 2016'!$AM:AM,"&gt;=1")</f>
        <v>0</v>
      </c>
      <c r="E1269" s="20">
        <f>SUMIFS('CONTRATOS 2016'!$AM:AM,'CONTRATOS 2016'!$AY:AY,A1269)</f>
        <v>0</v>
      </c>
    </row>
    <row r="1270" spans="1:5" x14ac:dyDescent="0.2">
      <c r="A1270" s="23" t="s">
        <v>809</v>
      </c>
      <c r="B1270" s="8">
        <v>56054902</v>
      </c>
      <c r="C1270" s="25" t="s">
        <v>217</v>
      </c>
      <c r="D1270" s="21">
        <f>COUNTIFS('CONTRATOS 2016'!AY:AY,A1270,'CONTRATOS 2016'!$AM:AM,"&gt;=1")</f>
        <v>0</v>
      </c>
      <c r="E1270" s="20">
        <f>SUMIFS('CONTRATOS 2016'!$AM:AM,'CONTRATOS 2016'!$AY:AY,A1270)</f>
        <v>0</v>
      </c>
    </row>
    <row r="1271" spans="1:5" x14ac:dyDescent="0.2">
      <c r="A1271" s="23" t="s">
        <v>1097</v>
      </c>
      <c r="B1271" s="8">
        <v>80221863</v>
      </c>
      <c r="C1271" s="25" t="s">
        <v>171</v>
      </c>
      <c r="D1271" s="21">
        <f>COUNTIFS('CONTRATOS 2016'!AY:AY,A1271,'CONTRATOS 2016'!$AM:AM,"&gt;=1")</f>
        <v>0</v>
      </c>
      <c r="E1271" s="20">
        <f>SUMIFS('CONTRATOS 2016'!$AM:AM,'CONTRATOS 2016'!$AY:AY,A1271)</f>
        <v>0</v>
      </c>
    </row>
    <row r="1272" spans="1:5" x14ac:dyDescent="0.2">
      <c r="A1272" s="23" t="s">
        <v>1209</v>
      </c>
      <c r="B1272" s="8">
        <v>91531562</v>
      </c>
      <c r="C1272" s="25" t="s">
        <v>161</v>
      </c>
      <c r="D1272" s="21">
        <f>COUNTIFS('CONTRATOS 2016'!AY:AY,A1272,'CONTRATOS 2016'!$AM:AM,"&gt;=1")</f>
        <v>0</v>
      </c>
      <c r="E1272" s="20">
        <f>SUMIFS('CONTRATOS 2016'!$AM:AM,'CONTRATOS 2016'!$AY:AY,A1272)</f>
        <v>0</v>
      </c>
    </row>
    <row r="1273" spans="1:5" x14ac:dyDescent="0.2">
      <c r="A1273" s="23" t="s">
        <v>825</v>
      </c>
      <c r="B1273" s="8">
        <v>63312971</v>
      </c>
      <c r="C1273" s="25" t="s">
        <v>184</v>
      </c>
      <c r="D1273" s="21">
        <f>COUNTIFS('CONTRATOS 2016'!AY:AY,A1273,'CONTRATOS 2016'!$AM:AM,"&gt;=1")</f>
        <v>0</v>
      </c>
      <c r="E1273" s="20">
        <f>SUMIFS('CONTRATOS 2016'!$AM:AM,'CONTRATOS 2016'!$AY:AY,A1273)</f>
        <v>0</v>
      </c>
    </row>
    <row r="1274" spans="1:5" x14ac:dyDescent="0.2">
      <c r="A1274" s="23" t="s">
        <v>812</v>
      </c>
      <c r="B1274" s="8">
        <v>59586370</v>
      </c>
      <c r="C1274" s="25" t="s">
        <v>222</v>
      </c>
      <c r="D1274" s="21">
        <f>COUNTIFS('CONTRATOS 2016'!AY:AY,A1274,'CONTRATOS 2016'!$AM:AM,"&gt;=1")</f>
        <v>0</v>
      </c>
      <c r="E1274" s="20">
        <f>SUMIFS('CONTRATOS 2016'!$AM:AM,'CONTRATOS 2016'!$AY:AY,A1274)</f>
        <v>0</v>
      </c>
    </row>
    <row r="1275" spans="1:5" x14ac:dyDescent="0.2">
      <c r="A1275" s="23" t="s">
        <v>558</v>
      </c>
      <c r="B1275" s="8">
        <v>32907154</v>
      </c>
      <c r="C1275" s="25" t="s">
        <v>249</v>
      </c>
      <c r="D1275" s="21">
        <f>COUNTIFS('CONTRATOS 2016'!AY:AY,A1275,'CONTRATOS 2016'!$AM:AM,"&gt;=1")</f>
        <v>0</v>
      </c>
      <c r="E1275" s="20">
        <f>SUMIFS('CONTRATOS 2016'!$AM:AM,'CONTRATOS 2016'!$AY:AY,A1275)</f>
        <v>0</v>
      </c>
    </row>
    <row r="1276" spans="1:5" x14ac:dyDescent="0.2">
      <c r="A1276" s="23" t="s">
        <v>1342</v>
      </c>
      <c r="B1276" s="8">
        <v>1031134061</v>
      </c>
      <c r="C1276" s="25" t="s">
        <v>161</v>
      </c>
      <c r="D1276" s="21">
        <f>COUNTIFS('CONTRATOS 2016'!AY:AY,A1276,'CONTRATOS 2016'!$AM:AM,"&gt;=1")</f>
        <v>0</v>
      </c>
      <c r="E1276" s="20">
        <f>SUMIFS('CONTRATOS 2016'!$AM:AM,'CONTRATOS 2016'!$AY:AY,A1276)</f>
        <v>0</v>
      </c>
    </row>
    <row r="1277" spans="1:5" x14ac:dyDescent="0.2">
      <c r="A1277" s="23" t="s">
        <v>1324</v>
      </c>
      <c r="B1277" s="8">
        <v>1023904441</v>
      </c>
      <c r="C1277" s="25" t="s">
        <v>161</v>
      </c>
      <c r="D1277" s="21">
        <f>COUNTIFS('CONTRATOS 2016'!AY:AY,A1277,'CONTRATOS 2016'!$AM:AM,"&gt;=1")</f>
        <v>0</v>
      </c>
      <c r="E1277" s="20">
        <f>SUMIFS('CONTRATOS 2016'!$AM:AM,'CONTRATOS 2016'!$AY:AY,A1277)</f>
        <v>0</v>
      </c>
    </row>
    <row r="1278" spans="1:5" x14ac:dyDescent="0.2">
      <c r="A1278" s="23" t="s">
        <v>677</v>
      </c>
      <c r="B1278" s="8">
        <v>51939788</v>
      </c>
      <c r="C1278" s="25" t="s">
        <v>263</v>
      </c>
      <c r="D1278" s="21">
        <f>COUNTIFS('CONTRATOS 2016'!AY:AY,A1278,'CONTRATOS 2016'!$AM:AM,"&gt;=1")</f>
        <v>0</v>
      </c>
      <c r="E1278" s="20">
        <f>SUMIFS('CONTRATOS 2016'!$AM:AM,'CONTRATOS 2016'!$AY:AY,A1278)</f>
        <v>0</v>
      </c>
    </row>
    <row r="1279" spans="1:5" x14ac:dyDescent="0.2">
      <c r="A1279" s="23" t="s">
        <v>1279</v>
      </c>
      <c r="B1279" s="8">
        <v>1014186141</v>
      </c>
      <c r="C1279" s="25" t="s">
        <v>190</v>
      </c>
      <c r="D1279" s="21">
        <f>COUNTIFS('CONTRATOS 2016'!AY:AY,A1279,'CONTRATOS 2016'!$AM:AM,"&gt;=1")</f>
        <v>0</v>
      </c>
      <c r="E1279" s="20">
        <f>SUMIFS('CONTRATOS 2016'!$AM:AM,'CONTRATOS 2016'!$AY:AY,A1279)</f>
        <v>0</v>
      </c>
    </row>
    <row r="1280" spans="1:5" x14ac:dyDescent="0.2">
      <c r="C1280" s="1"/>
      <c r="D1280" s="1">
        <f>SUBTOTAL(9,D3:D1279)</f>
        <v>8</v>
      </c>
    </row>
    <row r="1281" spans="4:4" x14ac:dyDescent="0.2">
      <c r="D1281" s="1">
        <f>233-D1280</f>
        <v>225</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CONTRATOS 2016</vt:lpstr>
      <vt:lpstr>SUPERVISIONES 2015</vt:lpstr>
      <vt:lpstr>'CONTRATOS 2016'!Área_de_impresión</vt:lpstr>
      <vt:lpstr>'SUPERVISIONES 2015'!Área_de_impresión</vt:lpstr>
      <vt:lpstr>'CONTRATOS 2016'!Títulos_a_imprimir</vt:lpstr>
      <vt:lpstr>'SUPERVISIONES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2016-01-13T14:00:31Z</cp:lastPrinted>
  <dcterms:created xsi:type="dcterms:W3CDTF">2012-08-29T21:02:55Z</dcterms:created>
  <dcterms:modified xsi:type="dcterms:W3CDTF">2016-04-12T00:57:40Z</dcterms:modified>
  <cp:category>Contratos 2014</cp:category>
</cp:coreProperties>
</file>