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5085" windowWidth="19320" windowHeight="4995" tabRatio="615"/>
  </bookViews>
  <sheets>
    <sheet name="CONTRATOS 2016" sheetId="22" r:id="rId1"/>
    <sheet name="Hoja3" sheetId="38" r:id="rId2"/>
    <sheet name="SUPERVISIONES 2015" sheetId="32" r:id="rId3"/>
    <sheet name="LINK PROCESOS" sheetId="33" r:id="rId4"/>
    <sheet name="Hoja1" sheetId="34" r:id="rId5"/>
    <sheet name="CONTRATOS 2016 (2)" sheetId="35" r:id="rId6"/>
    <sheet name="ORDENES DE COMPRA" sheetId="36" r:id="rId7"/>
    <sheet name="Hoja2" sheetId="37" r:id="rId8"/>
    <sheet name="Hoja4" sheetId="39" r:id="rId9"/>
    <sheet name="Hoja5" sheetId="40" r:id="rId10"/>
    <sheet name="Hoja6" sheetId="41" r:id="rId11"/>
  </sheets>
  <externalReferences>
    <externalReference r:id="rId12"/>
    <externalReference r:id="rId13"/>
    <externalReference r:id="rId14"/>
  </externalReferences>
  <definedNames>
    <definedName name="_xlnm._FilterDatabase" localSheetId="0" hidden="1">'CONTRATOS 2016'!$B$1:$AV$16</definedName>
    <definedName name="_xlnm._FilterDatabase" localSheetId="5" hidden="1">'CONTRATOS 2016 (2)'!$A$1:$EC$279</definedName>
    <definedName name="_xlnm._FilterDatabase" localSheetId="2" hidden="1">'SUPERVISIONES 2015'!$A$2:$E$1281</definedName>
    <definedName name="_xlnm.Print_Area" localSheetId="0">'CONTRATOS 2016'!$B$1:$AV$1</definedName>
    <definedName name="_xlnm.Print_Area" localSheetId="5">'CONTRATOS 2016 (2)'!$B$1:$CS$1</definedName>
    <definedName name="_xlnm.Print_Area" localSheetId="1">Hoja3!$A$3:$N$41</definedName>
    <definedName name="_xlnm.Print_Area" localSheetId="2">'SUPERVISIONES 2015'!$A$1:$A$107</definedName>
    <definedName name="millon" localSheetId="5">#REF!</definedName>
    <definedName name="millon">#REF!</definedName>
    <definedName name="_xlnm.Print_Titles" localSheetId="0">'CONTRATOS 2016'!$1:$1</definedName>
    <definedName name="_xlnm.Print_Titles" localSheetId="5">'CONTRATOS 2016 (2)'!$1:$1</definedName>
    <definedName name="_xlnm.Print_Titles" localSheetId="2">'SUPERVISIONES 2015'!$1:$2</definedName>
  </definedNames>
  <calcPr calcId="144525"/>
</workbook>
</file>

<file path=xl/calcChain.xml><?xml version="1.0" encoding="utf-8"?>
<calcChain xmlns="http://schemas.openxmlformats.org/spreadsheetml/2006/main">
  <c r="AL16" i="22" l="1"/>
  <c r="X16" i="22"/>
  <c r="AT15" i="22"/>
  <c r="AL15" i="22"/>
  <c r="X15" i="22"/>
  <c r="AT14" i="22" l="1"/>
  <c r="AL14" i="22"/>
  <c r="X14" i="22"/>
  <c r="AT10" i="22"/>
  <c r="AL10" i="22"/>
  <c r="X10" i="22"/>
  <c r="AT13" i="22"/>
  <c r="AL13" i="22"/>
  <c r="AT12" i="22"/>
  <c r="AL12" i="22"/>
  <c r="AL11" i="22" l="1"/>
  <c r="AT9" i="22" l="1"/>
  <c r="AL9" i="22"/>
  <c r="X9" i="22"/>
  <c r="AT8" i="22"/>
  <c r="AL8" i="22"/>
  <c r="X8" i="22"/>
  <c r="AL7" i="22" l="1"/>
  <c r="AT6" i="22"/>
  <c r="AL6" i="22"/>
  <c r="AT5" i="22"/>
  <c r="AL5" i="22"/>
  <c r="AT4" i="22"/>
  <c r="AL4" i="22"/>
  <c r="E202" i="32"/>
  <c r="AT3" i="22" l="1"/>
  <c r="AL3" i="22"/>
  <c r="X3" i="22"/>
  <c r="AL2" i="22" l="1"/>
  <c r="K15" i="38" l="1"/>
  <c r="F14" i="41" l="1"/>
  <c r="E14" i="41"/>
  <c r="P12" i="38" l="1"/>
  <c r="P10" i="38"/>
  <c r="P9" i="38"/>
  <c r="P8" i="38"/>
  <c r="P7" i="38"/>
  <c r="H26" i="40"/>
  <c r="H30" i="40" s="1"/>
  <c r="I25" i="38"/>
  <c r="M20" i="38" l="1"/>
  <c r="M19" i="38"/>
  <c r="M18" i="38"/>
  <c r="M17" i="38"/>
  <c r="N22" i="38"/>
  <c r="N21" i="38"/>
  <c r="N20" i="38"/>
  <c r="N19" i="38"/>
  <c r="N18" i="38"/>
  <c r="N17" i="38"/>
  <c r="O20" i="38"/>
  <c r="P20" i="38" s="1"/>
  <c r="O19" i="38"/>
  <c r="P19" i="38" s="1"/>
  <c r="O18" i="38"/>
  <c r="P18" i="38" s="1"/>
  <c r="O17" i="38"/>
  <c r="P17" i="38" s="1"/>
  <c r="K24" i="38"/>
  <c r="M22" i="38"/>
  <c r="G24" i="39"/>
  <c r="M13" i="38"/>
  <c r="M15" i="38" s="1"/>
  <c r="M5" i="38"/>
  <c r="N24" i="38" l="1"/>
  <c r="O22" i="38"/>
  <c r="P22" i="38" s="1"/>
  <c r="H35" i="38"/>
  <c r="E10" i="37" l="1"/>
  <c r="E9" i="37"/>
  <c r="E8" i="37"/>
  <c r="E7" i="37"/>
  <c r="L21" i="38" l="1"/>
  <c r="P11" i="38" s="1"/>
  <c r="AO144" i="35" l="1"/>
  <c r="Y144" i="35"/>
  <c r="AW147" i="35"/>
  <c r="A147" i="35"/>
  <c r="AO126" i="35"/>
  <c r="AO125" i="35"/>
  <c r="AO124" i="35"/>
  <c r="AO123" i="35"/>
  <c r="A279" i="35"/>
  <c r="A278" i="35"/>
  <c r="A277" i="35"/>
  <c r="A276" i="35"/>
  <c r="A275" i="35"/>
  <c r="A274" i="35"/>
  <c r="A273" i="35"/>
  <c r="A272" i="35"/>
  <c r="A271" i="35"/>
  <c r="A270" i="35"/>
  <c r="A269" i="35"/>
  <c r="A268" i="35"/>
  <c r="A267" i="35"/>
  <c r="A266" i="35"/>
  <c r="A265" i="35"/>
  <c r="A264" i="35"/>
  <c r="A263" i="35"/>
  <c r="A262" i="35"/>
  <c r="A261" i="35"/>
  <c r="A260" i="35"/>
  <c r="A259" i="35"/>
  <c r="A258" i="35"/>
  <c r="A257" i="35"/>
  <c r="A256" i="35"/>
  <c r="A255" i="35"/>
  <c r="A254" i="35"/>
  <c r="A253" i="35"/>
  <c r="A252" i="35"/>
  <c r="A251" i="35"/>
  <c r="A250" i="35"/>
  <c r="A249" i="35"/>
  <c r="A248" i="35"/>
  <c r="A247" i="35"/>
  <c r="A246" i="35"/>
  <c r="A245" i="35"/>
  <c r="A244" i="35"/>
  <c r="A243" i="35"/>
  <c r="A242" i="35"/>
  <c r="A241" i="35"/>
  <c r="A240" i="35"/>
  <c r="A239" i="35"/>
  <c r="A238" i="35"/>
  <c r="A237" i="35"/>
  <c r="A236" i="35"/>
  <c r="A235" i="35"/>
  <c r="A234" i="35"/>
  <c r="A233" i="35"/>
  <c r="A232" i="35"/>
  <c r="A231" i="35"/>
  <c r="A230" i="35"/>
  <c r="A229" i="35"/>
  <c r="A228" i="35"/>
  <c r="A227" i="35"/>
  <c r="A226" i="35"/>
  <c r="A225" i="35"/>
  <c r="A224" i="35"/>
  <c r="A223" i="35"/>
  <c r="A222" i="35"/>
  <c r="A221" i="35"/>
  <c r="A220" i="35"/>
  <c r="A219" i="35"/>
  <c r="A218" i="35"/>
  <c r="A217" i="35"/>
  <c r="A216" i="35"/>
  <c r="A215" i="35"/>
  <c r="A214" i="35"/>
  <c r="A213" i="35"/>
  <c r="A212" i="35"/>
  <c r="A211" i="35"/>
  <c r="A210" i="35"/>
  <c r="A209" i="35"/>
  <c r="A208" i="35"/>
  <c r="A207" i="35"/>
  <c r="A206" i="35"/>
  <c r="A205" i="35"/>
  <c r="A204" i="35"/>
  <c r="A203" i="35"/>
  <c r="A202" i="35"/>
  <c r="A201" i="35"/>
  <c r="A200" i="35"/>
  <c r="A199" i="35"/>
  <c r="A198" i="35"/>
  <c r="A197" i="35"/>
  <c r="A196" i="35"/>
  <c r="A195" i="35"/>
  <c r="A194" i="35"/>
  <c r="A193" i="35"/>
  <c r="A192" i="35"/>
  <c r="A191" i="35"/>
  <c r="A190" i="35"/>
  <c r="A189" i="35"/>
  <c r="A188" i="35"/>
  <c r="A187" i="35"/>
  <c r="A186" i="35"/>
  <c r="A185" i="35"/>
  <c r="A184" i="35"/>
  <c r="A183" i="35"/>
  <c r="A182" i="35"/>
  <c r="A181" i="35"/>
  <c r="A180" i="35"/>
  <c r="A179" i="35"/>
  <c r="A178" i="35"/>
  <c r="A177" i="35"/>
  <c r="A176" i="35"/>
  <c r="A175" i="35"/>
  <c r="A174" i="35"/>
  <c r="A173" i="35"/>
  <c r="A172" i="35"/>
  <c r="A171" i="35"/>
  <c r="A170" i="35"/>
  <c r="A169" i="35"/>
  <c r="A168" i="35"/>
  <c r="A167" i="35"/>
  <c r="A166" i="35"/>
  <c r="A165" i="35"/>
  <c r="A164" i="35"/>
  <c r="A163" i="35"/>
  <c r="A162" i="35"/>
  <c r="A161" i="35"/>
  <c r="A160" i="35"/>
  <c r="A159" i="35"/>
  <c r="A158" i="35"/>
  <c r="A157" i="35"/>
  <c r="A156" i="35"/>
  <c r="A155" i="35"/>
  <c r="A154" i="35"/>
  <c r="A153" i="35"/>
  <c r="A152" i="35"/>
  <c r="A151" i="35"/>
  <c r="A150" i="35"/>
  <c r="A149" i="35"/>
  <c r="A148" i="35"/>
  <c r="A146" i="35"/>
  <c r="A145" i="35"/>
  <c r="A144" i="35"/>
  <c r="A143" i="35"/>
  <c r="A142" i="35"/>
  <c r="A141" i="35"/>
  <c r="A140" i="35"/>
  <c r="A139" i="35"/>
  <c r="A138" i="35"/>
  <c r="A137" i="35"/>
  <c r="A136" i="35"/>
  <c r="A135" i="35"/>
  <c r="A134" i="35"/>
  <c r="A133" i="35"/>
  <c r="A132" i="35"/>
  <c r="A131" i="35"/>
  <c r="A130" i="35"/>
  <c r="A129" i="35"/>
  <c r="A128" i="35"/>
  <c r="A127" i="35"/>
  <c r="A126" i="35"/>
  <c r="A125" i="35"/>
  <c r="A124" i="35"/>
  <c r="A123" i="35"/>
  <c r="A122" i="35"/>
  <c r="A121" i="35"/>
  <c r="A120" i="35"/>
  <c r="A119" i="35"/>
  <c r="A118" i="35"/>
  <c r="A117" i="35"/>
  <c r="A116" i="35"/>
  <c r="A115" i="35"/>
  <c r="A114" i="35"/>
  <c r="A113" i="35"/>
  <c r="A112" i="35"/>
  <c r="A111" i="35"/>
  <c r="A110" i="35"/>
  <c r="A109" i="35"/>
  <c r="A108" i="35"/>
  <c r="A107" i="35"/>
  <c r="A106" i="35"/>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A6" i="35"/>
  <c r="A5" i="35"/>
  <c r="A4" i="35"/>
  <c r="A3" i="35"/>
  <c r="A2" i="35"/>
  <c r="Y54" i="35" l="1"/>
  <c r="Y127" i="35"/>
  <c r="Y126" i="35"/>
  <c r="Y125" i="35"/>
  <c r="Y124" i="35"/>
  <c r="Y123" i="35"/>
  <c r="Y122" i="35"/>
  <c r="Y121" i="35"/>
  <c r="Y120" i="35"/>
  <c r="Y119" i="35"/>
  <c r="Y118" i="35"/>
  <c r="Y117" i="35"/>
  <c r="Y116" i="35"/>
  <c r="Y71" i="35"/>
  <c r="Y70" i="35"/>
  <c r="Y69" i="35"/>
  <c r="Y68" i="35"/>
  <c r="Y67" i="35"/>
  <c r="Y66" i="35"/>
  <c r="Y65" i="35"/>
  <c r="Y64" i="35"/>
  <c r="Y63" i="35"/>
  <c r="Y62" i="35"/>
  <c r="Y61" i="35"/>
  <c r="Y60" i="35"/>
  <c r="Y59" i="35"/>
  <c r="Y58" i="35"/>
  <c r="Y57" i="35"/>
  <c r="Y56" i="35"/>
  <c r="Y55" i="35"/>
  <c r="Y53" i="35"/>
  <c r="Y52" i="35"/>
  <c r="Y51" i="35"/>
  <c r="Y50" i="35"/>
  <c r="Y49" i="35"/>
  <c r="Y48" i="35"/>
  <c r="Y47" i="35"/>
  <c r="Y46" i="35"/>
  <c r="Y45" i="35"/>
  <c r="Y44" i="35"/>
  <c r="Y43" i="35"/>
  <c r="Y42" i="35"/>
  <c r="Y41" i="35"/>
  <c r="Y39" i="35"/>
  <c r="Y38" i="35"/>
  <c r="Y37" i="35"/>
  <c r="Y36" i="35"/>
  <c r="Y35" i="35"/>
  <c r="Y34" i="35"/>
  <c r="Y33" i="35"/>
  <c r="Y32" i="35"/>
  <c r="Y31" i="35"/>
  <c r="Y30" i="35"/>
  <c r="Y29" i="35"/>
  <c r="Y28" i="35"/>
  <c r="Y27" i="35"/>
  <c r="Y26" i="35"/>
  <c r="Y25" i="35"/>
  <c r="Y24" i="35"/>
  <c r="Y23" i="35"/>
  <c r="Y22" i="35"/>
  <c r="Y21" i="35"/>
  <c r="Y20" i="35"/>
  <c r="Y19" i="35"/>
  <c r="Y18" i="35"/>
  <c r="Y17" i="35"/>
  <c r="Y16" i="35"/>
  <c r="Y15" i="35"/>
  <c r="Y14" i="35"/>
  <c r="Y13" i="35"/>
  <c r="Y12" i="35"/>
  <c r="Y11" i="35"/>
  <c r="Y10" i="35"/>
  <c r="Y9" i="35"/>
  <c r="Y8" i="35"/>
  <c r="Y7" i="35"/>
  <c r="Y6" i="35"/>
  <c r="Y4" i="35"/>
  <c r="Y3" i="35"/>
  <c r="Y2" i="35"/>
  <c r="AW126" i="35"/>
  <c r="AW125" i="35"/>
  <c r="AW124" i="35"/>
  <c r="AW123" i="35"/>
  <c r="AW122" i="35"/>
  <c r="AW121" i="35"/>
  <c r="AW120" i="35"/>
  <c r="AO122" i="35"/>
  <c r="AO121" i="35"/>
  <c r="AO120" i="35"/>
  <c r="Y104" i="35"/>
  <c r="Y105" i="35"/>
  <c r="AW68" i="35"/>
  <c r="AO143" i="35" l="1"/>
  <c r="CW142" i="35"/>
  <c r="CZ142" i="35" s="1"/>
  <c r="CU142" i="35"/>
  <c r="CR142" i="35"/>
  <c r="CQ142" i="35"/>
  <c r="CM142" i="35"/>
  <c r="CX142" i="35" s="1"/>
  <c r="CY142" i="35" s="1"/>
  <c r="BT142" i="35"/>
  <c r="BU142" i="35" s="1"/>
  <c r="AZ142" i="35"/>
  <c r="AW142" i="35"/>
  <c r="AO142" i="35"/>
  <c r="Y142" i="35"/>
  <c r="AW141" i="35"/>
  <c r="AO141" i="35"/>
  <c r="AW140" i="35"/>
  <c r="AO140" i="35"/>
  <c r="AO139" i="35"/>
  <c r="BT138" i="35"/>
  <c r="BU138" i="35" s="1"/>
  <c r="AZ138" i="35"/>
  <c r="AW138" i="35"/>
  <c r="AO138" i="35"/>
  <c r="Y138" i="35"/>
  <c r="BT137" i="35"/>
  <c r="BU137" i="35" s="1"/>
  <c r="AZ137" i="35"/>
  <c r="AO137" i="35"/>
  <c r="Y137" i="35"/>
  <c r="BT136" i="35"/>
  <c r="BU136" i="35" s="1"/>
  <c r="AZ136" i="35"/>
  <c r="AW136" i="35"/>
  <c r="AO136" i="35"/>
  <c r="Y136" i="35"/>
  <c r="BT135" i="35"/>
  <c r="BU135" i="35" s="1"/>
  <c r="AZ135" i="35"/>
  <c r="AW135" i="35"/>
  <c r="AO135" i="35"/>
  <c r="Y135" i="35"/>
  <c r="BT134" i="35"/>
  <c r="BU134" i="35" s="1"/>
  <c r="AZ134" i="35"/>
  <c r="AO134" i="35"/>
  <c r="Y134" i="35"/>
  <c r="BT133" i="35"/>
  <c r="BU133" i="35" s="1"/>
  <c r="AZ133" i="35"/>
  <c r="AW133" i="35"/>
  <c r="AO133" i="35"/>
  <c r="Y133" i="35"/>
  <c r="BT132" i="35"/>
  <c r="BU132" i="35" s="1"/>
  <c r="AZ132" i="35"/>
  <c r="AW132" i="35"/>
  <c r="AO132" i="35"/>
  <c r="Y132" i="35"/>
  <c r="BT131" i="35"/>
  <c r="BU131" i="35" s="1"/>
  <c r="AZ131" i="35"/>
  <c r="AW131" i="35"/>
  <c r="AO131" i="35"/>
  <c r="Y131" i="35"/>
  <c r="BT130" i="35"/>
  <c r="BU130" i="35" s="1"/>
  <c r="AZ130" i="35"/>
  <c r="AW130" i="35"/>
  <c r="AO130" i="35"/>
  <c r="Y130" i="35"/>
  <c r="BT129" i="35"/>
  <c r="BU129" i="35" s="1"/>
  <c r="AZ129" i="35"/>
  <c r="AW129" i="35"/>
  <c r="AO129" i="35"/>
  <c r="Y129" i="35"/>
  <c r="BT128" i="35"/>
  <c r="BU128" i="35" s="1"/>
  <c r="AZ128" i="35"/>
  <c r="AW128" i="35"/>
  <c r="AO128" i="35"/>
  <c r="Y128" i="35"/>
  <c r="AO127" i="35"/>
  <c r="CW119" i="35"/>
  <c r="CZ119" i="35" s="1"/>
  <c r="CU119" i="35"/>
  <c r="CR119" i="35"/>
  <c r="CQ119" i="35"/>
  <c r="CM119" i="35"/>
  <c r="CX119" i="35" s="1"/>
  <c r="CY119" i="35" s="1"/>
  <c r="BT119" i="35"/>
  <c r="BU119" i="35" s="1"/>
  <c r="AW119" i="35"/>
  <c r="AO119" i="35"/>
  <c r="BV119" i="35" s="1"/>
  <c r="AW118" i="35"/>
  <c r="AO118" i="35"/>
  <c r="AW117" i="35"/>
  <c r="AO117" i="35"/>
  <c r="AO116" i="35"/>
  <c r="CW115" i="35"/>
  <c r="CZ115" i="35" s="1"/>
  <c r="CU115" i="35"/>
  <c r="CR115" i="35"/>
  <c r="CQ115" i="35"/>
  <c r="CM115" i="35"/>
  <c r="CX115" i="35" s="1"/>
  <c r="CY115" i="35" s="1"/>
  <c r="BT115" i="35"/>
  <c r="BU115" i="35" s="1"/>
  <c r="AZ115" i="35"/>
  <c r="AW115" i="35"/>
  <c r="AO115" i="35"/>
  <c r="Y115" i="35"/>
  <c r="CW114" i="35"/>
  <c r="CZ114" i="35" s="1"/>
  <c r="CU114" i="35"/>
  <c r="CR114" i="35"/>
  <c r="CQ114" i="35"/>
  <c r="CM114" i="35"/>
  <c r="CX114" i="35" s="1"/>
  <c r="CY114" i="35" s="1"/>
  <c r="BT114" i="35"/>
  <c r="BU114" i="35" s="1"/>
  <c r="AZ114" i="35"/>
  <c r="AW114" i="35"/>
  <c r="AO114" i="35"/>
  <c r="Y114" i="35"/>
  <c r="CW113" i="35"/>
  <c r="CZ113" i="35" s="1"/>
  <c r="CU113" i="35"/>
  <c r="CR113" i="35"/>
  <c r="CQ113" i="35"/>
  <c r="CM113" i="35"/>
  <c r="CX113" i="35" s="1"/>
  <c r="CY113" i="35" s="1"/>
  <c r="BT113" i="35"/>
  <c r="BU113" i="35" s="1"/>
  <c r="AZ113" i="35"/>
  <c r="AW113" i="35"/>
  <c r="AO113" i="35"/>
  <c r="Y113" i="35"/>
  <c r="CW112" i="35"/>
  <c r="CZ112" i="35" s="1"/>
  <c r="CU112" i="35"/>
  <c r="CR112" i="35"/>
  <c r="CQ112" i="35"/>
  <c r="CM112" i="35"/>
  <c r="CX112" i="35" s="1"/>
  <c r="CY112" i="35" s="1"/>
  <c r="BT112" i="35"/>
  <c r="BU112" i="35" s="1"/>
  <c r="AZ112" i="35"/>
  <c r="AW112" i="35"/>
  <c r="AO112" i="35"/>
  <c r="Y112" i="35"/>
  <c r="CW111" i="35"/>
  <c r="CZ111" i="35" s="1"/>
  <c r="CU111" i="35"/>
  <c r="CR111" i="35"/>
  <c r="CQ111" i="35"/>
  <c r="CM111" i="35"/>
  <c r="CX111" i="35" s="1"/>
  <c r="CY111" i="35" s="1"/>
  <c r="BT111" i="35"/>
  <c r="BU111" i="35" s="1"/>
  <c r="AZ111" i="35"/>
  <c r="AW111" i="35"/>
  <c r="AO111" i="35"/>
  <c r="Y111" i="35"/>
  <c r="CW110" i="35"/>
  <c r="CZ110" i="35" s="1"/>
  <c r="CU110" i="35"/>
  <c r="CR110" i="35"/>
  <c r="CQ110" i="35"/>
  <c r="CM110" i="35"/>
  <c r="CX110" i="35" s="1"/>
  <c r="CY110" i="35" s="1"/>
  <c r="BT110" i="35"/>
  <c r="BU110" i="35" s="1"/>
  <c r="AZ110" i="35"/>
  <c r="AW110" i="35"/>
  <c r="AO110" i="35"/>
  <c r="Y110" i="35"/>
  <c r="CW109" i="35"/>
  <c r="CZ109" i="35" s="1"/>
  <c r="CU109" i="35"/>
  <c r="CR109" i="35"/>
  <c r="CQ109" i="35"/>
  <c r="CM109" i="35"/>
  <c r="CX109" i="35" s="1"/>
  <c r="CY109" i="35" s="1"/>
  <c r="BT109" i="35"/>
  <c r="BU109" i="35" s="1"/>
  <c r="AZ109" i="35"/>
  <c r="AW109" i="35"/>
  <c r="AO109" i="35"/>
  <c r="Y109" i="35"/>
  <c r="AO108" i="35"/>
  <c r="CW107" i="35"/>
  <c r="CZ107" i="35" s="1"/>
  <c r="CU107" i="35"/>
  <c r="CR107" i="35"/>
  <c r="CQ107" i="35"/>
  <c r="CM107" i="35"/>
  <c r="CX107" i="35" s="1"/>
  <c r="CY107" i="35" s="1"/>
  <c r="BT107" i="35"/>
  <c r="BU107" i="35" s="1"/>
  <c r="AW107" i="35"/>
  <c r="AO107" i="35"/>
  <c r="Y107" i="35"/>
  <c r="CW105" i="35"/>
  <c r="CZ105" i="35" s="1"/>
  <c r="CU105" i="35"/>
  <c r="CR105" i="35"/>
  <c r="CQ105" i="35"/>
  <c r="CM105" i="35"/>
  <c r="CX105" i="35" s="1"/>
  <c r="CY105" i="35" s="1"/>
  <c r="BT105" i="35"/>
  <c r="BU105" i="35" s="1"/>
  <c r="AZ105" i="35"/>
  <c r="AW105" i="35"/>
  <c r="AO105" i="35"/>
  <c r="CW104" i="35"/>
  <c r="CZ104" i="35" s="1"/>
  <c r="CU104" i="35"/>
  <c r="CR104" i="35"/>
  <c r="CQ104" i="35"/>
  <c r="CM104" i="35"/>
  <c r="CX104" i="35" s="1"/>
  <c r="CY104" i="35" s="1"/>
  <c r="BT104" i="35"/>
  <c r="BU104" i="35" s="1"/>
  <c r="AZ104" i="35"/>
  <c r="AW104" i="35"/>
  <c r="AO104" i="35"/>
  <c r="AW103" i="35"/>
  <c r="AO103" i="35"/>
  <c r="Y103" i="35"/>
  <c r="CW102" i="35"/>
  <c r="CZ102" i="35" s="1"/>
  <c r="CU102" i="35"/>
  <c r="CR102" i="35"/>
  <c r="CQ102" i="35"/>
  <c r="CM102" i="35"/>
  <c r="CX102" i="35" s="1"/>
  <c r="CY102" i="35" s="1"/>
  <c r="BT102" i="35"/>
  <c r="BU102" i="35" s="1"/>
  <c r="AZ102" i="35"/>
  <c r="AW102" i="35"/>
  <c r="AO102" i="35"/>
  <c r="Y102" i="35"/>
  <c r="CW101" i="35"/>
  <c r="CZ101" i="35" s="1"/>
  <c r="CU101" i="35"/>
  <c r="CR101" i="35"/>
  <c r="CQ101" i="35"/>
  <c r="CM101" i="35"/>
  <c r="CX101" i="35" s="1"/>
  <c r="CY101" i="35" s="1"/>
  <c r="BT101" i="35"/>
  <c r="BU101" i="35" s="1"/>
  <c r="AZ101" i="35"/>
  <c r="AW101" i="35"/>
  <c r="AO101" i="35"/>
  <c r="Y101" i="35"/>
  <c r="CW100" i="35"/>
  <c r="CZ100" i="35" s="1"/>
  <c r="CU100" i="35"/>
  <c r="CR100" i="35"/>
  <c r="CQ100" i="35"/>
  <c r="CM100" i="35"/>
  <c r="CX100" i="35" s="1"/>
  <c r="CY100" i="35" s="1"/>
  <c r="BT100" i="35"/>
  <c r="BU100" i="35" s="1"/>
  <c r="AZ100" i="35"/>
  <c r="AW100" i="35"/>
  <c r="AO100" i="35"/>
  <c r="Y100" i="35"/>
  <c r="CW99" i="35"/>
  <c r="CZ99" i="35" s="1"/>
  <c r="CU99" i="35"/>
  <c r="CR99" i="35"/>
  <c r="CQ99" i="35"/>
  <c r="CM99" i="35"/>
  <c r="CX99" i="35" s="1"/>
  <c r="CY99" i="35" s="1"/>
  <c r="BT99" i="35"/>
  <c r="BU99" i="35" s="1"/>
  <c r="AZ99" i="35"/>
  <c r="AW99" i="35"/>
  <c r="AO99" i="35"/>
  <c r="Y99" i="35"/>
  <c r="CW98" i="35"/>
  <c r="CZ98" i="35" s="1"/>
  <c r="CU98" i="35"/>
  <c r="CR98" i="35"/>
  <c r="CQ98" i="35"/>
  <c r="CM98" i="35"/>
  <c r="CX98" i="35" s="1"/>
  <c r="BT98" i="35"/>
  <c r="BU98" i="35" s="1"/>
  <c r="AZ98" i="35"/>
  <c r="AW98" i="35"/>
  <c r="AO98" i="35"/>
  <c r="Y98" i="35"/>
  <c r="AO97" i="35"/>
  <c r="CW96" i="35"/>
  <c r="CZ96" i="35" s="1"/>
  <c r="CU96" i="35"/>
  <c r="CR96" i="35"/>
  <c r="CQ96" i="35"/>
  <c r="CM96" i="35"/>
  <c r="CX96" i="35" s="1"/>
  <c r="CY96" i="35" s="1"/>
  <c r="BT96" i="35"/>
  <c r="BU96" i="35" s="1"/>
  <c r="AZ96" i="35"/>
  <c r="AW96" i="35"/>
  <c r="AO96" i="35"/>
  <c r="Y96" i="35"/>
  <c r="CW95" i="35"/>
  <c r="CZ95" i="35" s="1"/>
  <c r="CU95" i="35"/>
  <c r="CR95" i="35"/>
  <c r="CQ95" i="35"/>
  <c r="CM95" i="35"/>
  <c r="CX95" i="35" s="1"/>
  <c r="CY95" i="35" s="1"/>
  <c r="BT95" i="35"/>
  <c r="BU95" i="35" s="1"/>
  <c r="AZ95" i="35"/>
  <c r="AW95" i="35"/>
  <c r="AO95" i="35"/>
  <c r="Y95" i="35"/>
  <c r="CW94" i="35"/>
  <c r="CZ94" i="35" s="1"/>
  <c r="CU94" i="35"/>
  <c r="CR94" i="35"/>
  <c r="CQ94" i="35"/>
  <c r="CM94" i="35"/>
  <c r="CX94" i="35" s="1"/>
  <c r="CY94" i="35" s="1"/>
  <c r="BT94" i="35"/>
  <c r="BU94" i="35" s="1"/>
  <c r="AZ94" i="35"/>
  <c r="AW94" i="35"/>
  <c r="AO94" i="35"/>
  <c r="Y94" i="35"/>
  <c r="CW93" i="35"/>
  <c r="CZ93" i="35" s="1"/>
  <c r="CU93" i="35"/>
  <c r="CR93" i="35"/>
  <c r="CQ93" i="35"/>
  <c r="CM93" i="35"/>
  <c r="CX93" i="35" s="1"/>
  <c r="BT93" i="35"/>
  <c r="BU93" i="35" s="1"/>
  <c r="AZ93" i="35"/>
  <c r="AW93" i="35"/>
  <c r="AO93" i="35"/>
  <c r="Y93" i="35"/>
  <c r="CW92" i="35"/>
  <c r="CZ92" i="35" s="1"/>
  <c r="CU92" i="35"/>
  <c r="CR92" i="35"/>
  <c r="CQ92" i="35"/>
  <c r="CM92" i="35"/>
  <c r="CX92" i="35" s="1"/>
  <c r="CY92" i="35" s="1"/>
  <c r="BT92" i="35"/>
  <c r="BU92" i="35" s="1"/>
  <c r="AZ92" i="35"/>
  <c r="AW92" i="35"/>
  <c r="AO92" i="35"/>
  <c r="Y92" i="35"/>
  <c r="CW91" i="35"/>
  <c r="CZ91" i="35" s="1"/>
  <c r="CU91" i="35"/>
  <c r="CR91" i="35"/>
  <c r="CQ91" i="35"/>
  <c r="CM91" i="35"/>
  <c r="CX91" i="35" s="1"/>
  <c r="CY91" i="35" s="1"/>
  <c r="BT91" i="35"/>
  <c r="BU91" i="35" s="1"/>
  <c r="AZ91" i="35"/>
  <c r="AW91" i="35"/>
  <c r="AO91" i="35"/>
  <c r="Y91" i="35"/>
  <c r="CW90" i="35"/>
  <c r="CZ90" i="35" s="1"/>
  <c r="CU90" i="35"/>
  <c r="CR90" i="35"/>
  <c r="CQ90" i="35"/>
  <c r="CM90" i="35"/>
  <c r="CX90" i="35" s="1"/>
  <c r="CY90" i="35" s="1"/>
  <c r="BT90" i="35"/>
  <c r="BU90" i="35" s="1"/>
  <c r="AZ90" i="35"/>
  <c r="AW90" i="35"/>
  <c r="AO90" i="35"/>
  <c r="Y90" i="35"/>
  <c r="CW89" i="35"/>
  <c r="CZ89" i="35" s="1"/>
  <c r="CU89" i="35"/>
  <c r="CR89" i="35"/>
  <c r="CQ89" i="35"/>
  <c r="CM89" i="35"/>
  <c r="CX89" i="35" s="1"/>
  <c r="BT89" i="35"/>
  <c r="BU89" i="35" s="1"/>
  <c r="AZ89" i="35"/>
  <c r="AW89" i="35"/>
  <c r="AO89" i="35"/>
  <c r="Y89" i="35"/>
  <c r="AW88" i="35"/>
  <c r="AO88" i="35"/>
  <c r="Y88" i="35"/>
  <c r="BT87" i="35"/>
  <c r="BU87" i="35" s="1"/>
  <c r="AZ87" i="35"/>
  <c r="AW87" i="35"/>
  <c r="AO87" i="35"/>
  <c r="Y87" i="35"/>
  <c r="BT86" i="35"/>
  <c r="BU86" i="35" s="1"/>
  <c r="AZ86" i="35"/>
  <c r="AW86" i="35"/>
  <c r="AO86" i="35"/>
  <c r="Y86" i="35"/>
  <c r="BU85" i="35"/>
  <c r="AW85" i="35"/>
  <c r="AO85" i="35"/>
  <c r="Y85" i="35"/>
  <c r="DD84" i="35"/>
  <c r="DC84" i="35"/>
  <c r="BT84" i="35"/>
  <c r="BU84" i="35" s="1"/>
  <c r="AZ84" i="35"/>
  <c r="AW84" i="35"/>
  <c r="AO84" i="35"/>
  <c r="Y84" i="35"/>
  <c r="DD83" i="35"/>
  <c r="DC83" i="35"/>
  <c r="BT83" i="35"/>
  <c r="BU83" i="35" s="1"/>
  <c r="AZ83" i="35"/>
  <c r="AW83" i="35"/>
  <c r="AO83" i="35"/>
  <c r="Y83" i="35"/>
  <c r="Y82" i="35"/>
  <c r="BU81" i="35"/>
  <c r="BV81" i="35" s="1"/>
  <c r="AW81" i="35"/>
  <c r="Y81" i="35"/>
  <c r="DD80" i="35"/>
  <c r="DC80" i="35"/>
  <c r="BT80" i="35"/>
  <c r="BU80" i="35" s="1"/>
  <c r="AZ80" i="35"/>
  <c r="AW80" i="35"/>
  <c r="AO80" i="35"/>
  <c r="Y80" i="35"/>
  <c r="CW79" i="35"/>
  <c r="CZ79" i="35" s="1"/>
  <c r="CU79" i="35"/>
  <c r="CR79" i="35"/>
  <c r="CQ79" i="35"/>
  <c r="CM79" i="35"/>
  <c r="CX79" i="35" s="1"/>
  <c r="CY79" i="35" s="1"/>
  <c r="BT79" i="35"/>
  <c r="BU79" i="35" s="1"/>
  <c r="AZ79" i="35"/>
  <c r="AW79" i="35"/>
  <c r="AO79" i="35"/>
  <c r="Y79" i="35"/>
  <c r="CW78" i="35"/>
  <c r="CZ78" i="35" s="1"/>
  <c r="CU78" i="35"/>
  <c r="CR78" i="35"/>
  <c r="CQ78" i="35"/>
  <c r="CM78" i="35"/>
  <c r="CX78" i="35" s="1"/>
  <c r="CY78" i="35" s="1"/>
  <c r="BT78" i="35"/>
  <c r="BU78" i="35" s="1"/>
  <c r="AZ78" i="35"/>
  <c r="AW78" i="35"/>
  <c r="AO78" i="35"/>
  <c r="Y78" i="35"/>
  <c r="CW77" i="35"/>
  <c r="CZ77" i="35" s="1"/>
  <c r="CR77" i="35"/>
  <c r="CQ77" i="35"/>
  <c r="CM77" i="35"/>
  <c r="CX77" i="35" s="1"/>
  <c r="BT77" i="35"/>
  <c r="BU77" i="35" s="1"/>
  <c r="AZ77" i="35"/>
  <c r="AX77" i="35"/>
  <c r="AW77" i="35"/>
  <c r="AO77" i="35"/>
  <c r="Y77" i="35"/>
  <c r="CW76" i="35"/>
  <c r="CZ76" i="35" s="1"/>
  <c r="CU76" i="35"/>
  <c r="CR76" i="35"/>
  <c r="CQ76" i="35"/>
  <c r="CM76" i="35"/>
  <c r="CX76" i="35" s="1"/>
  <c r="CY76" i="35" s="1"/>
  <c r="BT76" i="35"/>
  <c r="BU76" i="35" s="1"/>
  <c r="AZ76" i="35"/>
  <c r="AW76" i="35"/>
  <c r="Y76" i="35"/>
  <c r="CW75" i="35"/>
  <c r="CZ75" i="35" s="1"/>
  <c r="CU75" i="35"/>
  <c r="CR75" i="35"/>
  <c r="CQ75" i="35"/>
  <c r="CM75" i="35"/>
  <c r="CX75" i="35" s="1"/>
  <c r="CY75" i="35" s="1"/>
  <c r="BT75" i="35"/>
  <c r="BU75" i="35" s="1"/>
  <c r="BV75" i="35" s="1"/>
  <c r="AZ75" i="35"/>
  <c r="AW75" i="35"/>
  <c r="Y75" i="35"/>
  <c r="CW74" i="35"/>
  <c r="CZ74" i="35" s="1"/>
  <c r="CU74" i="35"/>
  <c r="CR74" i="35"/>
  <c r="CQ74" i="35"/>
  <c r="CM74" i="35"/>
  <c r="CX74" i="35" s="1"/>
  <c r="CY74" i="35" s="1"/>
  <c r="BT74" i="35"/>
  <c r="BU74" i="35" s="1"/>
  <c r="BV74" i="35" s="1"/>
  <c r="Y74" i="35"/>
  <c r="DD73" i="35"/>
  <c r="DC73" i="35"/>
  <c r="BT73" i="35"/>
  <c r="BU73" i="35" s="1"/>
  <c r="AO73" i="35"/>
  <c r="Y73" i="35"/>
  <c r="DD72" i="35"/>
  <c r="DC72" i="35"/>
  <c r="BT72" i="35"/>
  <c r="BU72" i="35" s="1"/>
  <c r="AZ72" i="35"/>
  <c r="AW72" i="35"/>
  <c r="AO72" i="35"/>
  <c r="Y72" i="35"/>
  <c r="AW70" i="35"/>
  <c r="AO70" i="35"/>
  <c r="AO69" i="35"/>
  <c r="AO68" i="35"/>
  <c r="AO67" i="35"/>
  <c r="AO66" i="35"/>
  <c r="AO65" i="35"/>
  <c r="AO64" i="35"/>
  <c r="AO63" i="35"/>
  <c r="AO62" i="35"/>
  <c r="CW61" i="35"/>
  <c r="CZ61" i="35" s="1"/>
  <c r="CU61" i="35"/>
  <c r="CR61" i="35"/>
  <c r="CQ61" i="35"/>
  <c r="CM61" i="35"/>
  <c r="CX61" i="35" s="1"/>
  <c r="CY61" i="35" s="1"/>
  <c r="BT61" i="35"/>
  <c r="BU61" i="35" s="1"/>
  <c r="AW61" i="35"/>
  <c r="AO61" i="35"/>
  <c r="BT60" i="35"/>
  <c r="BU60" i="35" s="1"/>
  <c r="AW60" i="35"/>
  <c r="AO60" i="35"/>
  <c r="AO59" i="35"/>
  <c r="AO58" i="35"/>
  <c r="CW56" i="35"/>
  <c r="CZ56" i="35" s="1"/>
  <c r="CU56" i="35"/>
  <c r="CR56" i="35"/>
  <c r="CQ56" i="35"/>
  <c r="CM56" i="35"/>
  <c r="CX56" i="35" s="1"/>
  <c r="CY56" i="35" s="1"/>
  <c r="BT56" i="35"/>
  <c r="BU56" i="35" s="1"/>
  <c r="AZ56" i="35"/>
  <c r="AW56" i="35"/>
  <c r="AO56" i="35"/>
  <c r="DD55" i="35"/>
  <c r="DC55" i="35"/>
  <c r="BT55" i="35"/>
  <c r="BU55" i="35" s="1"/>
  <c r="AZ55" i="35"/>
  <c r="AW55" i="35"/>
  <c r="AO55" i="35"/>
  <c r="AO54" i="35"/>
  <c r="AO53" i="35"/>
  <c r="AO52" i="35"/>
  <c r="CW51" i="35"/>
  <c r="CZ51" i="35" s="1"/>
  <c r="CU51" i="35"/>
  <c r="CR51" i="35"/>
  <c r="CQ51" i="35"/>
  <c r="CM51" i="35"/>
  <c r="CX51" i="35" s="1"/>
  <c r="BT51" i="35"/>
  <c r="BU51" i="35" s="1"/>
  <c r="AZ51" i="35"/>
  <c r="AW51" i="35"/>
  <c r="AO51" i="35"/>
  <c r="CW50" i="35"/>
  <c r="CZ50" i="35" s="1"/>
  <c r="CU50" i="35"/>
  <c r="CR50" i="35"/>
  <c r="CQ50" i="35"/>
  <c r="CM50" i="35"/>
  <c r="CX50" i="35" s="1"/>
  <c r="CY50" i="35" s="1"/>
  <c r="BT50" i="35"/>
  <c r="BU50" i="35" s="1"/>
  <c r="AZ50" i="35"/>
  <c r="AW50" i="35"/>
  <c r="AO50" i="35"/>
  <c r="AW49" i="35"/>
  <c r="AO49" i="35"/>
  <c r="CW48" i="35"/>
  <c r="CZ48" i="35" s="1"/>
  <c r="CU48" i="35"/>
  <c r="CR48" i="35"/>
  <c r="CQ48" i="35"/>
  <c r="CM48" i="35"/>
  <c r="CX48" i="35" s="1"/>
  <c r="CY48" i="35" s="1"/>
  <c r="BT48" i="35"/>
  <c r="BU48" i="35" s="1"/>
  <c r="AZ48" i="35"/>
  <c r="AW48" i="35"/>
  <c r="AO48" i="35"/>
  <c r="CW47" i="35"/>
  <c r="CZ47" i="35" s="1"/>
  <c r="CU47" i="35"/>
  <c r="CR47" i="35"/>
  <c r="CQ47" i="35"/>
  <c r="CM47" i="35"/>
  <c r="CX47" i="35" s="1"/>
  <c r="CY47" i="35" s="1"/>
  <c r="BT47" i="35"/>
  <c r="BU47" i="35" s="1"/>
  <c r="AZ47" i="35"/>
  <c r="AW47" i="35"/>
  <c r="AO47" i="35"/>
  <c r="CU46" i="35"/>
  <c r="AO46" i="35"/>
  <c r="CW45" i="35"/>
  <c r="CZ45" i="35" s="1"/>
  <c r="CU45" i="35"/>
  <c r="CR45" i="35"/>
  <c r="CQ45" i="35"/>
  <c r="CM45" i="35"/>
  <c r="CX45" i="35" s="1"/>
  <c r="BT45" i="35"/>
  <c r="BU45" i="35" s="1"/>
  <c r="AZ45" i="35"/>
  <c r="AW45" i="35"/>
  <c r="AO45" i="35"/>
  <c r="CW44" i="35"/>
  <c r="CZ44" i="35" s="1"/>
  <c r="CU44" i="35"/>
  <c r="CR44" i="35"/>
  <c r="CQ44" i="35"/>
  <c r="CM44" i="35"/>
  <c r="CX44" i="35" s="1"/>
  <c r="CY44" i="35" s="1"/>
  <c r="BT44" i="35"/>
  <c r="BU44" i="35" s="1"/>
  <c r="AZ44" i="35"/>
  <c r="AW44" i="35"/>
  <c r="AO44" i="35"/>
  <c r="CW43" i="35"/>
  <c r="CZ43" i="35" s="1"/>
  <c r="CU43" i="35"/>
  <c r="CR43" i="35"/>
  <c r="CQ43" i="35"/>
  <c r="CM43" i="35"/>
  <c r="CX43" i="35" s="1"/>
  <c r="CY43" i="35" s="1"/>
  <c r="BT43" i="35"/>
  <c r="BU43" i="35" s="1"/>
  <c r="AZ43" i="35"/>
  <c r="AW43" i="35"/>
  <c r="AO43" i="35"/>
  <c r="CW42" i="35"/>
  <c r="CZ42" i="35" s="1"/>
  <c r="CU42" i="35"/>
  <c r="CR42" i="35"/>
  <c r="CQ42" i="35"/>
  <c r="CM42" i="35"/>
  <c r="CX42" i="35" s="1"/>
  <c r="CY42" i="35" s="1"/>
  <c r="BT42" i="35"/>
  <c r="BU42" i="35" s="1"/>
  <c r="AZ42" i="35"/>
  <c r="AW42" i="35"/>
  <c r="AO42" i="35"/>
  <c r="CW40" i="35"/>
  <c r="CZ40" i="35" s="1"/>
  <c r="CM40" i="35"/>
  <c r="CX40" i="35" s="1"/>
  <c r="AW40" i="35"/>
  <c r="AO40" i="35"/>
  <c r="Y40" i="35"/>
  <c r="CW39" i="35"/>
  <c r="CZ39" i="35" s="1"/>
  <c r="CU39" i="35"/>
  <c r="CR39" i="35"/>
  <c r="CQ39" i="35"/>
  <c r="CM39" i="35"/>
  <c r="CX39" i="35" s="1"/>
  <c r="BT39" i="35"/>
  <c r="BU39" i="35" s="1"/>
  <c r="AZ39" i="35"/>
  <c r="AW39" i="35"/>
  <c r="AO39" i="35"/>
  <c r="CW38" i="35"/>
  <c r="CZ38" i="35" s="1"/>
  <c r="CU38" i="35"/>
  <c r="CR38" i="35"/>
  <c r="CQ38" i="35"/>
  <c r="CM38" i="35"/>
  <c r="CX38" i="35" s="1"/>
  <c r="CY38" i="35" s="1"/>
  <c r="BT38" i="35"/>
  <c r="BU38" i="35" s="1"/>
  <c r="AZ38" i="35"/>
  <c r="AW38" i="35"/>
  <c r="AO38" i="35"/>
  <c r="CW37" i="35"/>
  <c r="CZ37" i="35" s="1"/>
  <c r="CU37" i="35"/>
  <c r="CR37" i="35"/>
  <c r="CQ37" i="35"/>
  <c r="CM37" i="35"/>
  <c r="CX37" i="35" s="1"/>
  <c r="CY37" i="35" s="1"/>
  <c r="BT37" i="35"/>
  <c r="BU37" i="35" s="1"/>
  <c r="AZ37" i="35"/>
  <c r="AW37" i="35"/>
  <c r="AO37" i="35"/>
  <c r="CW36" i="35"/>
  <c r="CZ36" i="35" s="1"/>
  <c r="CU36" i="35"/>
  <c r="CR36" i="35"/>
  <c r="CQ36" i="35"/>
  <c r="CM36" i="35"/>
  <c r="CX36" i="35" s="1"/>
  <c r="CY36" i="35" s="1"/>
  <c r="BT36" i="35"/>
  <c r="BU36" i="35" s="1"/>
  <c r="BV36" i="35" s="1"/>
  <c r="AZ36" i="35"/>
  <c r="AW36" i="35"/>
  <c r="CW35" i="35"/>
  <c r="CZ35" i="35" s="1"/>
  <c r="CU35" i="35"/>
  <c r="CR35" i="35"/>
  <c r="CQ35" i="35"/>
  <c r="CM35" i="35"/>
  <c r="CX35" i="35" s="1"/>
  <c r="CY35" i="35" s="1"/>
  <c r="BT35" i="35"/>
  <c r="BU35" i="35" s="1"/>
  <c r="AZ35" i="35"/>
  <c r="AW35" i="35"/>
  <c r="AO35" i="35"/>
  <c r="CW34" i="35"/>
  <c r="CZ34" i="35" s="1"/>
  <c r="CU34" i="35"/>
  <c r="CR34" i="35"/>
  <c r="CQ34" i="35"/>
  <c r="CM34" i="35"/>
  <c r="CX34" i="35" s="1"/>
  <c r="CY34" i="35" s="1"/>
  <c r="BT34" i="35"/>
  <c r="BU34" i="35" s="1"/>
  <c r="AZ34" i="35"/>
  <c r="AW34" i="35"/>
  <c r="AO34" i="35"/>
  <c r="CW33" i="35"/>
  <c r="CZ33" i="35" s="1"/>
  <c r="CU33" i="35"/>
  <c r="CR33" i="35"/>
  <c r="CQ33" i="35"/>
  <c r="CM33" i="35"/>
  <c r="CX33" i="35" s="1"/>
  <c r="CY33" i="35" s="1"/>
  <c r="BT33" i="35"/>
  <c r="BU33" i="35" s="1"/>
  <c r="AZ33" i="35"/>
  <c r="AW33" i="35"/>
  <c r="AO33" i="35"/>
  <c r="CW32" i="35"/>
  <c r="CZ32" i="35" s="1"/>
  <c r="CU32" i="35"/>
  <c r="CR32" i="35"/>
  <c r="CQ32" i="35"/>
  <c r="CM32" i="35"/>
  <c r="CX32" i="35" s="1"/>
  <c r="CY32" i="35" s="1"/>
  <c r="BT32" i="35"/>
  <c r="BU32" i="35" s="1"/>
  <c r="AZ32" i="35"/>
  <c r="AW32" i="35"/>
  <c r="AO32" i="35"/>
  <c r="AW31" i="35"/>
  <c r="AO31" i="35"/>
  <c r="CW30" i="35"/>
  <c r="CZ30" i="35" s="1"/>
  <c r="CU30" i="35"/>
  <c r="CR30" i="35"/>
  <c r="CQ30" i="35"/>
  <c r="CM30" i="35"/>
  <c r="CX30" i="35" s="1"/>
  <c r="CY30" i="35" s="1"/>
  <c r="BT30" i="35"/>
  <c r="BU30" i="35" s="1"/>
  <c r="AZ30" i="35"/>
  <c r="AW30" i="35"/>
  <c r="AO30" i="35"/>
  <c r="AW29" i="35"/>
  <c r="AW28" i="35"/>
  <c r="AW27" i="35"/>
  <c r="AO27" i="35"/>
  <c r="AW26" i="35"/>
  <c r="AO26" i="35"/>
  <c r="AZ25" i="35"/>
  <c r="AW25" i="35"/>
  <c r="AO25" i="35"/>
  <c r="CX24" i="35"/>
  <c r="CW24" i="35"/>
  <c r="CU24" i="35"/>
  <c r="CR24" i="35"/>
  <c r="CQ24" i="35"/>
  <c r="AW24" i="35"/>
  <c r="AW23" i="35"/>
  <c r="AZ22" i="35"/>
  <c r="AW22" i="35"/>
  <c r="AO22" i="35"/>
  <c r="CW21" i="35"/>
  <c r="CZ21" i="35" s="1"/>
  <c r="CM21" i="35"/>
  <c r="CX21" i="35" s="1"/>
  <c r="AW21" i="35"/>
  <c r="CW20" i="35"/>
  <c r="CZ20" i="35" s="1"/>
  <c r="CM20" i="35"/>
  <c r="CX20" i="35" s="1"/>
  <c r="AW20" i="35"/>
  <c r="CW19" i="35"/>
  <c r="CZ19" i="35" s="1"/>
  <c r="CU19" i="35"/>
  <c r="CM19" i="35"/>
  <c r="CX19" i="35" s="1"/>
  <c r="CY19" i="35" s="1"/>
  <c r="AW19" i="35"/>
  <c r="CW18" i="35"/>
  <c r="CZ18" i="35" s="1"/>
  <c r="CU18" i="35"/>
  <c r="CR18" i="35"/>
  <c r="CQ18" i="35"/>
  <c r="CM18" i="35"/>
  <c r="CX18" i="35" s="1"/>
  <c r="CY18" i="35" s="1"/>
  <c r="DA18" i="35" s="1"/>
  <c r="DC18" i="35" s="1"/>
  <c r="BT18" i="35"/>
  <c r="BU18" i="35" s="1"/>
  <c r="AZ18" i="35"/>
  <c r="AW18" i="35"/>
  <c r="AO18" i="35"/>
  <c r="CW17" i="35"/>
  <c r="CZ17" i="35" s="1"/>
  <c r="CU17" i="35"/>
  <c r="CR17" i="35"/>
  <c r="CQ17" i="35"/>
  <c r="CM17" i="35"/>
  <c r="CX17" i="35" s="1"/>
  <c r="CY17" i="35" s="1"/>
  <c r="BT17" i="35"/>
  <c r="BU17" i="35" s="1"/>
  <c r="AW17" i="35"/>
  <c r="AO17" i="35"/>
  <c r="CW16" i="35"/>
  <c r="CZ16" i="35" s="1"/>
  <c r="CU16" i="35"/>
  <c r="CR16" i="35"/>
  <c r="CQ16" i="35"/>
  <c r="CM16" i="35"/>
  <c r="CX16" i="35" s="1"/>
  <c r="BT16" i="35"/>
  <c r="BU16" i="35" s="1"/>
  <c r="AZ16" i="35"/>
  <c r="AW16" i="35"/>
  <c r="AO16" i="35"/>
  <c r="CW15" i="35"/>
  <c r="CZ15" i="35" s="1"/>
  <c r="CU15" i="35"/>
  <c r="CR15" i="35"/>
  <c r="CQ15" i="35"/>
  <c r="CM15" i="35"/>
  <c r="CX15" i="35" s="1"/>
  <c r="CY15" i="35" s="1"/>
  <c r="BT15" i="35"/>
  <c r="BU15" i="35" s="1"/>
  <c r="AW15" i="35"/>
  <c r="AO15" i="35"/>
  <c r="CW14" i="35"/>
  <c r="CZ14" i="35" s="1"/>
  <c r="CU14" i="35"/>
  <c r="CR14" i="35"/>
  <c r="CQ14" i="35"/>
  <c r="CM14" i="35"/>
  <c r="CX14" i="35" s="1"/>
  <c r="BT14" i="35"/>
  <c r="BU14" i="35" s="1"/>
  <c r="AZ14" i="35"/>
  <c r="AW14" i="35"/>
  <c r="AO14" i="35"/>
  <c r="CW13" i="35"/>
  <c r="CZ13" i="35" s="1"/>
  <c r="CU13" i="35"/>
  <c r="CR13" i="35"/>
  <c r="CQ13" i="35"/>
  <c r="CM13" i="35"/>
  <c r="CX13" i="35" s="1"/>
  <c r="CY13" i="35" s="1"/>
  <c r="BT13" i="35"/>
  <c r="BU13" i="35" s="1"/>
  <c r="AZ13" i="35"/>
  <c r="AW13" i="35"/>
  <c r="AO13" i="35"/>
  <c r="CW12" i="35"/>
  <c r="CZ12" i="35" s="1"/>
  <c r="CU12" i="35"/>
  <c r="CR12" i="35"/>
  <c r="CQ12" i="35"/>
  <c r="CM12" i="35"/>
  <c r="CX12" i="35" s="1"/>
  <c r="CY12" i="35" s="1"/>
  <c r="DA12" i="35" s="1"/>
  <c r="DC12" i="35" s="1"/>
  <c r="BT12" i="35"/>
  <c r="BU12" i="35" s="1"/>
  <c r="AZ12" i="35"/>
  <c r="AW12" i="35"/>
  <c r="AO12" i="35"/>
  <c r="CW11" i="35"/>
  <c r="CZ11" i="35" s="1"/>
  <c r="CU11" i="35"/>
  <c r="CR11" i="35"/>
  <c r="CQ11" i="35"/>
  <c r="CM11" i="35"/>
  <c r="CX11" i="35" s="1"/>
  <c r="CY11" i="35" s="1"/>
  <c r="BT11" i="35"/>
  <c r="BU11" i="35" s="1"/>
  <c r="AZ11" i="35"/>
  <c r="AW11" i="35"/>
  <c r="AO11" i="35"/>
  <c r="CW10" i="35"/>
  <c r="CZ10" i="35" s="1"/>
  <c r="CU10" i="35"/>
  <c r="CR10" i="35"/>
  <c r="CQ10" i="35"/>
  <c r="CM10" i="35"/>
  <c r="CX10" i="35" s="1"/>
  <c r="CY10" i="35" s="1"/>
  <c r="BT10" i="35"/>
  <c r="BU10" i="35" s="1"/>
  <c r="BV10" i="35" s="1"/>
  <c r="AW10" i="35"/>
  <c r="CW9" i="35"/>
  <c r="CZ9" i="35" s="1"/>
  <c r="CU9" i="35"/>
  <c r="CR9" i="35"/>
  <c r="CQ9" i="35"/>
  <c r="CM9" i="35"/>
  <c r="CX9" i="35" s="1"/>
  <c r="BT9" i="35"/>
  <c r="BU9" i="35" s="1"/>
  <c r="AZ9" i="35"/>
  <c r="AW9" i="35"/>
  <c r="AO9" i="35"/>
  <c r="CW8" i="35"/>
  <c r="CZ8" i="35" s="1"/>
  <c r="CU8" i="35"/>
  <c r="CR8" i="35"/>
  <c r="CQ8" i="35"/>
  <c r="CM8" i="35"/>
  <c r="CX8" i="35" s="1"/>
  <c r="CY8" i="35" s="1"/>
  <c r="BT8" i="35"/>
  <c r="BU8" i="35" s="1"/>
  <c r="AZ8" i="35"/>
  <c r="AW8" i="35"/>
  <c r="AO8" i="35"/>
  <c r="CW7" i="35"/>
  <c r="CZ7" i="35" s="1"/>
  <c r="CU7" i="35"/>
  <c r="CR7" i="35"/>
  <c r="CQ7" i="35"/>
  <c r="CM7" i="35"/>
  <c r="CX7" i="35" s="1"/>
  <c r="CY7" i="35" s="1"/>
  <c r="BT7" i="35"/>
  <c r="BU7" i="35" s="1"/>
  <c r="AZ7" i="35"/>
  <c r="AW7" i="35"/>
  <c r="AO7" i="35"/>
  <c r="CW6" i="35"/>
  <c r="CZ6" i="35" s="1"/>
  <c r="CU6" i="35"/>
  <c r="CR6" i="35"/>
  <c r="CQ6" i="35"/>
  <c r="CM6" i="35"/>
  <c r="CX6" i="35" s="1"/>
  <c r="CY6" i="35" s="1"/>
  <c r="BT6" i="35"/>
  <c r="BU6" i="35" s="1"/>
  <c r="AZ6" i="35"/>
  <c r="AW6" i="35"/>
  <c r="AO6" i="35"/>
  <c r="CW5" i="35"/>
  <c r="CZ5" i="35" s="1"/>
  <c r="CU5" i="35"/>
  <c r="CR5" i="35"/>
  <c r="CQ5" i="35"/>
  <c r="CM5" i="35"/>
  <c r="CX5" i="35" s="1"/>
  <c r="CY5" i="35" s="1"/>
  <c r="BT5" i="35"/>
  <c r="BU5" i="35" s="1"/>
  <c r="AZ5" i="35"/>
  <c r="AW5" i="35"/>
  <c r="AO5" i="35"/>
  <c r="CW4" i="35"/>
  <c r="CZ4" i="35" s="1"/>
  <c r="CU4" i="35"/>
  <c r="CR4" i="35"/>
  <c r="CQ4" i="35"/>
  <c r="CM4" i="35"/>
  <c r="CX4" i="35" s="1"/>
  <c r="CY4" i="35" s="1"/>
  <c r="BT4" i="35"/>
  <c r="BU4" i="35" s="1"/>
  <c r="AZ4" i="35"/>
  <c r="AW4" i="35"/>
  <c r="AO4" i="35"/>
  <c r="CW3" i="35"/>
  <c r="CZ3" i="35" s="1"/>
  <c r="CU3" i="35"/>
  <c r="CR3" i="35"/>
  <c r="CQ3" i="35"/>
  <c r="CM3" i="35"/>
  <c r="CX3" i="35" s="1"/>
  <c r="CY3" i="35" s="1"/>
  <c r="BT3" i="35"/>
  <c r="BU3" i="35" s="1"/>
  <c r="AZ3" i="35"/>
  <c r="AW3" i="35"/>
  <c r="AO3" i="35"/>
  <c r="CW2" i="35"/>
  <c r="CZ2" i="35" s="1"/>
  <c r="CU2" i="35"/>
  <c r="CR2" i="35"/>
  <c r="CQ2" i="35"/>
  <c r="CM2" i="35"/>
  <c r="CX2" i="35" s="1"/>
  <c r="CY2" i="35" s="1"/>
  <c r="BT2" i="35"/>
  <c r="BU2" i="35" s="1"/>
  <c r="AZ2" i="35"/>
  <c r="AW2" i="35"/>
  <c r="AO2" i="35"/>
  <c r="BV142" i="35" l="1"/>
  <c r="CY16" i="35"/>
  <c r="CY45" i="35"/>
  <c r="DA45" i="35" s="1"/>
  <c r="DC45" i="35" s="1"/>
  <c r="BV47" i="35"/>
  <c r="CS47" i="35" s="1"/>
  <c r="DD47" i="35" s="1"/>
  <c r="BV56" i="35"/>
  <c r="CS56" i="35" s="1"/>
  <c r="DD56" i="35" s="1"/>
  <c r="BV55" i="35"/>
  <c r="BV92" i="35"/>
  <c r="CS92" i="35" s="1"/>
  <c r="DD92" i="35" s="1"/>
  <c r="BV95" i="35"/>
  <c r="CS95" i="35" s="1"/>
  <c r="DD95" i="35" s="1"/>
  <c r="DA104" i="35"/>
  <c r="DC104" i="35" s="1"/>
  <c r="BV102" i="35"/>
  <c r="CS102" i="35" s="1"/>
  <c r="DD102" i="35" s="1"/>
  <c r="BV104" i="35"/>
  <c r="CS104" i="35" s="1"/>
  <c r="DD104" i="35" s="1"/>
  <c r="BV15" i="35"/>
  <c r="CS15" i="35" s="1"/>
  <c r="DD15" i="35" s="1"/>
  <c r="DA35" i="35"/>
  <c r="DC35" i="35" s="1"/>
  <c r="BV129" i="35"/>
  <c r="BV16" i="35"/>
  <c r="CS16" i="35" s="1"/>
  <c r="DD16" i="35" s="1"/>
  <c r="BV128" i="35"/>
  <c r="DA42" i="35"/>
  <c r="DC42" i="35" s="1"/>
  <c r="CY21" i="35"/>
  <c r="DA21" i="35" s="1"/>
  <c r="DC21" i="35" s="1"/>
  <c r="CY24" i="35"/>
  <c r="CY40" i="35"/>
  <c r="DA40" i="35" s="1"/>
  <c r="DC40" i="35" s="1"/>
  <c r="BV72" i="35"/>
  <c r="BV86" i="35"/>
  <c r="BV133" i="35"/>
  <c r="BV136" i="35"/>
  <c r="DA32" i="35"/>
  <c r="DC32" i="35" s="1"/>
  <c r="BV34" i="35"/>
  <c r="CS34" i="35" s="1"/>
  <c r="DD34" i="35" s="1"/>
  <c r="BV37" i="35"/>
  <c r="CS37" i="35" s="1"/>
  <c r="DD37" i="35" s="1"/>
  <c r="DA38" i="35"/>
  <c r="DC38" i="35" s="1"/>
  <c r="BV42" i="35"/>
  <c r="CS42" i="35" s="1"/>
  <c r="DD42" i="35" s="1"/>
  <c r="BV43" i="35"/>
  <c r="CS43" i="35" s="1"/>
  <c r="DD43" i="35" s="1"/>
  <c r="BV44" i="35"/>
  <c r="CS44" i="35" s="1"/>
  <c r="DD44" i="35" s="1"/>
  <c r="BV50" i="35"/>
  <c r="CS50" i="35" s="1"/>
  <c r="DD50" i="35" s="1"/>
  <c r="BV60" i="35"/>
  <c r="CS75" i="35"/>
  <c r="DD75" i="35" s="1"/>
  <c r="CY77" i="35"/>
  <c r="DA77" i="35" s="1"/>
  <c r="DC77" i="35" s="1"/>
  <c r="BV85" i="35"/>
  <c r="BV105" i="35"/>
  <c r="BV107" i="35"/>
  <c r="DA107" i="35"/>
  <c r="DC107" i="35" s="1"/>
  <c r="BV110" i="35"/>
  <c r="CS110" i="35" s="1"/>
  <c r="DD110" i="35" s="1"/>
  <c r="BV115" i="35"/>
  <c r="CS115" i="35" s="1"/>
  <c r="DD115" i="35" s="1"/>
  <c r="BV137" i="35"/>
  <c r="BV2" i="35"/>
  <c r="CS2" i="35" s="1"/>
  <c r="DD2" i="35" s="1"/>
  <c r="BV5" i="35"/>
  <c r="CS5" i="35" s="1"/>
  <c r="DD5" i="35" s="1"/>
  <c r="BV8" i="35"/>
  <c r="BV14" i="35"/>
  <c r="CS14" i="35" s="1"/>
  <c r="DD14" i="35" s="1"/>
  <c r="BV18" i="35"/>
  <c r="CS18" i="35" s="1"/>
  <c r="DD18" i="35" s="1"/>
  <c r="CS24" i="35"/>
  <c r="DD24" i="35" s="1"/>
  <c r="BV78" i="35"/>
  <c r="CS78" i="35" s="1"/>
  <c r="DD78" i="35" s="1"/>
  <c r="BV79" i="35"/>
  <c r="CS79" i="35" s="1"/>
  <c r="DD79" i="35" s="1"/>
  <c r="DA110" i="35"/>
  <c r="DC110" i="35" s="1"/>
  <c r="BV132" i="35"/>
  <c r="BV130" i="35"/>
  <c r="BV114" i="35"/>
  <c r="CS114" i="35" s="1"/>
  <c r="DD114" i="35" s="1"/>
  <c r="BV113" i="35"/>
  <c r="CS113" i="35" s="1"/>
  <c r="DD113" i="35" s="1"/>
  <c r="BV109" i="35"/>
  <c r="CS109" i="35" s="1"/>
  <c r="DD109" i="35" s="1"/>
  <c r="BV111" i="35"/>
  <c r="BV112" i="35"/>
  <c r="DA112" i="35"/>
  <c r="DC112" i="35" s="1"/>
  <c r="DA113" i="35"/>
  <c r="DC113" i="35" s="1"/>
  <c r="DA109" i="35"/>
  <c r="DC109" i="35" s="1"/>
  <c r="BV101" i="35"/>
  <c r="CS101" i="35" s="1"/>
  <c r="DD101" i="35" s="1"/>
  <c r="BV100" i="35"/>
  <c r="CS100" i="35" s="1"/>
  <c r="DD100" i="35" s="1"/>
  <c r="BV93" i="35"/>
  <c r="CS93" i="35" s="1"/>
  <c r="DD93" i="35" s="1"/>
  <c r="BV94" i="35"/>
  <c r="CS94" i="35" s="1"/>
  <c r="DD94" i="35" s="1"/>
  <c r="BV96" i="35"/>
  <c r="CS96" i="35" s="1"/>
  <c r="DD96" i="35" s="1"/>
  <c r="BV98" i="35"/>
  <c r="CS98" i="35" s="1"/>
  <c r="DD98" i="35" s="1"/>
  <c r="BV99" i="35"/>
  <c r="CS99" i="35" s="1"/>
  <c r="DD99" i="35" s="1"/>
  <c r="DA94" i="35"/>
  <c r="DC94" i="35" s="1"/>
  <c r="CY98" i="35"/>
  <c r="DA98" i="35" s="1"/>
  <c r="DC98" i="35" s="1"/>
  <c r="DA102" i="35"/>
  <c r="DC102" i="35" s="1"/>
  <c r="DA76" i="35"/>
  <c r="DC76" i="35" s="1"/>
  <c r="DA78" i="35"/>
  <c r="DC78" i="35" s="1"/>
  <c r="BV80" i="35"/>
  <c r="BV83" i="35"/>
  <c r="BV84" i="35"/>
  <c r="BV73" i="35"/>
  <c r="DA74" i="35"/>
  <c r="DC74" i="35" s="1"/>
  <c r="DA90" i="35"/>
  <c r="DC90" i="35" s="1"/>
  <c r="BV87" i="35"/>
  <c r="BV89" i="35"/>
  <c r="CS89" i="35" s="1"/>
  <c r="DD89" i="35" s="1"/>
  <c r="BV90" i="35"/>
  <c r="CS90" i="35" s="1"/>
  <c r="DD90" i="35" s="1"/>
  <c r="BV91" i="35"/>
  <c r="CS91" i="35" s="1"/>
  <c r="DD91" i="35" s="1"/>
  <c r="DA50" i="35"/>
  <c r="DC50" i="35" s="1"/>
  <c r="BV3" i="35"/>
  <c r="BV6" i="35"/>
  <c r="CS6" i="35" s="1"/>
  <c r="DD6" i="35" s="1"/>
  <c r="CY20" i="35"/>
  <c r="DA20" i="35" s="1"/>
  <c r="DC20" i="35" s="1"/>
  <c r="CS36" i="35"/>
  <c r="DD36" i="35" s="1"/>
  <c r="CS8" i="35"/>
  <c r="DD8" i="35" s="1"/>
  <c r="BV13" i="35"/>
  <c r="CS13" i="35" s="1"/>
  <c r="DD13" i="35" s="1"/>
  <c r="BV30" i="35"/>
  <c r="CS30" i="35" s="1"/>
  <c r="DD30" i="35" s="1"/>
  <c r="BV33" i="35"/>
  <c r="CS33" i="35" s="1"/>
  <c r="DD33" i="35" s="1"/>
  <c r="BV35" i="35"/>
  <c r="CS35" i="35" s="1"/>
  <c r="DD35" i="35" s="1"/>
  <c r="BV38" i="35"/>
  <c r="CS38" i="35" s="1"/>
  <c r="DD38" i="35" s="1"/>
  <c r="BV48" i="35"/>
  <c r="CS48" i="35" s="1"/>
  <c r="DD48" i="35" s="1"/>
  <c r="BV51" i="35"/>
  <c r="CS51" i="35" s="1"/>
  <c r="DD51" i="35" s="1"/>
  <c r="BV9" i="35"/>
  <c r="CS9" i="35" s="1"/>
  <c r="DD9" i="35" s="1"/>
  <c r="DA33" i="35"/>
  <c r="DC33" i="35" s="1"/>
  <c r="DA48" i="35"/>
  <c r="DC48" i="35" s="1"/>
  <c r="DA61" i="35"/>
  <c r="DC61" i="35" s="1"/>
  <c r="CS3" i="35"/>
  <c r="DD3" i="35" s="1"/>
  <c r="DA3" i="35"/>
  <c r="DC3" i="35" s="1"/>
  <c r="DA6" i="35"/>
  <c r="DC6" i="35" s="1"/>
  <c r="DA2" i="35"/>
  <c r="DC2" i="35" s="1"/>
  <c r="DA5" i="35"/>
  <c r="DC5" i="35" s="1"/>
  <c r="DA10" i="35"/>
  <c r="DC10" i="35" s="1"/>
  <c r="BV12" i="35"/>
  <c r="CS12" i="35" s="1"/>
  <c r="DD12" i="35" s="1"/>
  <c r="BV4" i="35"/>
  <c r="CS4" i="35" s="1"/>
  <c r="DD4" i="35" s="1"/>
  <c r="DA4" i="35"/>
  <c r="DC4" i="35" s="1"/>
  <c r="BV7" i="35"/>
  <c r="CS7" i="35" s="1"/>
  <c r="DD7" i="35" s="1"/>
  <c r="DA7" i="35"/>
  <c r="DC7" i="35" s="1"/>
  <c r="CS10" i="35"/>
  <c r="DD10" i="35" s="1"/>
  <c r="DA15" i="35"/>
  <c r="DC15" i="35" s="1"/>
  <c r="DA17" i="35"/>
  <c r="DC17" i="35" s="1"/>
  <c r="DA11" i="35"/>
  <c r="DC11" i="35" s="1"/>
  <c r="CY9" i="35"/>
  <c r="DA9" i="35" s="1"/>
  <c r="DC9" i="35" s="1"/>
  <c r="CY14" i="35"/>
  <c r="DA14" i="35" s="1"/>
  <c r="DC14" i="35" s="1"/>
  <c r="DA16" i="35"/>
  <c r="DC16" i="35" s="1"/>
  <c r="DA8" i="35"/>
  <c r="DC8" i="35" s="1"/>
  <c r="DA13" i="35"/>
  <c r="DC13" i="35" s="1"/>
  <c r="BV11" i="35"/>
  <c r="CS11" i="35" s="1"/>
  <c r="DD11" i="35" s="1"/>
  <c r="DA19" i="35"/>
  <c r="DC19" i="35" s="1"/>
  <c r="CZ24" i="35"/>
  <c r="DA30" i="35"/>
  <c r="DC30" i="35" s="1"/>
  <c r="BV39" i="35"/>
  <c r="CS39" i="35" s="1"/>
  <c r="DD39" i="35" s="1"/>
  <c r="DA47" i="35"/>
  <c r="DC47" i="35" s="1"/>
  <c r="DA34" i="35"/>
  <c r="DC34" i="35" s="1"/>
  <c r="DA37" i="35"/>
  <c r="DC37" i="35" s="1"/>
  <c r="DA44" i="35"/>
  <c r="DC44" i="35" s="1"/>
  <c r="BV17" i="35"/>
  <c r="CS17" i="35" s="1"/>
  <c r="DD17" i="35" s="1"/>
  <c r="DA36" i="35"/>
  <c r="DC36" i="35" s="1"/>
  <c r="CY39" i="35"/>
  <c r="DA39" i="35" s="1"/>
  <c r="DC39" i="35" s="1"/>
  <c r="DA43" i="35"/>
  <c r="DC43" i="35" s="1"/>
  <c r="BV32" i="35"/>
  <c r="CS32" i="35" s="1"/>
  <c r="DD32" i="35" s="1"/>
  <c r="BV45" i="35"/>
  <c r="CS45" i="35" s="1"/>
  <c r="DD45" i="35" s="1"/>
  <c r="CS74" i="35"/>
  <c r="DD74" i="35" s="1"/>
  <c r="DA91" i="35"/>
  <c r="DC91" i="35" s="1"/>
  <c r="DA92" i="35"/>
  <c r="DC92" i="35" s="1"/>
  <c r="DA95" i="35"/>
  <c r="DC95" i="35" s="1"/>
  <c r="CS105" i="35"/>
  <c r="DD105" i="35" s="1"/>
  <c r="DA105" i="35"/>
  <c r="DC105" i="35" s="1"/>
  <c r="CS107" i="35"/>
  <c r="DD107" i="35" s="1"/>
  <c r="CS111" i="35"/>
  <c r="DD111" i="35" s="1"/>
  <c r="DA111" i="35"/>
  <c r="DC111" i="35" s="1"/>
  <c r="DA114" i="35"/>
  <c r="DC114" i="35" s="1"/>
  <c r="BV135" i="35"/>
  <c r="BV138" i="35"/>
  <c r="CY51" i="35"/>
  <c r="DA51" i="35" s="1"/>
  <c r="DC51" i="35" s="1"/>
  <c r="CS76" i="35"/>
  <c r="DD76" i="35" s="1"/>
  <c r="BV77" i="35"/>
  <c r="CS77" i="35" s="1"/>
  <c r="DD77" i="35" s="1"/>
  <c r="DA99" i="35"/>
  <c r="DC99" i="35" s="1"/>
  <c r="DA100" i="35"/>
  <c r="DC100" i="35" s="1"/>
  <c r="DA119" i="35"/>
  <c r="CS119" i="35"/>
  <c r="DA142" i="35"/>
  <c r="DC142" i="35" s="1"/>
  <c r="DA56" i="35"/>
  <c r="DC56" i="35" s="1"/>
  <c r="BV61" i="35"/>
  <c r="CS61" i="35" s="1"/>
  <c r="DD61" i="35" s="1"/>
  <c r="DA75" i="35"/>
  <c r="DC75" i="35" s="1"/>
  <c r="DA79" i="35"/>
  <c r="DC79" i="35" s="1"/>
  <c r="DA96" i="35"/>
  <c r="DC96" i="35" s="1"/>
  <c r="DA101" i="35"/>
  <c r="DC101" i="35" s="1"/>
  <c r="CS112" i="35"/>
  <c r="DD112" i="35" s="1"/>
  <c r="DA115" i="35"/>
  <c r="DC115" i="35" s="1"/>
  <c r="BV131" i="35"/>
  <c r="BV134" i="35"/>
  <c r="CS142" i="35"/>
  <c r="DD142" i="35" s="1"/>
  <c r="CY89" i="35"/>
  <c r="DA89" i="35" s="1"/>
  <c r="DC89" i="35" s="1"/>
  <c r="CY93" i="35"/>
  <c r="DA93" i="35" s="1"/>
  <c r="DC93" i="35" s="1"/>
  <c r="DA24" i="35" l="1"/>
  <c r="DC24" i="35" s="1"/>
  <c r="D12" i="33" l="1"/>
  <c r="D13" i="33" s="1"/>
  <c r="D14" i="33" s="1"/>
  <c r="D15" i="33" s="1"/>
  <c r="D16" i="33" s="1"/>
  <c r="D17" i="33" s="1"/>
  <c r="D18" i="33" s="1"/>
  <c r="D19" i="33" s="1"/>
  <c r="D20" i="33" s="1"/>
  <c r="D21" i="33" s="1"/>
  <c r="D22" i="33" s="1"/>
  <c r="D23" i="33" s="1"/>
  <c r="D24" i="33" s="1"/>
  <c r="D25" i="33" s="1"/>
  <c r="D26" i="33" s="1"/>
  <c r="D27" i="33" s="1"/>
  <c r="D28" i="33" s="1"/>
  <c r="D29" i="33" s="1"/>
  <c r="D30" i="33" s="1"/>
  <c r="D31" i="33" s="1"/>
  <c r="D32" i="33" s="1"/>
  <c r="D33" i="33" s="1"/>
  <c r="D34" i="33" s="1"/>
  <c r="D35" i="33" s="1"/>
  <c r="D36" i="33" s="1"/>
  <c r="D37" i="33" s="1"/>
  <c r="D38" i="33" s="1"/>
  <c r="D39" i="33" s="1"/>
  <c r="D40" i="33" s="1"/>
  <c r="D41" i="33" s="1"/>
  <c r="D42" i="33" s="1"/>
  <c r="D43" i="33" s="1"/>
  <c r="D44" i="33" s="1"/>
  <c r="D45" i="33" s="1"/>
  <c r="D46" i="33" s="1"/>
  <c r="D47" i="33" s="1"/>
  <c r="D48" i="33" s="1"/>
  <c r="D49" i="33" s="1"/>
  <c r="D50" i="33" s="1"/>
  <c r="D51" i="33" s="1"/>
  <c r="D52" i="33" s="1"/>
  <c r="D53" i="33" s="1"/>
  <c r="D54" i="33" s="1"/>
  <c r="D55" i="33" s="1"/>
  <c r="D56" i="33" s="1"/>
  <c r="D57" i="33" s="1"/>
  <c r="D58" i="33" s="1"/>
  <c r="D59" i="33" s="1"/>
  <c r="D60" i="33" s="1"/>
  <c r="D61" i="33" s="1"/>
  <c r="D62" i="33" s="1"/>
  <c r="D63" i="33" s="1"/>
  <c r="D64" i="33" s="1"/>
  <c r="D65" i="33" s="1"/>
  <c r="D66" i="33" s="1"/>
  <c r="D67" i="33" s="1"/>
  <c r="D68" i="33" s="1"/>
  <c r="D69" i="33" s="1"/>
  <c r="D70" i="33" s="1"/>
  <c r="D71" i="33" s="1"/>
  <c r="D72" i="33" s="1"/>
  <c r="D73" i="33" s="1"/>
  <c r="D74" i="33" s="1"/>
  <c r="D75" i="33" s="1"/>
  <c r="D76" i="33" s="1"/>
  <c r="D77" i="33" s="1"/>
  <c r="D78" i="33" s="1"/>
  <c r="D79" i="33" s="1"/>
  <c r="D80" i="33" s="1"/>
  <c r="D81" i="33" s="1"/>
  <c r="D82" i="33" s="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D1280" i="32" l="1"/>
  <c r="D1281" i="32" s="1"/>
  <c r="E3" i="32" l="1"/>
  <c r="O21" i="38" l="1"/>
  <c r="P21" i="38" s="1"/>
  <c r="M21" i="38"/>
  <c r="L24" i="38"/>
  <c r="I26" i="38" l="1"/>
  <c r="P15" i="38"/>
  <c r="O24" i="38"/>
  <c r="O26" i="38" s="1"/>
  <c r="M25" i="38"/>
  <c r="L26" i="38"/>
  <c r="M27" i="38"/>
</calcChain>
</file>

<file path=xl/comments1.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2.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<sst xmlns="http://schemas.openxmlformats.org/spreadsheetml/2006/main" count="7057" uniqueCount="2908">
  <si>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</si>
  <si>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</si>
  <si>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</si>
  <si>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</si>
  <si>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</si>
  <si>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</si>
  <si>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</si>
  <si>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</si>
  <si>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</si>
  <si>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</si>
  <si>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</si>
  <si>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</si>
  <si>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</si>
  <si>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</si>
  <si>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</si>
  <si>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</si>
  <si>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</si>
  <si>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</si>
  <si>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</si>
  <si>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</si>
  <si>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</si>
  <si>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</si>
  <si>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</si>
  <si>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</si>
  <si>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</si>
  <si>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</si>
  <si>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MARCELA MANRIQUE CASTRO</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</si>
  <si>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</si>
  <si>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</si>
  <si>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</si>
  <si>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</si>
  <si>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</si>
  <si>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</si>
  <si>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</si>
  <si>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</si>
  <si>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</si>
  <si>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</si>
  <si>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</si>
  <si>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</si>
  <si>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</si>
  <si>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</si>
  <si>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</si>
  <si>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</si>
  <si>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</si>
  <si>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</si>
  <si>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</si>
  <si>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</si>
  <si>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</si>
  <si>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</si>
  <si>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</si>
  <si>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</si>
  <si>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</si>
  <si>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</si>
  <si>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</si>
  <si>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</si>
  <si>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</si>
  <si>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</si>
  <si>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</si>
  <si>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</si>
  <si>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</si>
  <si>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</si>
  <si>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</si>
  <si>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</si>
  <si>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</si>
  <si>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</si>
  <si>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</si>
  <si>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</si>
  <si>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</si>
  <si>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</si>
  <si>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</si>
  <si>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</si>
  <si>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</si>
  <si>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</si>
  <si>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</si>
  <si>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</si>
  <si>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</si>
  <si>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</si>
  <si>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</si>
  <si>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</si>
  <si>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</si>
  <si>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</si>
  <si>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</si>
  <si>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</si>
  <si>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</si>
  <si>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</si>
  <si>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</si>
  <si>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</si>
  <si>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</si>
  <si>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</si>
  <si>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</si>
  <si>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</si>
  <si>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</si>
  <si>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</si>
  <si>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</si>
  <si>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VALOR VF</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</si>
  <si>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</si>
  <si>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</si>
  <si>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</si>
  <si>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</si>
  <si>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</si>
  <si>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</si>
  <si>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</si>
  <si>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</si>
  <si>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</si>
  <si>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</si>
  <si>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</si>
  <si>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</si>
  <si>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</si>
  <si>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</si>
  <si>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</si>
  <si>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</si>
  <si>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</si>
  <si>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</si>
  <si>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</si>
  <si>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</si>
  <si>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</si>
  <si>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</si>
  <si>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</si>
  <si>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</si>
  <si>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</si>
  <si>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</si>
  <si>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</si>
  <si>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</si>
  <si>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</si>
  <si>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</si>
  <si>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</si>
  <si>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</si>
  <si>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</si>
  <si>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</si>
  <si>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</si>
  <si>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</si>
  <si>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</si>
  <si>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</si>
  <si>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</si>
  <si>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</si>
  <si>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</si>
  <si>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</si>
  <si>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</si>
  <si>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</si>
  <si>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</si>
  <si>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</si>
  <si>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</si>
  <si>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</si>
  <si>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</si>
  <si>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</si>
  <si>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</si>
  <si>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</si>
  <si>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</si>
  <si>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</si>
  <si>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</si>
  <si>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</si>
  <si>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</si>
  <si>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</si>
  <si>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</si>
  <si>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</si>
  <si>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</si>
  <si>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</si>
  <si>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</si>
  <si>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</si>
  <si>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</si>
  <si>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</si>
  <si>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</si>
  <si>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</si>
  <si>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</si>
  <si>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</si>
  <si>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</si>
  <si>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</si>
  <si>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</si>
  <si>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</si>
  <si>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</si>
  <si>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</si>
  <si>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</si>
  <si>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</si>
  <si>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</si>
  <si>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</si>
  <si>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</si>
  <si>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</si>
  <si>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</si>
  <si>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</si>
  <si>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</si>
  <si>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</si>
  <si>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</si>
  <si>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</si>
  <si>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</si>
  <si>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</si>
  <si>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</si>
  <si>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</si>
  <si>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</si>
  <si>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</si>
  <si>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</si>
  <si>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</si>
  <si>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</si>
  <si>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</si>
  <si>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</si>
  <si>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</si>
  <si>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</si>
  <si>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</si>
  <si>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</si>
  <si>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</si>
  <si>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</si>
  <si>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</si>
  <si>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</si>
  <si>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</si>
  <si>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</si>
  <si>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</si>
  <si>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</si>
  <si>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</si>
  <si>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</si>
  <si>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</si>
  <si>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</si>
  <si>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</si>
  <si>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</si>
  <si>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</si>
  <si>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</si>
  <si>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</si>
  <si>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</si>
  <si>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</si>
  <si>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</si>
  <si>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</si>
  <si>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</si>
  <si>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</si>
  <si>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</si>
  <si>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</si>
  <si>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</si>
  <si>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</si>
  <si>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</si>
  <si>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</si>
  <si>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</si>
  <si>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</si>
  <si>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</si>
  <si>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</si>
  <si>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</si>
  <si>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</si>
  <si>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</si>
  <si>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</si>
  <si>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</si>
  <si>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</si>
  <si>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</si>
  <si>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</si>
  <si>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</si>
  <si>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</si>
  <si>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</si>
  <si>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</si>
  <si>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</si>
  <si>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</si>
  <si>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</si>
  <si>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</si>
  <si>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</si>
  <si>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</si>
  <si>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</si>
  <si>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</si>
  <si>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</si>
  <si>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</si>
  <si>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</si>
  <si>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</si>
  <si>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</si>
  <si>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</si>
  <si>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</si>
  <si>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</si>
  <si>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</si>
  <si>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</si>
  <si>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</si>
  <si>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</si>
  <si>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</si>
  <si>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</si>
  <si>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</si>
  <si>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</si>
  <si>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</si>
  <si>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</si>
  <si>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</si>
  <si>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</si>
  <si>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</si>
  <si>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</si>
  <si>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</si>
  <si>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</si>
  <si>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</si>
  <si>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</si>
  <si>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</si>
  <si>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</si>
  <si>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</si>
  <si>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</si>
  <si>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</si>
  <si>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</si>
  <si>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</si>
  <si>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</si>
  <si>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</si>
  <si>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</si>
  <si>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</si>
  <si>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</si>
  <si>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</si>
  <si>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</si>
  <si>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</si>
  <si>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</si>
  <si>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</si>
  <si>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</si>
  <si>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</si>
  <si>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</si>
  <si>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</si>
  <si>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</si>
  <si>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</si>
  <si>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</si>
  <si>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</si>
  <si>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</si>
  <si>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</si>
  <si>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</si>
  <si>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</si>
  <si>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</si>
  <si>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</si>
  <si>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</si>
  <si>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</si>
  <si>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</si>
  <si>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</si>
  <si>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</si>
  <si>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</si>
  <si>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</si>
  <si>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</si>
  <si>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</si>
  <si>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</si>
  <si>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</si>
  <si>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</si>
  <si>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</si>
  <si>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</si>
  <si>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</si>
  <si>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</si>
  <si>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</si>
  <si>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</si>
  <si>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</si>
  <si>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</si>
  <si>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</si>
  <si>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</si>
  <si>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</si>
  <si>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</si>
  <si>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</si>
  <si>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</si>
  <si>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</si>
  <si>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</si>
  <si>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</si>
  <si>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</si>
  <si>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</si>
  <si>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</si>
  <si>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</si>
  <si>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</si>
  <si>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</si>
  <si>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</si>
  <si>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</si>
  <si>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</si>
  <si>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</si>
  <si>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</si>
  <si>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</si>
  <si>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</si>
  <si>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</si>
  <si>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</si>
  <si>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</si>
  <si>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</si>
  <si>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</si>
  <si>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</si>
  <si>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</si>
  <si>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</si>
  <si>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</si>
  <si>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</si>
  <si>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</si>
  <si>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</si>
  <si>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</si>
  <si>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</si>
  <si>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</si>
  <si>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</si>
  <si>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</si>
  <si>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</si>
  <si>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</si>
  <si>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</si>
  <si>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</si>
  <si>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</si>
  <si>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</si>
  <si>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</si>
  <si>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</si>
  <si>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</si>
  <si>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</si>
  <si>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</si>
  <si>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</si>
  <si>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</si>
  <si>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</si>
  <si>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</si>
  <si>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</si>
  <si>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</si>
  <si>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</si>
  <si>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</si>
  <si>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</si>
  <si>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</si>
  <si>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</si>
  <si>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</si>
  <si>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</si>
  <si>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</si>
  <si>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</si>
  <si>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</si>
  <si>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</si>
  <si>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</si>
  <si>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</si>
  <si>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</si>
  <si>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</si>
  <si>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</si>
  <si>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</si>
  <si>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</si>
  <si>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</si>
  <si>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</si>
  <si>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</si>
  <si>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</si>
  <si>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</si>
  <si>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</si>
  <si>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</si>
  <si>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</si>
  <si>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</si>
  <si>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</si>
  <si>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</si>
  <si>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</si>
  <si>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</si>
  <si>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</si>
  <si>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</si>
  <si>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</si>
  <si>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</si>
  <si>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</si>
  <si>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</si>
  <si>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</si>
  <si>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</si>
  <si>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</si>
  <si>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</si>
  <si>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</si>
  <si>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</si>
  <si>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</si>
  <si>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</si>
  <si>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</si>
  <si>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</si>
  <si>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</si>
  <si>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</si>
  <si>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</si>
  <si>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</si>
  <si>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</si>
  <si>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</si>
  <si>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</si>
  <si>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</si>
  <si>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</si>
  <si>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</si>
  <si>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</si>
  <si>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</si>
  <si>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</si>
  <si>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</si>
  <si>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</si>
  <si>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</si>
  <si>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</si>
  <si>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</si>
  <si>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</si>
  <si>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</si>
  <si>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</si>
  <si>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</si>
  <si>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</si>
  <si>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</si>
  <si>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</si>
  <si>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</si>
  <si>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</si>
  <si>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</si>
  <si>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</si>
  <si>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</si>
  <si>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</si>
  <si>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</si>
  <si>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</si>
  <si>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</si>
  <si>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</si>
  <si>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</si>
  <si>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</si>
  <si>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</si>
  <si>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</si>
  <si>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</si>
  <si>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</si>
  <si>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</si>
  <si>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</si>
  <si>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</si>
  <si>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</si>
  <si>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</si>
  <si>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</si>
  <si>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</si>
  <si>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</si>
  <si>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</si>
  <si>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</si>
  <si>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</si>
  <si>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</si>
  <si>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</si>
  <si>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</si>
  <si>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</si>
  <si>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</si>
  <si>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</si>
  <si>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</si>
  <si>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</si>
  <si>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</si>
  <si>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</si>
  <si>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</si>
  <si>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</si>
  <si>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</si>
  <si>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</si>
  <si>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</si>
  <si>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</si>
  <si>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</si>
  <si>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</si>
  <si>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</si>
  <si>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</si>
  <si>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</si>
  <si>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</si>
  <si>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</si>
  <si>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</si>
  <si>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</si>
  <si>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</si>
  <si>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</si>
  <si>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</si>
  <si>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</si>
  <si>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</si>
  <si>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</si>
  <si>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</si>
  <si>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</si>
  <si>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</si>
  <si>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</si>
  <si>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</si>
  <si>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</si>
  <si>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</si>
  <si>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</si>
  <si>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</si>
  <si>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</si>
  <si>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</si>
  <si>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</si>
  <si>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</si>
  <si>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</si>
  <si>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</si>
  <si>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</si>
  <si>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</si>
  <si>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</si>
  <si>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</si>
  <si>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</si>
  <si>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</si>
  <si>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</si>
  <si>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</si>
  <si>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</si>
  <si>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</si>
  <si>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</si>
  <si>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</si>
  <si>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</si>
  <si>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</si>
  <si>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</si>
  <si>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</si>
  <si>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</si>
  <si>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</si>
  <si>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</si>
  <si>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</si>
  <si>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</si>
  <si>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</si>
  <si>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</si>
  <si>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</si>
  <si>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</si>
  <si>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</si>
  <si>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</si>
  <si>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</si>
  <si>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</si>
  <si>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</si>
  <si>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</si>
  <si>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</si>
  <si>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</si>
  <si>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</si>
  <si>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</si>
  <si>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</si>
  <si>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</si>
  <si>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</si>
  <si>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</si>
  <si>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</si>
  <si>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</si>
  <si>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</si>
  <si>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</si>
  <si>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</si>
  <si>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</si>
  <si>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</si>
  <si>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</si>
  <si>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</si>
  <si>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</si>
  <si>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</si>
  <si>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</si>
  <si>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</si>
  <si>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</si>
  <si>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</si>
  <si>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</si>
  <si>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</si>
  <si>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</si>
  <si>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</si>
  <si>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</si>
  <si>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</si>
  <si>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</si>
  <si>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</si>
  <si>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</si>
  <si>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</si>
  <si>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</si>
  <si>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</si>
  <si>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</si>
  <si>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</si>
  <si>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</si>
  <si>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</si>
  <si>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</si>
  <si>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</si>
  <si>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</si>
  <si>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</si>
  <si>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</si>
  <si>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</si>
  <si>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</si>
  <si>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</si>
  <si>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</si>
  <si>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</si>
  <si>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</si>
  <si>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</si>
  <si>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</si>
  <si>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</si>
  <si>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</si>
  <si>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</si>
  <si>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</si>
  <si>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</si>
  <si>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</si>
  <si>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</si>
  <si>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</si>
  <si>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</si>
  <si>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</si>
  <si>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</si>
  <si>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</si>
  <si>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</si>
  <si>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</si>
  <si>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</si>
  <si>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</si>
  <si>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</si>
  <si>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</si>
  <si>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</si>
  <si>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</si>
  <si>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</si>
  <si>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</si>
  <si>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</si>
  <si>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</si>
  <si>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</si>
  <si>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</si>
  <si>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</si>
  <si>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</si>
  <si>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</si>
  <si>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</si>
  <si>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</si>
  <si>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</si>
  <si>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</si>
  <si>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</si>
  <si>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</si>
  <si>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</si>
  <si>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</si>
  <si>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</si>
  <si>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</si>
  <si>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</si>
  <si>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</si>
  <si>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</si>
  <si>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</si>
  <si>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</si>
  <si>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</si>
  <si>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</si>
  <si>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</si>
  <si>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</si>
  <si>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</si>
  <si>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</si>
  <si>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</si>
  <si>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</si>
  <si>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</si>
  <si>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</si>
  <si>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</si>
  <si>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</si>
  <si>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</si>
  <si>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</si>
  <si>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</si>
  <si>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</si>
  <si>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</si>
  <si>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</si>
  <si>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</si>
  <si>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</si>
  <si>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</si>
  <si>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</si>
  <si>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</si>
  <si>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</si>
  <si>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</si>
  <si>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</si>
  <si>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</si>
  <si>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</si>
  <si>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</si>
  <si>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</si>
  <si>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</si>
  <si>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</si>
  <si>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</si>
  <si>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</si>
  <si>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</si>
  <si>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</si>
  <si>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</si>
  <si>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</si>
  <si>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</si>
  <si>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</si>
  <si>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</si>
  <si>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</si>
  <si>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</si>
  <si>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</si>
  <si>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</si>
  <si>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</si>
  <si>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</si>
  <si>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</si>
  <si>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</si>
  <si>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</si>
  <si>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</si>
  <si>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</si>
  <si>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</si>
  <si>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</si>
  <si>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</si>
  <si>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</si>
  <si>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</si>
  <si>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</si>
  <si>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</si>
  <si>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</si>
  <si>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</si>
  <si>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</si>
  <si>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</si>
  <si>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</si>
  <si>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</si>
  <si>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</si>
  <si>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</si>
  <si>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</si>
  <si>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</si>
  <si>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</si>
  <si>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</si>
  <si>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</si>
  <si>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</si>
  <si>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</si>
  <si>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</si>
  <si>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</si>
  <si>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</si>
  <si>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</si>
  <si>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</si>
  <si>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</si>
  <si>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</si>
  <si>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</si>
  <si>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</si>
  <si>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</si>
  <si>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</si>
  <si>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</si>
  <si>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</si>
  <si>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</si>
  <si>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</si>
  <si>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</si>
  <si>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</si>
  <si>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</si>
  <si>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</si>
  <si>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</si>
  <si>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</si>
  <si>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</si>
  <si>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</si>
  <si>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</si>
  <si>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</si>
  <si>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</si>
  <si>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</si>
  <si>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</si>
  <si>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</si>
  <si>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</si>
  <si>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</si>
  <si>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</si>
  <si>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</si>
  <si>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</si>
  <si>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</si>
  <si>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</si>
  <si>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</si>
  <si>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</si>
  <si>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</si>
  <si>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</si>
  <si>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</si>
  <si>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</si>
  <si>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</si>
  <si>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</si>
  <si>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</si>
  <si>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</si>
  <si>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</si>
  <si>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</si>
  <si>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</si>
  <si>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</si>
  <si>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</si>
  <si>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</si>
  <si>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</si>
  <si>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</si>
  <si>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</si>
  <si>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</si>
  <si>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</si>
  <si>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</si>
  <si>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</si>
  <si>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</si>
  <si>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</si>
  <si>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</si>
  <si>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</si>
  <si>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</si>
  <si>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</si>
  <si>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</si>
  <si>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</si>
  <si>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</si>
  <si>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</si>
  <si>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</si>
  <si>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</si>
  <si>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</si>
  <si>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</si>
  <si>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</si>
  <si>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</si>
  <si>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</si>
  <si>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</si>
  <si>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</si>
  <si>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</si>
  <si>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</si>
  <si>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</si>
  <si>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</si>
  <si>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</si>
  <si>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</si>
  <si>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</si>
  <si>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</si>
  <si>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</si>
  <si>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</si>
  <si>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</si>
  <si>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</si>
  <si>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</si>
  <si>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</si>
  <si>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</si>
  <si>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</si>
  <si>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</si>
  <si>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</si>
  <si>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</si>
  <si>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</si>
  <si>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</si>
  <si>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</si>
  <si>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</si>
  <si>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</si>
  <si>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</si>
  <si>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</si>
  <si>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</si>
  <si>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</si>
  <si>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</si>
  <si>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</si>
  <si>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</si>
  <si>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</si>
  <si>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</si>
  <si>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</si>
  <si>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</si>
  <si>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</si>
  <si>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</si>
  <si>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</si>
  <si>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</si>
  <si>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</si>
  <si>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</si>
  <si>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</si>
  <si>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</si>
  <si>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</si>
  <si>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</si>
  <si>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</si>
  <si>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</si>
  <si>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</si>
  <si>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</si>
  <si>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</si>
  <si>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</si>
  <si>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</si>
  <si>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</si>
  <si>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</si>
  <si>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</si>
  <si>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</si>
  <si>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</si>
  <si>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</si>
  <si>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</si>
  <si>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</si>
  <si>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</si>
  <si>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</si>
  <si>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</si>
  <si>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</si>
  <si>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</si>
  <si>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</si>
  <si>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</si>
  <si>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</si>
  <si>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</si>
  <si>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</si>
  <si>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</si>
  <si>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</si>
  <si>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</si>
  <si>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</si>
  <si>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</si>
  <si>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</si>
  <si>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</si>
  <si>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</si>
  <si>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</si>
  <si>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</si>
  <si>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</si>
  <si>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</si>
  <si>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</si>
  <si>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</si>
  <si>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</si>
  <si>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</si>
  <si>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</si>
  <si>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</si>
  <si>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</si>
  <si>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</si>
  <si>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</si>
  <si>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</si>
  <si>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</si>
  <si>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</si>
  <si>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</si>
  <si>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</si>
  <si>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</si>
  <si>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</si>
  <si>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</si>
  <si>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</si>
  <si>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</si>
  <si>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</si>
  <si>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</si>
  <si>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</si>
  <si>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</si>
  <si>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</si>
  <si>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</si>
  <si>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</si>
  <si>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</si>
  <si>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</si>
  <si>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</si>
  <si>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</si>
  <si>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</si>
  <si>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</si>
  <si>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</si>
  <si>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</si>
  <si>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</si>
  <si>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</si>
  <si>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</si>
  <si>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</si>
  <si>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</si>
  <si>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</si>
  <si>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</si>
  <si>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</si>
  <si>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</si>
  <si>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</si>
  <si>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</si>
  <si>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</si>
  <si>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</si>
  <si>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</si>
  <si>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</si>
  <si>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</si>
  <si>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</si>
  <si>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</si>
  <si>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</si>
  <si>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</si>
  <si>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</si>
  <si>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</si>
  <si>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</si>
  <si>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</si>
  <si>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</si>
  <si>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</si>
  <si>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</si>
  <si>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</si>
  <si>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</si>
  <si>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</si>
  <si>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</si>
  <si>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</si>
  <si>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</si>
  <si>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</si>
  <si>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</si>
  <si>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</si>
  <si>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</si>
  <si>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</si>
  <si>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</si>
  <si>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</si>
  <si>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</si>
  <si>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</si>
  <si>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</si>
  <si>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</si>
  <si>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</si>
  <si>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</si>
  <si>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</si>
  <si>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</si>
  <si>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</si>
  <si>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</si>
  <si>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</si>
  <si>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</si>
  <si>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</si>
  <si>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</si>
  <si>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</si>
  <si>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</si>
  <si>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</si>
  <si>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</si>
  <si>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</si>
  <si>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</si>
  <si>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</si>
  <si>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</si>
  <si>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</si>
  <si>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</si>
  <si>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</si>
  <si>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</si>
  <si>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</si>
  <si>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</si>
  <si>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</si>
  <si>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</si>
  <si>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</si>
  <si>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</si>
  <si>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</si>
  <si>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</si>
  <si>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</si>
  <si>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</si>
  <si>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</si>
  <si>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</si>
  <si>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</si>
  <si>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</si>
  <si>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</si>
  <si>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</si>
  <si>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</si>
  <si>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</si>
  <si>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</si>
  <si>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</si>
  <si>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</si>
  <si>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</si>
  <si>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</si>
  <si>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</si>
  <si>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</si>
  <si>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</si>
  <si>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</si>
  <si>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</si>
  <si>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</si>
  <si>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</si>
  <si>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</si>
  <si>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</si>
  <si>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</si>
  <si>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</si>
  <si>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</si>
  <si>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</si>
  <si>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</si>
  <si>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</si>
  <si>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</si>
  <si>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</si>
  <si>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</si>
  <si>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</si>
  <si>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</si>
  <si>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</si>
  <si>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</si>
  <si>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</si>
  <si>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</si>
  <si>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</si>
  <si>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</si>
  <si>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</si>
  <si>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</si>
  <si>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</si>
  <si>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</si>
  <si>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</si>
  <si>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</si>
  <si>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</si>
  <si>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</si>
  <si>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</si>
  <si>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</si>
  <si>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</si>
  <si>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</si>
  <si>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</si>
  <si>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</si>
  <si>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</si>
  <si>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</si>
  <si>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</si>
  <si>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</si>
  <si>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</si>
  <si>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</si>
  <si>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</si>
  <si>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</si>
  <si>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</si>
  <si>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</si>
  <si>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</si>
  <si>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</si>
  <si>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</si>
  <si>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</si>
  <si>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</si>
  <si>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</si>
  <si>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</si>
  <si>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</si>
  <si>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</si>
  <si>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</si>
  <si>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</si>
  <si>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</si>
  <si>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</si>
  <si>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</si>
  <si>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</si>
  <si>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</si>
  <si>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</si>
  <si>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</si>
  <si>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</si>
  <si>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</si>
  <si>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</si>
  <si>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</si>
  <si>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</si>
  <si>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</si>
  <si>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</si>
  <si>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</si>
  <si>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</si>
  <si>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</si>
  <si>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</si>
  <si>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</si>
  <si>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</si>
  <si>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</si>
  <si>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</si>
  <si>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</si>
  <si>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</si>
  <si>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</si>
  <si>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</si>
  <si>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</si>
  <si>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</si>
  <si>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</si>
  <si>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</si>
  <si>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</si>
  <si>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</si>
  <si>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</si>
  <si>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</si>
  <si>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</si>
  <si>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</si>
  <si>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</si>
  <si>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</si>
  <si>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</si>
  <si>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</si>
  <si>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</si>
  <si>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</si>
  <si>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</si>
  <si>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</si>
  <si>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</si>
  <si>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</si>
  <si>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</si>
  <si>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</si>
  <si>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</si>
  <si>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</si>
  <si>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</si>
  <si>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</si>
  <si>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</si>
  <si>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</si>
  <si>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</si>
  <si>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</si>
  <si>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</si>
  <si>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</si>
  <si>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</si>
  <si>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</si>
  <si>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</si>
  <si>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</si>
  <si>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</si>
  <si>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</si>
  <si>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</si>
  <si>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</si>
  <si>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</si>
  <si>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</si>
  <si>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</si>
  <si>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</si>
  <si>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</si>
  <si>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</si>
  <si>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</si>
  <si>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</si>
  <si>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</si>
  <si>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</si>
  <si>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</si>
  <si>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</si>
  <si>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</si>
  <si>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</si>
  <si>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</si>
  <si>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</si>
  <si>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</si>
  <si>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</si>
  <si>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</si>
  <si>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</si>
  <si>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</si>
  <si>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</si>
  <si>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</si>
  <si>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</si>
  <si>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</si>
  <si>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</si>
  <si>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</si>
  <si>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</si>
  <si>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</si>
  <si>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</si>
  <si>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</si>
  <si>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</si>
  <si>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</si>
  <si>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</si>
  <si>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</si>
  <si>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</si>
  <si>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</si>
  <si>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</si>
  <si>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</si>
  <si>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</si>
  <si>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</si>
  <si>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</si>
  <si>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</si>
  <si>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</si>
  <si>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</si>
  <si>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</si>
  <si>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</si>
  <si>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</si>
  <si>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</si>
  <si>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</si>
  <si>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</si>
  <si>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</si>
  <si>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</si>
  <si>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</si>
  <si>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</si>
  <si>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</si>
  <si>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</si>
  <si>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</si>
  <si>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</si>
  <si>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</si>
  <si>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</si>
  <si>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</si>
  <si>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</si>
  <si>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</si>
  <si>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</si>
  <si>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</si>
  <si>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</si>
  <si>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</si>
  <si>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</si>
  <si>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</si>
  <si>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</si>
  <si>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</si>
  <si>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</si>
  <si>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</si>
  <si>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</si>
  <si>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</si>
  <si>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</si>
  <si>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</si>
  <si>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</si>
  <si>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</si>
  <si>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</si>
  <si>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</si>
  <si>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</si>
  <si>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</si>
  <si>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</si>
  <si>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</si>
  <si>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</si>
  <si>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</si>
  <si>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</si>
  <si>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</si>
  <si>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</si>
  <si>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</si>
  <si>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</si>
  <si>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ALEX RIVERA PELAEZ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</si>
  <si>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</si>
  <si>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</si>
  <si>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</si>
  <si>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</si>
  <si>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</si>
  <si>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</si>
  <si>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</si>
  <si>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</si>
  <si>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</si>
  <si>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</si>
  <si>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</si>
  <si>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</si>
  <si>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</si>
  <si>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</si>
  <si>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</si>
  <si>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</si>
  <si>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</si>
  <si>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</si>
  <si>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</si>
  <si>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</si>
  <si>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</si>
  <si>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</si>
  <si>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</si>
  <si>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</si>
  <si>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</si>
  <si>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</si>
  <si>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</si>
  <si>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</si>
  <si>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</si>
  <si>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</si>
  <si>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</si>
  <si>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</si>
  <si>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</si>
  <si>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</si>
  <si>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</si>
  <si>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</si>
  <si>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</si>
  <si>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</si>
  <si>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</si>
  <si>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</si>
  <si>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</si>
  <si>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</si>
  <si>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</si>
  <si>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</si>
  <si>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</si>
  <si>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</si>
  <si>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</si>
  <si>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</si>
  <si>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</si>
  <si>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</si>
  <si>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</si>
  <si>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</si>
  <si>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</si>
  <si>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</si>
  <si>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</si>
  <si>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</si>
  <si>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</si>
  <si>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</si>
  <si>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</si>
  <si>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</si>
  <si>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</si>
  <si>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</si>
  <si>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</si>
  <si>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</si>
  <si>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</si>
  <si>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</si>
  <si>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</si>
  <si>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</si>
  <si>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</si>
  <si>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</si>
  <si>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</si>
  <si>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</si>
  <si>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</si>
  <si>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</si>
  <si>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</si>
  <si>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</si>
  <si>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</si>
  <si>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</si>
  <si>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</si>
  <si>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</si>
  <si>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</si>
  <si>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</si>
  <si>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</si>
  <si>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</si>
  <si>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</si>
  <si>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</si>
  <si>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</si>
  <si>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</si>
  <si>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</si>
  <si>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</si>
  <si>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</si>
  <si>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</si>
  <si>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</si>
  <si>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</si>
  <si>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</si>
  <si>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</si>
  <si>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</si>
  <si>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</si>
  <si>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</si>
  <si>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</si>
  <si>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</si>
  <si>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</si>
  <si>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</si>
  <si>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</si>
  <si>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</si>
  <si>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</si>
  <si>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</si>
  <si>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</si>
  <si>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</si>
  <si>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</si>
  <si>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</si>
  <si>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</si>
  <si>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</si>
  <si>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</si>
  <si>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</si>
  <si>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</si>
  <si>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</si>
  <si>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</si>
  <si>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</si>
  <si>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</si>
  <si>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</si>
  <si>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</si>
  <si>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</si>
  <si>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</si>
  <si>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</si>
  <si>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</si>
  <si>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</si>
  <si>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</si>
  <si>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</si>
  <si>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</si>
  <si>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</si>
  <si>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</si>
  <si>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</si>
  <si>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</si>
  <si>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</si>
  <si>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</si>
  <si>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</si>
  <si>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</si>
  <si>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</si>
  <si>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</si>
  <si>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</si>
  <si>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</si>
  <si>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</si>
  <si>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</si>
  <si>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</si>
  <si>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</si>
  <si>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</si>
  <si>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</si>
  <si>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</si>
  <si>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</si>
  <si>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</si>
  <si>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</si>
  <si>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</si>
  <si>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</si>
  <si>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</si>
  <si>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</si>
  <si>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</si>
  <si>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</si>
  <si>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</si>
  <si>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</si>
  <si>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</si>
  <si>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</si>
  <si>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</si>
  <si>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</si>
  <si>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</si>
  <si>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</si>
  <si>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</si>
  <si>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</si>
  <si>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</si>
  <si>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</si>
  <si>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</si>
  <si>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</si>
  <si>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</si>
  <si>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</si>
  <si>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</si>
  <si>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</si>
  <si>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</si>
  <si>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</si>
  <si>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</si>
  <si>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</si>
  <si>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</si>
  <si>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</si>
  <si>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</si>
  <si>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</si>
  <si>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</si>
  <si>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</si>
  <si>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</si>
  <si>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</si>
  <si>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</si>
  <si>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</si>
  <si>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</si>
  <si>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</si>
  <si>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</si>
  <si>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</si>
  <si>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</si>
  <si>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</si>
  <si>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</si>
  <si>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</si>
  <si>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</si>
  <si>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</si>
  <si>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</si>
  <si>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</si>
  <si>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</si>
  <si>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</si>
  <si>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</si>
  <si>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</si>
  <si>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</si>
  <si>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</si>
  <si>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</si>
  <si>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</si>
  <si>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</si>
  <si>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</si>
  <si>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</si>
  <si>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</si>
  <si>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</si>
  <si>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</si>
  <si>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</si>
  <si>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</si>
  <si>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</si>
  <si>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</si>
  <si>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</si>
  <si>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</si>
  <si>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</si>
  <si>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</si>
  <si>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</si>
  <si>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</si>
  <si>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</si>
  <si>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</si>
  <si>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</si>
  <si>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</si>
  <si>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</si>
  <si>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</si>
  <si>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</si>
  <si>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</si>
  <si>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</si>
  <si>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</si>
  <si>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</si>
  <si>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</si>
  <si>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</si>
  <si>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</si>
  <si>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</si>
  <si>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</si>
  <si>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</si>
  <si>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</si>
  <si>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TIPO DE CUENTA</t>
  </si>
  <si>
    <t>NUMERO DE CUENTA</t>
  </si>
  <si>
    <t>NOMBRE DE BANCO</t>
  </si>
  <si>
    <t>FORMA DE PAGO</t>
  </si>
  <si>
    <t>grupo de administracion de personalñ</t>
  </si>
  <si>
    <t>VALOR PROCESO</t>
  </si>
  <si>
    <t>RISDEL</t>
  </si>
  <si>
    <t>2016623140500001E</t>
  </si>
  <si>
    <t>BOGOTA D.C.</t>
  </si>
  <si>
    <t>Servicios de personal temporal</t>
  </si>
  <si>
    <t>CELEBRADO</t>
  </si>
  <si>
    <t>EJECUCIÓN</t>
  </si>
  <si>
    <t>Fecha de Firma</t>
  </si>
  <si>
    <t>PRESTACIÓN DE SERVCIOS</t>
  </si>
  <si>
    <t>PROFESIONALES</t>
  </si>
  <si>
    <t>BOGOTÁ D.C.</t>
  </si>
  <si>
    <t>CAROLINA PALMA ORTIZ</t>
  </si>
  <si>
    <t>4916</t>
  </si>
  <si>
    <t>A-1-0-2-14</t>
  </si>
  <si>
    <t>AHORROS</t>
  </si>
  <si>
    <t>BANCO POPULAR</t>
  </si>
  <si>
    <t>002</t>
  </si>
  <si>
    <t>CAROLINA</t>
  </si>
  <si>
    <t>2016623140500003E</t>
  </si>
  <si>
    <t>003</t>
  </si>
  <si>
    <t>004</t>
  </si>
  <si>
    <t>005</t>
  </si>
  <si>
    <t>006</t>
  </si>
  <si>
    <t>007</t>
  </si>
  <si>
    <t>008</t>
  </si>
  <si>
    <t>009</t>
  </si>
  <si>
    <t>010</t>
  </si>
  <si>
    <t>DIRECTA</t>
  </si>
  <si>
    <t>EDUARDO LLAÑA SANCHEZ</t>
  </si>
  <si>
    <t>AHORRO</t>
  </si>
  <si>
    <t>BANCOLOMBIA S.A.</t>
  </si>
  <si>
    <t>11</t>
  </si>
  <si>
    <t>12</t>
  </si>
  <si>
    <t>13</t>
  </si>
  <si>
    <t>14</t>
  </si>
  <si>
    <t>15</t>
  </si>
  <si>
    <t>7616</t>
  </si>
  <si>
    <t>5316</t>
  </si>
  <si>
    <t>CATHERINE MELISSA MORENO HIGUERA</t>
  </si>
  <si>
    <t>Una vez perfeccionado el contrato y cumplidos los requisitos de ejecución, la Unidad Administrativa Especial Migración Colombia pagará al contratista el valor del contrato en once (11) pagos mensuales a razón de: TRES MILLONES QUINIENTOS MIL PESOS M/CTE ($3.500.000) y un último pago correspondiente a 15 días por valor de UN MILLÓN SETECIENTOS CINCUENTA MIL PESOS M/CTE ($1.750.000), incluido los impuestos a que haya lugar, todo ello previa presentación de las cuentas de cobro correspondientes, acompañadas de los informes de actividades, certificación de cumplimiento a satisfacción expedida por el supervisor del contrato y el soporte del pago de los aportes al Sistema General de Seguridad Social en Salud, Pensión y Riesgos Laborales.-</t>
  </si>
  <si>
    <t>Una vez perfeccionado el contrato y cumplidos los requisitos de ejecución, la Unidad Administrativa Especial Migración Colombia pagará al contratista el valor del contrato en once (11) mensualidades vencidas a razón de TRES MILLONES QUINIENTOS MIL DE PESOS MONEDA CORRIENTE  ($3.500.000.00) cada una y un (1) último pago proporcional a 15 días por valor de UN MILLON SETECIENTOS CINCUENTA MIL PESOS M/CTE ($1.750.000).</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</si>
  <si>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</si>
  <si>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</si>
  <si>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</si>
  <si>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</si>
  <si>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Una vez perfeccionado el contrato y cumplidos los requisitos de ejecución, la Unidad Administrativa Especial Migración Colombia pagará al contratista el valor del contrato en once (11) mensualidades vencidas a razón de DOS MILLONES QUINIENTOS MIL PESOS MCTE  ($2.500.000.00) cada una y un (1) último pago proporcional a 15 días por valor de UN MILLON DOSCIENTOS CINCUENTA MIL PESOS M/CTE ($1.250.000).</t>
  </si>
  <si>
    <t>La Unidad Administrativa Especial Migración Colombia pagará al contratista el valor del contrato en mensualidades vencidas a razón de CUATRO MILLONES DE PESOS M/CTE ($4.000.000), incluido los impuestos a que haya lugar.</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</si>
  <si>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</si>
  <si>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</si>
  <si>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</si>
  <si>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</si>
  <si>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BANCO DAVIVIENDA SA</t>
  </si>
  <si>
    <t>Una vez perfeccionado el contrato y cumplidos los requisitos de ejecución, la Unidad Administrativa Especial Migración Colombia pagará al contratista el valor del contrato en mensualidades vencidas a razón de CINCO MILLONES DOSCIENTOS MIL DE PESOS M/CTE ($5.200.000) cada una, incluido los impuestos a que haya lugar.</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</si>
  <si>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</si>
  <si>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</si>
  <si>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</si>
  <si>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</si>
  <si>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BANCO BILBAO VIZCAYA ARGENTARIA COLOMBIA SA BBVA</t>
  </si>
  <si>
    <t>Una vez perfeccionado el contrato y cumplidos los requisitos de ejecución la Unidad Administrativa Especial Migración Colombia  pagara al contratista el valor del contrato en  once (11)  mensualidades vencidas a razón de: TRES MILLONES QUINIENTOS MIL PESOS M/CTE ($3`500.000.oo), incluido los impuestos a que haya lugar.</t>
  </si>
  <si>
    <t>APOYO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</si>
  <si>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</si>
  <si>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</si>
  <si>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</si>
  <si>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</si>
  <si>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</si>
  <si>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</si>
  <si>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</si>
  <si>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</si>
  <si>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</si>
  <si>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</si>
  <si>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</si>
  <si>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</si>
  <si>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</si>
  <si>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</si>
  <si>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</si>
  <si>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</si>
  <si>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</si>
  <si>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</si>
  <si>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</si>
  <si>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</si>
  <si>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</si>
  <si>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</si>
  <si>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</si>
  <si>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</si>
  <si>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</si>
  <si>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</si>
  <si>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</si>
  <si>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</si>
  <si>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</si>
  <si>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</si>
  <si>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</si>
  <si>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</si>
  <si>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SUBDIRECCIÓN CONTROL MIGRATORIO</t>
  </si>
  <si>
    <t>DIRECCIÓN GENERAL</t>
  </si>
  <si>
    <t>GRUPO DE SEGURIDAD Y ENLACE CON LA FUERZA PÚBLICA</t>
  </si>
  <si>
    <t>OFICINA DE TECNOLOGÍA</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</si>
  <si>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</si>
  <si>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</si>
  <si>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</si>
  <si>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</si>
  <si>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</si>
  <si>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</si>
  <si>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</si>
  <si>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</si>
  <si>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</si>
  <si>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</si>
  <si>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</si>
  <si>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PRESTACIÓN DE SERVICIO</t>
  </si>
  <si>
    <t>PUBLICACIÓN AVISOS</t>
  </si>
  <si>
    <t>CASA EDITORIAL EL TIEMPO</t>
  </si>
  <si>
    <t>7</t>
  </si>
  <si>
    <t>CORRIENTE</t>
  </si>
  <si>
    <t>JUAN MANUEL CAICEDO</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</si>
  <si>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</si>
  <si>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</si>
  <si>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</si>
  <si>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</si>
  <si>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</si>
  <si>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BANCO DAVIVIENDA S.A.</t>
  </si>
  <si>
    <t>WINSTON ANDRES MARTÍNEZ ACOSTA</t>
  </si>
  <si>
    <t>2016623140500012E</t>
  </si>
  <si>
    <t>Prestación de servicios profesionales a la Oficina de Tecnología de la Información en temas contractuales</t>
  </si>
  <si>
    <t>7716</t>
  </si>
  <si>
    <t>NIDIA ARABELY LOPEZ NOVOA</t>
  </si>
  <si>
    <t>CITIBANK COLOMBIA</t>
  </si>
  <si>
    <t>2016623140500011E</t>
  </si>
  <si>
    <t>16016</t>
  </si>
  <si>
    <t>2016623140100002E</t>
  </si>
  <si>
    <t>1</t>
  </si>
  <si>
    <t>MÍNIMA</t>
  </si>
  <si>
    <t>AMAZONAS</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</si>
  <si>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</si>
  <si>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</si>
  <si>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</si>
  <si>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</si>
  <si>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</si>
  <si>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201662314030001E</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</si>
  <si>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</si>
  <si>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</si>
  <si>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</si>
  <si>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</si>
  <si>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</si>
  <si>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CONVOCADO SECOP II</t>
  </si>
  <si>
    <t>PUBLICACIÓN PROYECTO PLIEGOS</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</si>
  <si>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</si>
  <si>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</si>
  <si>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</si>
  <si>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</si>
  <si>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</si>
  <si>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</si>
  <si>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GUAJIRA</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</si>
  <si>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</si>
  <si>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</si>
  <si>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</si>
  <si>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</si>
  <si>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</si>
  <si>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ANDINA - BOGOTA D.C.</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</si>
  <si>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</si>
  <si>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</si>
  <si>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</si>
  <si>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</si>
  <si>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</si>
  <si>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</si>
  <si>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</si>
  <si>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t xml:space="preserve">MA JIMENA </t>
  </si>
  <si>
    <r>
      <t xml:space="preserve">Contratar el arrendamiento de un local comercial de propiedad del </t>
    </r>
    <r>
      <rPr>
        <b/>
        <sz val="10"/>
        <color theme="1"/>
        <rFont val="Arial Narrow"/>
        <family val="2"/>
      </rPr>
      <t xml:space="preserve">ARRENDADOR, </t>
    </r>
    <r>
      <rPr>
        <sz val="10"/>
        <color theme="1"/>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</si>
  <si>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color theme="1"/>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</si>
  <si>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color theme="1"/>
        <rFont val="Arial Narrow"/>
        <family val="2"/>
      </rPr>
      <t xml:space="preserve">EL CONTRATISTA. </t>
    </r>
  </si>
  <si>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</si>
  <si>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</si>
  <si>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</si>
  <si>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</si>
  <si>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</si>
  <si>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EJE CAFETERO</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</si>
  <si>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</si>
  <si>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El canon de arrendamiento se pagara mes anticipado, por la suma de: NUEVE MILLONES DOSCIENTOS SETENTA Y UN MIL SEISCIENTOS CINTUENTA Y UN PESOS MCTE ($9.271.651) incluido el IVA y demás impuestos a que haya lugar. El pago se realizará en la cuenta bancaria que para tal efecto indique el arrendador.
El valor final del contrato corresponderá a la prestación efectiva y real del servicio. En caso de terminación anticipada, cesión o suspensión del contrato, sólo habrá lugar al pago proporcional de los servicios efectivamente prestados.</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</si>
  <si>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</si>
  <si>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DESCARTADO</t>
  </si>
  <si>
    <t xml:space="preserve">GRUPO DE VIATICOS </t>
  </si>
  <si>
    <t>AREA DE LA  NECESISDAD</t>
  </si>
  <si>
    <t>ADMINISTRATIVA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</si>
  <si>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</si>
  <si>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</si>
  <si>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</si>
  <si>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</si>
  <si>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</si>
  <si>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</si>
  <si>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</si>
  <si>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</si>
  <si>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</si>
  <si>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El canon de arrendamiento mensual se pagara mes anticipado AL ARRENDADOR dentro de los primeros diez (10) días calendario por valor de DOS MILLONES TRESCIENTOS  NOVENTA QUINIENTOS VEINTE PESOS ($2´582.000) MCTE., incluido el IVA y demás impuestos a que haya lugar.</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</si>
  <si>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</si>
  <si>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</si>
  <si>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</si>
  <si>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</si>
  <si>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</si>
  <si>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</si>
  <si>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BANCO BILVAO VIZCAYA ARGENTARIA COLOMBIA S.A. BBVA</t>
  </si>
  <si>
    <t>VALOR CONTRATO 2016</t>
  </si>
  <si>
    <t xml:space="preserve">El canon de arrendamiento se pagara por doce (12) mensualidades anticipadas, cada una por la suma de: DOSCIENTOS DIEZ MIL PESOS MCTE ($210.000) incluido el IVA y demás impuestos a que haya lugar. El pago se realizará en la cuenta bancaria que para tal efecto indique el arrendador.
El valor final del contrato corresponderá a la prestación efectiva y real del servicio. En caso de terminación anticipada, cesión o suspensión del contrato, sólo habrá lugar al pago proporcional de los servicios efectivamente prestados.
</t>
  </si>
  <si>
    <t>2016623140500033E</t>
  </si>
  <si>
    <t>OFICINA ASESORA JURIDICA</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</si>
  <si>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</si>
  <si>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</si>
  <si>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</si>
  <si>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</si>
  <si>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 xml:space="preserve">GRUPO DE ARCHIVO Y CORRESPONDENCIA </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</si>
  <si>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</si>
  <si>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</si>
  <si>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</si>
  <si>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</si>
  <si>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BANCO DE OCCIDENTE</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</si>
  <si>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</si>
  <si>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</si>
  <si>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</si>
  <si>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</si>
  <si>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</si>
  <si>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GRUPO DE APOYO TECNICO CIENTIFICO</t>
  </si>
  <si>
    <t>2016623140500035E</t>
  </si>
  <si>
    <t>servicios de mantenimiento y reparacion de equipos de manufactura</t>
  </si>
  <si>
    <t>13316</t>
  </si>
  <si>
    <t>A-2-0-4-5-2</t>
  </si>
  <si>
    <t>2016623140100009E</t>
  </si>
  <si>
    <t>ORINOQUIA</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</si>
  <si>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</si>
  <si>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</si>
  <si>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</si>
  <si>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</si>
  <si>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BANCO POPULAR SA</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</si>
  <si>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</si>
  <si>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</si>
  <si>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</si>
  <si>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</si>
  <si>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</si>
  <si>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</si>
  <si>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</si>
  <si>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</si>
  <si>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</si>
  <si>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</si>
  <si>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</si>
  <si>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</si>
  <si>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</si>
  <si>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</si>
  <si>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</si>
  <si>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</si>
  <si>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</si>
  <si>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</si>
  <si>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</si>
  <si>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 xml:space="preserve">2016623140500030E  </t>
  </si>
  <si>
    <t>2016623140500027E</t>
  </si>
  <si>
    <t>NIVEL CENTRAL</t>
  </si>
  <si>
    <t>SUBDIRECCION ADMINSITRATIVA Y FINANCIERA</t>
  </si>
  <si>
    <t>Prestar los servicios de apoyo a la gestión en temas de  Infraestructura  en la Subdirección Administrativa y Financiera de Migración Colombia</t>
  </si>
  <si>
    <t>Servicios de Gestión, Servicios Profesionales de Empresa y Servicios Administrativos.</t>
  </si>
  <si>
    <t>41´580.000</t>
  </si>
  <si>
    <t>5516</t>
  </si>
  <si>
    <t xml:space="preserve">PRESTACION SE SERVICIOS </t>
  </si>
  <si>
    <t>COLPATRIA</t>
  </si>
  <si>
    <t>3´780.000</t>
  </si>
  <si>
    <t xml:space="preserve">Una vez perfeccionado el contrato y cumplidos los requisitos de ejecución, la Unidad Administrativa Especial Migración Colombia pagará al contratista el valor del contrato en Once (11) Mensualidades vencidas  cada una de TRES MILLONES SETECIENTOS OCHENTA MIL PESOS ($3´780.000), incluido los impuestos a que haya lugar. </t>
  </si>
  <si>
    <t>2016623140500019E</t>
  </si>
  <si>
    <t>GRUPO CONTRATOS</t>
  </si>
  <si>
    <t>PRESTAR SERVICIOS PROFESIONALES AL GRUPO DE CONTRATOS ADSCRITO A LA SUBDIRECCIÓN ADMINISTRATIVA Y FINANCIERA EN EL DESARROLLO DE PROCESOS PRECONTRACTUALES Y POSTCONTRACTUALES LIDERADOS POR ESTA DEPENDENCIA.-</t>
  </si>
  <si>
    <t>31,500,000</t>
  </si>
  <si>
    <t>5216</t>
  </si>
  <si>
    <t>ALEJANDRA MARIA ARCOS MEDINA</t>
  </si>
  <si>
    <t xml:space="preserve">AHORROS </t>
  </si>
  <si>
    <t xml:space="preserve">Bancolombia </t>
  </si>
  <si>
    <t>BOTERO SERNA LUZ MIRIAM</t>
  </si>
  <si>
    <t xml:space="preserve">Una vez perfeccionado el contrato y cumplidos los requisitos de ejecución, la Unidad Administrativa Especial Migración Colombia pagará al contratista el valor del contrato en nueve (9) mensualidades vencidas a razón de TRES MILLONES QUINIENTOS MIL PESOS ($3.500.000), incluido los impuestos a que haya lugar. </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</si>
  <si>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</si>
  <si>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</si>
  <si>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</si>
  <si>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38,500,000</t>
  </si>
  <si>
    <t>9516</t>
  </si>
  <si>
    <t>NORBERTO RUBIANO MARTINEZ</t>
  </si>
  <si>
    <t xml:space="preserve">Una vez perfeccionado el contrato y cumplidos los requisitos de ejecución, la Unidad Administrativa Especial Migración Colombia pagará al contratista el valor del contrato en mensualidades vencidas cada una de TRES MILLONES QUINIENTOS MIL PESOS MONEDA CORRIENTE ($3.500.000), incluido los impuestos a que haya lugar. </t>
  </si>
  <si>
    <t>2016623140100005E </t>
  </si>
  <si>
    <t>NARIÑO</t>
  </si>
  <si>
    <t>REGIONAL 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</si>
  <si>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</si>
  <si>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9,395,760</t>
  </si>
  <si>
    <t>6416</t>
  </si>
  <si>
    <t>CUMBAL</t>
  </si>
  <si>
    <t>PARMENIDES IBARRA CORDOBA</t>
  </si>
  <si>
    <t>CAJA SOCIAL</t>
  </si>
  <si>
    <t xml:space="preserve">ANA MERCEDES FIGUEROA </t>
  </si>
  <si>
    <t>A título de canon de arrendamiento mensual, pago anticipado AL ARRENDADOR dentro de los primeros diez (10) días calendario de cada mes, por valor de OCHOCIENTOS CINCUENTA Y CUATRO MIL CIENTO SESENTA PESOS ($854.160) M/Cte.</t>
  </si>
  <si>
    <t>2016623140100008E</t>
  </si>
  <si>
    <t>REGIONAL GUAJIRA</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</si>
  <si>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</si>
  <si>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</si>
  <si>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</si>
  <si>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</si>
  <si>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</si>
  <si>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Corriente</t>
  </si>
  <si>
    <t>BANCO DE BOGOTA</t>
  </si>
  <si>
    <t>ROMO BARRETO MIGUEL ENRIQUE</t>
  </si>
  <si>
    <t>El canon de arrendamiento se pagara por ONCE (11) mensualidades anticipadas, cada una por la suma de: SEISCIENTOS MIL PESOS MCTE ($600.000) incluido el IVA y demás impuestos a que haya lugar. El pago se realizará en la cuenta bancaria que para tal efecto indique el arrendador.</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</si>
  <si>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</si>
  <si>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</si>
  <si>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</si>
  <si>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</si>
  <si>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la Unidad Administrativa Especial Migración Colombia pagará al contratista el valor del contrato en mensualidades vencidas a razón de DOS MILLONES OCHOSCIENTOS MIL PESOS MONEDA CORRIENTE ($2.800.000), incluido los impuestos a que haya lugar.</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</si>
  <si>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</si>
  <si>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</si>
  <si>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</si>
  <si>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</si>
  <si>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 xml:space="preserve">Una vez perfeccionado el contrato y cumplidos los requisitos de ejecución, la Unidad Administrativa Especial Migración Colombia pagará al contratista el valor del contrato en mensualidades vencidas cada una de SEIS MILLONES DE PESOS MONEDA CORRIENTE ($6.000.000) y proporcional por fracción de tiempo, si lo hubiere, incluido los impuestos a que haya lugar. </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</si>
  <si>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</si>
  <si>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</si>
  <si>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</si>
  <si>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5,000,000</t>
  </si>
  <si>
    <t xml:space="preserve">Una vez perfeccionado el contrato y cumplidos los requisitos de ejecución, la Unidad Administrativa Especial Migración Colombia pagará al contratista el valor del contrato en mensualidades vencidas cada una de CINCO MILLONES DE PESOS MONEDA CORRIENTE ($5.000.000), incluido los impuestos a que haya lugar. </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</si>
  <si>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</si>
  <si>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</si>
  <si>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</si>
  <si>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</si>
  <si>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</si>
  <si>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</si>
  <si>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</si>
  <si>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ARCHILA CABRERA CARLOS ALBERTO</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</si>
  <si>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</si>
  <si>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</si>
  <si>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</si>
  <si>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</si>
  <si>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</si>
  <si>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</si>
  <si>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</si>
  <si>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GAITAN ORTIZ JIMMY ENRIQUE</t>
  </si>
  <si>
    <t>2016623140100012E</t>
  </si>
  <si>
    <t>CFSM VALLEDUPAR</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</si>
  <si>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</si>
  <si>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93´610.598</t>
  </si>
  <si>
    <t>6116</t>
  </si>
  <si>
    <t>CESAR</t>
  </si>
  <si>
    <t>VALLEDUPAR</t>
  </si>
  <si>
    <t>ASESORES FINANCIEROS VILLAZON GUTIERREZ S.A.</t>
  </si>
  <si>
    <t>4</t>
  </si>
  <si>
    <t> 900.096.092</t>
  </si>
  <si>
    <t> YEPES DOMINGUEZ DANIEL FERNANDO</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</si>
  <si>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</si>
  <si>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</si>
  <si>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</si>
  <si>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</si>
  <si>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DAVIVIENDA</t>
  </si>
  <si>
    <t>MENDEZ AGUIRRE DEICY ANDREA</t>
  </si>
  <si>
    <t>2016623140500026E</t>
  </si>
  <si>
    <t xml:space="preserve">PRESTACION DE SERVICIOS </t>
  </si>
  <si>
    <t>PRESTAR LOS SERVICIOS DE APOYO A LA GESTION A LA SUBDIRECCIÓN ADMINISTRATIVA Y FINANCIERA EN EL SEGUIMIENTO A LA GESTIÓN DE LAS REGIONALES DE LA UNIDAD ADMINISTRATIVA ESPECIAL MIGRACIÓN COLOMBIA.</t>
  </si>
  <si>
    <t>5416</t>
  </si>
  <si>
    <t xml:space="preserve">APOYO A LA GESTION </t>
  </si>
  <si>
    <t>ALFONSO VASQUEZ GUEVARA</t>
  </si>
  <si>
    <t xml:space="preserve">BBVA </t>
  </si>
  <si>
    <t> MARTINEZ AGUILAR DORIS ALIETH</t>
  </si>
  <si>
    <t>2016623140100003E</t>
  </si>
  <si>
    <t>CARIBE</t>
  </si>
  <si>
    <t>CFSM MONTERIA</t>
  </si>
  <si>
    <t>ARRENDAMIENTO PARQUEADERO CFSM MONTERIA</t>
  </si>
  <si>
    <t xml:space="preserve">Servicios de gestión, profesionales de empresas  y administrativos </t>
  </si>
  <si>
    <t>5916</t>
  </si>
  <si>
    <t xml:space="preserve">CONVOCADO </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</si>
  <si>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</si>
  <si>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</si>
  <si>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</si>
  <si>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</si>
  <si>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</si>
  <si>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</si>
  <si>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</si>
  <si>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</si>
  <si>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</si>
  <si>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</si>
  <si>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</si>
  <si>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</si>
  <si>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</si>
  <si>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</si>
  <si>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</si>
  <si>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</si>
  <si>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</si>
  <si>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</si>
  <si>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</si>
  <si>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 xml:space="preserve">REGIONAL ORIENTE </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</si>
  <si>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</si>
  <si>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</si>
  <si>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</si>
  <si>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</si>
  <si>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20116/01/28</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</si>
  <si>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</si>
  <si>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</si>
  <si>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</si>
  <si>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</si>
  <si>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</si>
  <si>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</si>
  <si>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</si>
  <si>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</si>
  <si>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</si>
  <si>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</si>
  <si>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REGIONAL ANDINA - NIVEL CENTRAL</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</si>
  <si>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</si>
  <si>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</si>
  <si>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</si>
  <si>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</si>
  <si>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</si>
  <si>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</si>
  <si>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ASESORIAS EN ANTICORRUPCION</t>
  </si>
  <si>
    <t>LILIANA JARAMILLO MUTIS</t>
  </si>
  <si>
    <t>CORPBANCA COLOMBIA S.A.</t>
  </si>
  <si>
    <t>Los pagos quedan sujetos igualmente al cumplimiento de los trámites administrativos a que haya lugar, a la expedición de la obligación y orden de pago SIIF, y a la aprobación del Programa Anual mensualizado de Caja – PAC, por parte de la Dirección del Tesoro Nacional. Los documentos soportes para el pago deberán ser avalados por el interventor del contrato.</t>
  </si>
  <si>
    <r>
      <t xml:space="preserve">La Unidad Administrativa Especial Migración Colombia pagará al contratista el valor del contrato en mensualidades vencidas a razón de </t>
    </r>
    <r>
      <rPr>
        <b/>
        <sz val="10"/>
        <color theme="1"/>
        <rFont val="Arial Narrow"/>
        <family val="2"/>
      </rPr>
      <t xml:space="preserve">SEIS MILLONES DE PESOS MONEDA CORRIENTE ($6.000.000), </t>
    </r>
    <r>
      <rPr>
        <sz val="10"/>
        <color theme="1"/>
        <rFont val="Arial Narrow"/>
        <family val="2"/>
      </rPr>
      <t>cada una ,  incluidos los impuestos a que haya lugar.</t>
    </r>
  </si>
  <si>
    <t>2016623140700004E</t>
  </si>
  <si>
    <t>materiales combustibles, adiivos para combustibles lubricanttes y anticorrocibos</t>
  </si>
  <si>
    <t>28,000,000</t>
  </si>
  <si>
    <t>10316</t>
  </si>
  <si>
    <t>A-2-0-4-4-1</t>
  </si>
  <si>
    <t>REGIONAL EJE CAFETERO</t>
  </si>
  <si>
    <t>2016623140700003E</t>
  </si>
  <si>
    <t>6816</t>
  </si>
  <si>
    <t>ARRENDAMIENTO BALSA</t>
  </si>
  <si>
    <t>ALBERTO LOPEZ JIMENEZ</t>
  </si>
  <si>
    <t>BANCO DE BOGOTÁ S.A.</t>
  </si>
  <si>
    <t xml:space="preserve">MIGRACION COLOMBIA pagará al CONTRATISTA el valor del contrato así: 
Pagos mensuales, mes vencido cada uno por el valor del canon mensual ofrecido. 
</t>
  </si>
  <si>
    <t>IDGL S.A.</t>
  </si>
  <si>
    <t>WINSTON MARTINEZ</t>
  </si>
  <si>
    <t>Una vez perfeccionado el contrato y cumplidos los requisitos de ejecución, la Unidad Administrativa Especial Migración Colombia pagará al contratista el valor del contrato en seis (06) mensualidades vencidas a razón de SIETE MILLONES DE PESOS MONEDA CORRIENTE ($7.000.000.00), cada una y la última proporcional. Incluido los impuestos a que haya lugar.</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</si>
  <si>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</si>
  <si>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</si>
  <si>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</si>
  <si>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</si>
  <si>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</si>
  <si>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</si>
  <si>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</si>
  <si>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</si>
  <si>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</si>
  <si>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</si>
  <si>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</si>
  <si>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</si>
  <si>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</si>
  <si>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ADQUISICIÓN BIBLIOTECA CON INSTALACIÓN SOFTWARE</t>
  </si>
  <si>
    <t>AVANCE JURÍDICO</t>
  </si>
  <si>
    <t>2</t>
  </si>
  <si>
    <t>Una vez perfeccionado el contrato y cumplidos los requisitos para su ejecución, la Unidad Administrativa Especial Migración Colombia pagará al contratista el valor del contrato así: Un único pago equivalente al 100% del valor del mismo, una vez se haya instalado el software de Biblioteca Jurídica Virtual (Integrador Jurídico).</t>
  </si>
  <si>
    <t>MANTENIMIENTO VEHICULOS</t>
  </si>
  <si>
    <t>LAVADO DE VEHICULOS</t>
  </si>
  <si>
    <t>CUNDINAMARCA</t>
  </si>
  <si>
    <t>RIOHACHA - MAICAO</t>
  </si>
  <si>
    <t>CAMILO ANDRES FORERO RIOS</t>
  </si>
  <si>
    <t>PEDRO MANUEL ARIZA BERMUDEZ</t>
  </si>
  <si>
    <t>BANCOLOMBIA S.A</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</si>
  <si>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</si>
  <si>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</si>
  <si>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</si>
  <si>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</si>
  <si>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</si>
  <si>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PRESTACION DE SERVICIOS DE APOYO A LA GESTION PARA LA DIGITALIZACION DE HISTORIAS LABORALES</t>
  </si>
  <si>
    <t>CAROLINA LOPEZ RAMIREZ</t>
  </si>
  <si>
    <t>45</t>
  </si>
  <si>
    <t>2016623140500056E</t>
  </si>
  <si>
    <t>46</t>
  </si>
  <si>
    <t>19616</t>
  </si>
  <si>
    <t>NUBIA JANNETH RODRIGUEZ SUAREZ</t>
  </si>
  <si>
    <t>CLAUDIA MENDOZA</t>
  </si>
  <si>
    <t>ACEPTACION DE OFERTA</t>
  </si>
  <si>
    <t>SUMINISTRO DE COMBUSTIBLE</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</si>
  <si>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</si>
  <si>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</si>
  <si>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</si>
  <si>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</si>
  <si>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</si>
  <si>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</si>
  <si>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</si>
  <si>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</si>
  <si>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</si>
  <si>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</si>
  <si>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</si>
  <si>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</si>
  <si>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Una vez perfeccionado el contrato y cumplidos los requisitos para su ejecución, la Entidad pagará al contratista el valor del aviso, de acuerdo a las publicaciones realizadas, durante el periodo contractual.</t>
  </si>
  <si>
    <t>Una vez perfeccionado el contrato y cumplidos los requisitos para su ejecución, la Entidad pagará al contratista el valor del aviso, de acuerdo a las publicaciones realizadas, durante el periodo contractual, previa presentación de la factura y/o cuenta de cobro correspondiente, acompañada de la certificación de cumplimiento a satisfacción expedida por el supervisor del contrato, y la certificación expedida por el Revisor Fiscal, del pago de sus obligaciones a los Sistemas de Salud, Pensión, Riesgos Laborales y Aportes a las Cajas de Compensación Familiar, Instituto Colombiano de Bienestar Familiar ICBF y Servicio Nacional de Aprendizaje SENA.</t>
  </si>
  <si>
    <t>DAVIVIENDA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</si>
  <si>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</si>
  <si>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</si>
  <si>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</si>
  <si>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</si>
  <si>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</si>
  <si>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</si>
  <si>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</si>
  <si>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</si>
  <si>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</si>
  <si>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</si>
  <si>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</si>
  <si>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EN EJECUCIÓN</t>
  </si>
  <si>
    <t>MANTENIMIENTO UPS</t>
  </si>
  <si>
    <t>REGIONALES ANDINA, CARIBE, ANTIOQUIA Y ORIENTE</t>
  </si>
  <si>
    <t>Bogotá, Cartagena, Medellín y Cúcuta</t>
  </si>
  <si>
    <t>POWERSUN SAS</t>
  </si>
  <si>
    <t>3</t>
  </si>
  <si>
    <t>BANCOLOMBIA</t>
  </si>
  <si>
    <t>NESTOR HERNANDO MONTENEGRO</t>
  </si>
  <si>
    <t>2016623141100001E</t>
  </si>
  <si>
    <t>CFSM BAHÍA SOLANO</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</si>
  <si>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</si>
  <si>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</si>
  <si>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</si>
  <si>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</si>
  <si>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</si>
  <si>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SUMINISTRO</t>
  </si>
  <si>
    <t>COMBUSTIBLES</t>
  </si>
  <si>
    <t>REGIONAL ANTIOQUIA</t>
  </si>
  <si>
    <t>REGIONAL ORINOQUIA</t>
  </si>
  <si>
    <t>Bahía Solano</t>
  </si>
  <si>
    <t>REGIONAL ORINOQUÍA</t>
  </si>
  <si>
    <t>CFSM ARAUCA</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</si>
  <si>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</si>
  <si>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</si>
  <si>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r>
      <t xml:space="preserve">MIGRACION COLOMBIA </t>
    </r>
    <r>
      <rPr>
        <sz val="10"/>
        <color theme="1"/>
        <rFont val="Arial Narrow"/>
        <family val="2"/>
      </rPr>
      <t xml:space="preserve">pagará al </t>
    </r>
    <r>
      <rPr>
        <b/>
        <sz val="10"/>
        <color theme="1"/>
        <rFont val="Arial Narrow"/>
        <family val="2"/>
      </rPr>
      <t xml:space="preserve">CONTRATISTA </t>
    </r>
    <r>
      <rPr>
        <sz val="10"/>
        <color theme="1"/>
        <rFont val="Arial Narrow"/>
        <family val="2"/>
      </rPr>
      <t>el valor del contrato en desembolsos mensuales  de conformidad con los suministros de combustible efectivamente realizados en el mes anterior.</t>
    </r>
  </si>
  <si>
    <t>2016623141100002E</t>
  </si>
  <si>
    <t>53</t>
  </si>
  <si>
    <t>2016623140500045E</t>
  </si>
  <si>
    <t>SUBDIRECCIÓN TALENTO HUMANO</t>
  </si>
  <si>
    <t>90111501
90101601</t>
  </si>
  <si>
    <t>Hoteles
Servicios de banquetes y catering</t>
  </si>
  <si>
    <t>20616</t>
  </si>
  <si>
    <t>A-2-0-4-21-11</t>
  </si>
  <si>
    <t>ALOJAMIENTO, ALIMENTACIÓN Y APOYO LOGÍSTICO</t>
  </si>
  <si>
    <t>Bogotá D.C.</t>
  </si>
  <si>
    <t>SUMINISTRO DE MATERIALES</t>
  </si>
  <si>
    <t>WILLIAM ALFONSO LAGUNA VARGAS</t>
  </si>
  <si>
    <t>BANCO DE BOGOTÁ</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</si>
  <si>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</si>
  <si>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</si>
  <si>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</si>
  <si>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</si>
  <si>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</si>
  <si>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</si>
  <si>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</si>
  <si>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</si>
  <si>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SUBDIRECCIÓN ADMINISTRATIV Y FINANCIERA</t>
  </si>
  <si>
    <t>Adquirir SOAT para el parque automotor a nivel nacional</t>
  </si>
  <si>
    <t>Seguros de vida, salud y accidente</t>
  </si>
  <si>
    <t>15916</t>
  </si>
  <si>
    <t>A-2-0-4-9-13</t>
  </si>
  <si>
    <t>SOAT</t>
  </si>
  <si>
    <t>SEGUROS GENERALES SURAMERICANA S.A.</t>
  </si>
  <si>
    <t>DEICY</t>
  </si>
  <si>
    <t>13902</t>
  </si>
  <si>
    <t>Contratar el servicio de soporte técnico para las herramientas Microsoft</t>
  </si>
  <si>
    <t>OFICINA DE TECNOLOGIA DE LA INFORMACIÓN</t>
  </si>
  <si>
    <t>12816</t>
  </si>
  <si>
    <t>CONTROLES EMPRESARIALES</t>
  </si>
  <si>
    <t>8</t>
  </si>
  <si>
    <t>PRESTACIÓN DE SERVICIOS</t>
  </si>
  <si>
    <t>SOPORTE TÉCNICO MICROSOFT</t>
  </si>
  <si>
    <t>Contratar el instrumento de agregación de demanda para servicios financieros Tipo1.</t>
  </si>
  <si>
    <t>13958</t>
  </si>
  <si>
    <t>Servicios Financieros</t>
  </si>
  <si>
    <t>SERVICIOS FINANCIEROS</t>
  </si>
  <si>
    <t>BBVA COLOMBIA S.A.</t>
  </si>
  <si>
    <t>14142</t>
  </si>
  <si>
    <t>RISDEL -  CAROLINA</t>
  </si>
  <si>
    <t>Una vez perfeccionado el contrato y cumplidos los requisitos de ejecución, la Unidad Administrativa Especial Migración Colombia pagará al contratista el valor del contrato en mensualidades vencidas a razón de CINCO MILLONES  DE PESOS MONEDA CORRIENTE ($5.000.000) incluido los impuestos a que haya lugar.-</t>
  </si>
  <si>
    <t xml:space="preserve">
Una vez perfeccionado el contrato y cumplidos los requisitos de ejecución, la Unidad Administrativa Especial Migración Colombia pagará al contratista el valor del contrato en mensualidades vencidas a razón SIETE MILLONES DE PESOS MONEDA CORRIENTE ($7.000.000) cada una, incluido los impuestos a que haya lugar.</t>
  </si>
  <si>
    <t xml:space="preserve">El canon de arrendamiento se pagara por doce (12) mensualidades anticipadas, cada una por la suma de: CUATROCIENTOS OCHENTA  MIL PESOS MCTE ($480.000) incluido el IVA y demás impuestos a que haya lugar, valor  de cupo mensual  por vehículo es de CIENTO SESENTA MIL PESOS MCTE. ($160.000) El pago se realizará en la cuenta bancaria que para tal efecto indique el arrendador.
</t>
  </si>
  <si>
    <t xml:space="preserve">La Unidad Administrativa Especial Migración Colombia pagará al contratista el valor del contrato en mensualidades vencidas una vez realizados y entregados a satisfacción los trabajos solicitados por la entidad, en el mes inmediatamente anterior. </t>
  </si>
  <si>
    <t xml:space="preserve"> IMPRENTA NACIONAL DE COLOMBIA</t>
  </si>
  <si>
    <t xml:space="preserve">MARIA JOSÉ YEPES GIRALDO </t>
  </si>
  <si>
    <t>BANCOLOMBIA SA</t>
  </si>
  <si>
    <t>Una vez perfeccionado el contrato y cumplidos los requisitos de ejecución, la Unidad Administra Especial Migración Colombia pagará al contratista el valor del contrato en diez (10) mensualidades vencidas a razón de CUATRO MILLONES OCHOCIENTOS SESENTA MIL PESOS MCTE ($4.860.000) cada una, y la última proporcional hasta  por la suma de CUATRO MILLONES OCHOCIENTOS SESENTA MIL PESOS MCTE ($4.860.000) incluidos los impuestos a que haya lugar</t>
  </si>
  <si>
    <t xml:space="preserve">MANTENIMIENTO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</si>
  <si>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</si>
  <si>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</si>
  <si>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</si>
  <si>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</si>
  <si>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</si>
  <si>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BANCO DAVIVIENDA</t>
  </si>
  <si>
    <t>2016623140500064E</t>
  </si>
  <si>
    <t xml:space="preserve">CUMPLIMIENTO/ AMPARO DE SALARIOS/ CALIDAD DEL SERVICIO/  </t>
  </si>
  <si>
    <t>20%/10%/20%</t>
  </si>
  <si>
    <t xml:space="preserve">La Unidad Administrativa Especial Migración Colombia pagará al contratista el valor del contrato en tres (3) pagos así:
1. Un primer pago con corte al 31 de mayo de 2016 equivalente al 40% del valor del contrato, una vez realizado el primer mantenimiento preventivo a la totalidad de las UPS objeto del mismo y los mantenimientos correctivos a que haya habido lugar.
2. Un segundo pago con corte al 31 de agosto de 2016 equivalente al 30% del valor del contrato, una vez realizado los mantenimientos correctivos a que haya habido lugar.
3. Un tercero y último pago con corte al 31 de diciembre de 2016 equivalente al 30% del valor del contrato, una vez realizado el segundo mantenimiento preventivo a la totalidad de las UPS objeto del mismo y los mantenimientos correctivos a que haya habido lugar.
</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</si>
  <si>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</si>
  <si>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</si>
  <si>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</si>
  <si>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 xml:space="preserve">La Unidad Administrativa Especial Migración Colombia pagará al contratista el valor del contrato en tres (3) pagos así.
• Un primer pago con corte al 31 de mayo de 2016, equivalente al 40% del valor del contrato, una vez realizado el primer mantenimiento preventivo a la totalidad de las UPS objeto del mismo y los mantenimientos correctivos a que haya habido lugar.
• Un segundo pago con corte al 31 de agosto de 2016, equivalente al 30% del valor del contrato, una vez realizado los mantenimientos correctivos a que haya habido lugar.
• Un tercero y último pago con corte al 31 de diciembre de 2016, equivalente al 30% del valor del contrato, una vez realizado el segundo mantenimiento preventivo a la totalidad de las UPS objeto del mismo y los mantenimientos correctivos a que haya habido lugar.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</si>
  <si>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</si>
  <si>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</si>
  <si>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</si>
  <si>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</si>
  <si>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</si>
  <si>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</si>
  <si>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</si>
  <si>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</si>
  <si>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</si>
  <si>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</si>
  <si>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</si>
  <si>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La Unidad Administrativa Especial Migración Colombia pagará al contratista el valor del contrato en mensualidades vencidas a razón de CUATRO MILLONES TRECIENTOS VEINTE MIL PESOS MONEDA CORRIENTE ($4.320.000.000), incluido los impuestos a que haya lugar.</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</si>
  <si>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</si>
  <si>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</si>
  <si>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</si>
  <si>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</si>
  <si>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</si>
  <si>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</si>
  <si>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</si>
  <si>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</si>
  <si>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</si>
  <si>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</si>
  <si>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</si>
  <si>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</si>
  <si>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</si>
  <si>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</si>
  <si>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</si>
  <si>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</si>
  <si>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</si>
  <si>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</si>
  <si>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</si>
  <si>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APOYO OFICINA COMUNICACIONES</t>
  </si>
  <si>
    <t>JAVIER GONZALEZ GONZALEZ</t>
  </si>
  <si>
    <t>BANCO CORPBANCA S.A</t>
  </si>
  <si>
    <t>La Unidad Administrativa Especial Migración Colombia pagará al contratista el valor del contrato en mensualidades vencidas a razón de CUATRO MILLONES DE PESOS M/CTE ($4.000.000), cada una incluido los impuestos a que haya lugar.</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</si>
  <si>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</si>
  <si>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</si>
  <si>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</si>
  <si>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</si>
  <si>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</si>
  <si>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</si>
  <si>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</si>
  <si>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</si>
  <si>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REGIONAL/ DEPENDCIA NIVEL CENTRAL</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</si>
  <si>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</si>
  <si>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</si>
  <si>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</si>
  <si>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</si>
  <si>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VÍDEO CONFERENCIA</t>
  </si>
  <si>
    <t>DIGITAL WARE SA</t>
  </si>
  <si>
    <t xml:space="preserve">NO HAY ACTA DE INICIO  TODAVIA </t>
  </si>
  <si>
    <t xml:space="preserve">
La Unidad Administrativa Especial Migración Colombia pagará al contratista el valor del contrato en tres (3) pagos así.
• Un primer pago por el valor equivalente a la actualización de las licencias de Kactus y Seven. 
• Un segundo pago con corte al 31 de julio de 2016 equivalente al valor ejecutado de la bolsa de horas de soporte en sitio.
• Un tercer y último pago con corte al 15 de diciembre de 2016 equivalente al valor ejecutado de la bolsa de horas de soporte en sitio.
</t>
  </si>
  <si>
    <t>DANNY HAIDEN LÓPEZ BERNAL</t>
  </si>
  <si>
    <t xml:space="preserve">El valor final del contrato corresponderá a la prestación efectiva y real del servicio. En caso de terminación anticipada, cesión o suspensión del contrato, sólo habrá lugar al pago proporcional de los servicios efectivamente prestados.
Una vez perfeccionado el contrato y cumplidos los requisitos de ejecución, la Unidad Administra Especial Migración Colombia pagará al contratista el valor del contrato en diez (10) mensualidades vencidas a razón de TRES MILLONES CIEN MIL PESOS MONEDA CORRIENTE ($3.100.000.) cada una, y la última proporcional hasta  por la suma de TRES MILLONES CIEN MIL PESOS MONEDA CORRIENTE ($3.100.000.) incluidos los impuestos a que haya lugar. 
PARÁGRAFO 1: Los pagos se realizarán previa presentación de la cuenta de cobro, correspondiente acompañada de los informes de actividades, de la certificación de cumplimiento a satisfacción expedida por el supervisor del contrato y el soporte del pago de los aportes al Sistema General de Seguridad Social en Salud, Pensión y Riesgos Laborales. 
</t>
  </si>
  <si>
    <t>EXTENSIÓN GARANTÍA</t>
  </si>
  <si>
    <t>COLSOF S.A.</t>
  </si>
  <si>
    <t>CUPLIMIENTO</t>
  </si>
  <si>
    <t>SI</t>
  </si>
  <si>
    <t>CENTRO SOCIAL DE AGENTES Y PATRULLEROS DE LA POLICÍA NACIONAL</t>
  </si>
  <si>
    <t>EJECUTADO</t>
  </si>
  <si>
    <t>ASESORIA JURDIICA EN DERECHO LABORAL COLECTIVO</t>
  </si>
  <si>
    <t>ERNESTO FORERO VARGAS</t>
  </si>
  <si>
    <t>BANCO COMERCIAL AV VILLAS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</si>
  <si>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</si>
  <si>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</si>
  <si>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</si>
  <si>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</si>
  <si>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</si>
  <si>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</si>
  <si>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</si>
  <si>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</si>
  <si>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</si>
  <si>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</si>
  <si>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</si>
  <si>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r>
      <t xml:space="preserve">Contratar la realización de dos (2) </t>
    </r>
    <r>
      <rPr>
        <b/>
        <sz val="10"/>
        <color theme="1"/>
        <rFont val="Arial Narrow"/>
        <family val="2"/>
      </rPr>
      <t>Seminarios en Derechos Humanos en el Control Migratorio</t>
    </r>
    <r>
      <rPr>
        <sz val="10"/>
        <color theme="1"/>
        <rFont val="Arial Narrow"/>
        <family val="2"/>
      </rPr>
      <t xml:space="preserve"> para los funcionarios de Migración Colombia en las ciudades de (Bogota y Pereira), de conformidad con lo establecido en los estudios previos y la ficha técnica.</t>
    </r>
  </si>
  <si>
    <t>Servicios de formación profesional  en ejecución de la ley</t>
  </si>
  <si>
    <t>25316</t>
  </si>
  <si>
    <t>014</t>
  </si>
  <si>
    <t>ENVIO DE SOLICITDU DE PROPUESTA</t>
  </si>
  <si>
    <t>2016623140500088E</t>
  </si>
  <si>
    <t>BOGOTÁ D.C</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</si>
  <si>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</si>
  <si>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</si>
  <si>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</si>
  <si>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</si>
  <si>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</si>
  <si>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</si>
  <si>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</si>
  <si>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</si>
  <si>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</si>
  <si>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</si>
  <si>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</si>
  <si>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EJECUCION</t>
  </si>
  <si>
    <t>CONTRATO INTERADMINISTRATIVO</t>
  </si>
  <si>
    <t>A NIVEL NACIONAL</t>
  </si>
  <si>
    <t>SERVICIOS POSTALES NACIONALES S.A.</t>
  </si>
  <si>
    <t>OCCIDENTE</t>
  </si>
  <si>
    <t>ANGELA PATRICIA PARRA</t>
  </si>
  <si>
    <t>La Unidad Administrativa Especial Migración Colombia cancelará a Servicios Postales Nacionales S.A. el valor pactado en Pagos mensuales de conformidad con los servicios efectivamente prestados en el mes anterior.</t>
  </si>
  <si>
    <t xml:space="preserve">RHT DIAGNOSTICO Y SOLUCIONES EMPRESARIALES LTDA </t>
  </si>
  <si>
    <t xml:space="preserve">CTI </t>
  </si>
  <si>
    <t xml:space="preserve">CLAUDIA MILENA MENDOZA RIOS </t>
  </si>
  <si>
    <t>la Unidad Administrativa Especial Migración Colombia pagará al CONTRATISTA el valor pactado en un único pago equivalente al 100% del valor del mismo, una vez se hayan renovado las licencias y extensión de garantías de las Prueba psicotécnica Gestión 360  y  Prueba psicotécnica Eva</t>
  </si>
  <si>
    <t>Una vez perfeccionado el contrato y cumplidos los requisitos para su ejecución, la Entidad pagará al contratista el valor del contrato en mensualidades vencidas, cada una por el valor del servicio de mantenimiento preventivo y correctivo prestado y cumplido, incluido los repuestos originales suministrados durante el mes del servicio, hasta por el monto total del contrato,</t>
  </si>
  <si>
    <t xml:space="preserve">EL ARRENDATARIO pagará al ARRENDADOR el valor del canon en mensualidades anticipadas cada una por DIECIOCHO MILLONES CUATROCIENTOS NOVENTA Y SEIS MIL CIENTO CUARENTA Y DOS PESOS ($18´496.142) M/CTE. </t>
  </si>
  <si>
    <t>BOGOTÁ D.C., IBAGUE Y TUNJA</t>
  </si>
  <si>
    <t>CENTRO INTEGRAL DE MANTENIMIENTO AUTOCARS S.A.S.</t>
  </si>
  <si>
    <t>BANCO PROCREDIT</t>
  </si>
  <si>
    <t xml:space="preserve">Desembolsos mensuales de conformidad con los servicios efectivamente prestados en el mes inmediatamente anterior. </t>
  </si>
  <si>
    <t xml:space="preserve">La Unidad Administrativa Especial Migración Colombia pagará al arrendador el valor del contrato así: 
Canon de arrendamiento mes anticipado: 
10 pagos canon de arrendamiento mes anticipado $8´915.295 Cada uno. 
1 último pago canon de arrendamiento  por $4´457.648 </t>
  </si>
  <si>
    <t xml:space="preserve">La Unidad Administrativa Especial Migración Colombia pagará al contratista el valor del contrato así:
Pagos mensuales de conformidad con las publicaciones efectivamente realizadas sin sobrepasar el valor asignado del presente contrato.
</t>
  </si>
  <si>
    <t xml:space="preserve">Una vez perfeccionado el contrato y cumplidos los requisitos de ejecución, la Unidad Administrativa Especial Migración Colombia pagará al contratista el valor del contrato en diez mensualidades vencidas a razón de: TRES MILLONES QUINIENTOS MIL PESOS M/CTE ($3.500.000,00) cada una, incluido los impuestos a que haya lugar. </t>
  </si>
  <si>
    <t xml:space="preserve">Una vez perfeccionado el contrato y cumplidos los requisitos de ejecución, la Unidad Administra Especial Migración Colombia pagará al contratista el valor del contrato en diez (10) mensualidades vencidas a razón de: DOS MILLONES CIENTO SESENTA MIL PESOS M/CTE ($2.160.000,00) cada una, y la última por valor de DOS MILLONES DIECISÉIS MIL PESOS M/CTE ($2.016.000), incluido los impuestos a que haya lugar. </t>
  </si>
  <si>
    <t>DESIERTO</t>
  </si>
  <si>
    <t>PRESTACION DE SERVICIOS</t>
  </si>
  <si>
    <t>BUSINESSMIND COLOMBIA S.A.</t>
  </si>
  <si>
    <t>la Entidad pagará al contratista el valor del contrato en periodos bimensuales vencidos, de acuerdo con las horas de soporte presencial efectivamente prestadas y debidamente certificadas por el supervisor del contrato en cada uno de los ítems.</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</si>
  <si>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</si>
  <si>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</si>
  <si>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</si>
  <si>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</si>
  <si>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</si>
  <si>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</si>
  <si>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</si>
  <si>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</si>
  <si>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</si>
  <si>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</si>
  <si>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TAMARA CABEZA</t>
  </si>
  <si>
    <t xml:space="preserve">De conformidad con los servicios de mantenimiento preventivo y correctivo efectivamente realizados, acorde con el cronograma previsto para la ejecución de los mismos. Pagos cada 4 meses,  cada uno por el valor del mantenimiento realizado. </t>
  </si>
  <si>
    <t>28´200.000</t>
  </si>
  <si>
    <t>LEONIDAS PONCE</t>
  </si>
  <si>
    <t>Desembolsos mensuales  de conformidad con los suministros de combustible  efectivamente realizados en el mes anterior.</t>
  </si>
  <si>
    <t xml:space="preserve">La Unidad Administrativa Especial de Migración Colombia pagará al contratista el valor del contrato así:
Desembolsos mensuales  de conformidad con los suministros de combustible  efectivamente realizados en el mes anterior.
</t>
  </si>
  <si>
    <t>44</t>
  </si>
  <si>
    <t>2016623140300007E</t>
  </si>
  <si>
    <t>Servicios de recursos humanos</t>
  </si>
  <si>
    <t xml:space="preserve">A 1.0.2.14 </t>
  </si>
  <si>
    <t xml:space="preserve">PRESTACION DE SERVICIOS DE APOYO A LA GESTION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</si>
  <si>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</si>
  <si>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</si>
  <si>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</si>
  <si>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</si>
  <si>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</si>
  <si>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</si>
  <si>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</si>
  <si>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</si>
  <si>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</si>
  <si>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</si>
  <si>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</si>
  <si>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</si>
  <si>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</si>
  <si>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</si>
  <si>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</si>
  <si>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EVALUACION DE PROPUESTA</t>
  </si>
  <si>
    <t>2016623140500048E</t>
  </si>
  <si>
    <t>2016623140500085E</t>
  </si>
  <si>
    <t>65</t>
  </si>
  <si>
    <t>Contratar la suscripción a los periódicos El Tiempo y Portafolio, con destino a diferentes dependencias de la Unidad Administrativa Especial Migración Colombia.</t>
  </si>
  <si>
    <t xml:space="preserve">A-2-0-4-7-5 </t>
  </si>
  <si>
    <t>2016/22/02</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</si>
  <si>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</si>
  <si>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</si>
  <si>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</si>
  <si>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 xml:space="preserve"> CONVOCADO</t>
  </si>
  <si>
    <t xml:space="preserve">TECNOLOGIA DE LA INFORMACION </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</si>
  <si>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</si>
  <si>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</si>
  <si>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</si>
  <si>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</si>
  <si>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 xml:space="preserve">EJECUCION </t>
  </si>
  <si>
    <t>JAAM S.A.</t>
  </si>
  <si>
    <t xml:space="preserve">Una vez perfeccionado el contrato y cumplidos los requisitos para su ejecución, la Entidad pagará al contratista el valor del contrato en dos (2) pagos así:
1. Un primer pago con corte al 31 de julio de 2016, equivalente al valor ejecutado de la bolsa de repuestos y el 50% de los servicios de mantenimiento preventivo y correctivo.
2. Un segundo y último pago con corte al 31 de diciembre de 2016 equivalente al valor ejecutado de la bolsa de repuestos y el 50% restante de los servicios de mantenimiento preventivo y correctivo. 
</t>
  </si>
  <si>
    <t>CFSM DE MONTERIA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</si>
  <si>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</si>
  <si>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</si>
  <si>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</si>
  <si>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</si>
  <si>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</si>
  <si>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</si>
  <si>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</si>
  <si>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</si>
  <si>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</si>
  <si>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</si>
  <si>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</si>
  <si>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REGIONAL AMAZONAS</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</si>
  <si>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</si>
  <si>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</si>
  <si>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</si>
  <si>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</si>
  <si>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</si>
  <si>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2016623140700017E</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</si>
  <si>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</si>
  <si>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</si>
  <si>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</si>
  <si>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</si>
  <si>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</si>
  <si>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</si>
  <si>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</si>
  <si>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</si>
  <si>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</si>
  <si>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MONITOREO MEDIOS MASIVOS</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</si>
  <si>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</si>
  <si>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</si>
  <si>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</si>
  <si>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</si>
  <si>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</si>
  <si>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ELABORACIÓN CONTRATO</t>
  </si>
  <si>
    <t>MANTENIMIENTO EQUIPOS</t>
  </si>
  <si>
    <t>SANITAS SAS</t>
  </si>
  <si>
    <t>CUMPLIMIENTO; SALARIOS; CALIDAD SERVICIO;</t>
  </si>
  <si>
    <t>20%; 10%; 20%;</t>
  </si>
  <si>
    <t>GUSTAVO SOLANO</t>
  </si>
  <si>
    <t>La Unidad Administrativa Especial Migración Colombia pagará al contratista el valor del contrato en tres (3) pagos así:
• Un primer pago con corte al 30 de junio de 2016, equivalente al 40% del valor del ítem uno (1) del presente contrato, una vez realizado el primer mantenimiento preventivo a la totalidad de los equipos objeto de este contrato y los mantenimientos correctivos a que haya habido lugar.
• Un segundo pago con corte al 30 de septiembre de 2016, equivalente al 30% del valor del ítem uno (1) del presente contrato, una vez realizado los mantenimientos correctivos a que haya habido lugar.
• Un tercero y último pago con corte al 31 de diciembre de 2016, equivalente al 30% del valor del ítem uno (1) del presente contrato, una vez realizado el segundo mantenimiento preventivo a la totalidad de los equipos objeto de este contrato y los mantenimientos correctivos a que haya habido lugar. En cuanto al monto para la bolsa de repuestos (ítem 2) MIGRACIÓN COLOMBIA, pagará al CONTRATISTA el valor de cada repuesto que el contratista utilice para la reparación de los video comparadores (equipos de grafología), el costo de cada repuesto se descontará del valor destinado para la bolsa de repuestos y deberá ser facturado por el contratista y avalado por el supervisor del contrato, al final del mismo.</t>
  </si>
  <si>
    <t>2016623140700012E</t>
  </si>
  <si>
    <t>2016623140700011E</t>
  </si>
  <si>
    <t>5</t>
  </si>
  <si>
    <t>10</t>
  </si>
  <si>
    <t>DESARROLLO Y SOPORTE SOFTWARE</t>
  </si>
  <si>
    <t>INGENIAN  SOFTWARE  S A S</t>
  </si>
  <si>
    <t>CITIBANK</t>
  </si>
  <si>
    <t>CUMPLIMIENTO; CALIDAD SERVICIO; SALARIOS; RESP CIVIL EXTRA</t>
  </si>
  <si>
    <t>30%;20%; 10%; 200 SMMLV</t>
  </si>
  <si>
    <t>44; 15; 56; 8 MESES</t>
  </si>
  <si>
    <t>SEGUROS DEL ESTADO</t>
  </si>
  <si>
    <t>1-04-2016%</t>
  </si>
  <si>
    <t>JHAYDIWE FERNANDA FORERO NOREÑA</t>
  </si>
  <si>
    <t>MIGRACION COLOMBIA pagará al CONTRATISTA el valor del contrato por mes vencido, de acuerdo con las horas de servicio efectivamente prestadas y debidamente certificadas por el supervisor del contrato en cada una de las ACTIVIDADES.</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</si>
  <si>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</si>
  <si>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</si>
  <si>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</si>
  <si>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</si>
  <si>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</si>
  <si>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</si>
  <si>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COMPRAVENTA CON MANTENIMIENTO</t>
  </si>
  <si>
    <t>EXTENSIÓN GARANTÍA Y SERVICIO MANTENIMIENTO</t>
  </si>
  <si>
    <t>CUMPLIMIENTO; SALARIOS; CALIDAD SERVICIO; RESPONS CIVIL EXTRACON</t>
  </si>
  <si>
    <t>20%; 10%; 20%; 200 SMMLV</t>
  </si>
  <si>
    <t>30; 42; 30 y 6 MESES</t>
  </si>
  <si>
    <t>EQUIPOS DE COMPUTO - SISTEMA SAN</t>
  </si>
  <si>
    <t>UNIÓN TEMPORAL MIGRACIÓN 2016</t>
  </si>
  <si>
    <t>64316
64416</t>
  </si>
  <si>
    <t>BBVA</t>
  </si>
  <si>
    <t>CUMPLIMIENTO, CALID BIENES, CALID SERVICIO; PROV REPUESTOS; SALARIOS</t>
  </si>
  <si>
    <t>20%; 20%; 20%; 20%; 10%</t>
  </si>
  <si>
    <t>8; 38; 8; 62 Y 38 MESES</t>
  </si>
  <si>
    <t>WEYMAR GUTIERREZ ORTIZ</t>
  </si>
  <si>
    <t>La Unidad Administrativa Especial Migración Colombia pagará al contratista el valor del contrato de la siguiente manera:
PARA EL ITEM 1: SERVIDORES PARA RACK:
o Un único pago, correspondiente al cien por ciento (100%) del valor total del Ítem Uno (1), a la entrega física de los equipos, con el sistema operativo Windows Server instalado, en correcto funcionamiento
PARA EL ITEM 2: AMPLIACION SISTEMA DE ALMACENAMIENTO SAN y SWITCHES:
o Un primer pago, correspondiente al cincuenta por ciento (50%) del valor total del Ítem Dos (2), a la entrega física de la totalidad de los equipos en el Almacén de la Entidad y verificado que cumplen con las características técnicas solicitadas. 
o Un segundo y último pago, correspondiente al cincuenta por ciento (50%) restante del valor del ítem Dos (2), al recibo a satisfacción de la solución instalada, configurada y puesta en producción totalmente operable.</t>
  </si>
  <si>
    <t>PRESTACIÓ DE SERVICIOS</t>
  </si>
  <si>
    <t>MANTENIMIENTO EQUIPO</t>
  </si>
  <si>
    <t>TROTEC SAS</t>
  </si>
  <si>
    <t>Una vez perfeccionado el contrato y cumplidos los requisitos de ejecución, la Unidad Administrativa Especial Migración Colombia pagará al contratista el valor del contrato en cuatro (4) desembolsos así: 
a) Un primer pago por valor de UN MILLÓN SETECIENTOS NOVENTA Y OCHO MIL PESOS MCTE ($1.798.000), incluido IVA y los impuestos a que haya lugar, una vez realizado el primer mantenimiento preventivo al equipo objeto del contrato, el cual será desembolsado contra factura o cuenta de cobro, previa certificación de recibo a satisfacción por parte del supervisor del contrato.
b) Un segundo pago por valor de UN MILLÓN SETECIENTOS NOVENTA Y OCHO MIL PESOS MCTE ($1.798.000), incluido IVA y los impuestos a que haya lugar, una vez realizado el segundo mantenimiento preventivo al equipo objeto del contrato, el cual será desembolsado contra factura o cuenta de cobro, previa certificación de recibo a satisfacción por parte del supervisor del contrato. 
c) Un tercer pago por valor de UN MILLÓN SETECIENTOS NOVENTA Y OCHO MIL PESOS MCTE ($1.798.000), incluido IVA y los impuestos a que haya lugar, una vez realizado el tercer mantenimiento preventivo al equipo objeto del contrato, el cual será desembolsado contra factura o cuenta de cobro, previa certificación de recibo a satisfacción por parte del supervisor del contrato. 
d) Un cuarto y último  pago por valor de UN MILLÓN SETECIENTOS NOVENTA Y OCHO MIL PESOS MCTE ($1.798.000), incluido IVA y los impuestos a que haya lugar, una vez realizado el cuarto mantenimiento preventivo al equipo objeto del contrato, el cual será desembolsado contra factura o cuenta de cobro, previa certificación de recibo a satisfacción por parte del supervisor del contrato. 
e)  De igual manera, para dar cumplimiento al objeto del contrato, se cuenta con una bolsa de repuestos hasta por la suma de ONCE MILLONES TRESCIENTOS SESENTA Y OCHO MIL PESOS MCTE ($11.368.000), incluido IVA y los impuestos a que haya lugar, de acuerdo a los cambios de repuestos que se deban realizar en los mantenimientos correctivos. MIGRACIÓN COLOMBIA, pagará al CONTRATISTA el valor de cada repuesto que el contratista utilice para la reparación del equipo, el costo de cada repuesto se descontará del valor destinado para la bolsa de repuestos y deberá ser facturado por el contratista y avalado por el supervisor del contrato.</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</si>
  <si>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</si>
  <si>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</si>
  <si>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</si>
  <si>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</si>
  <si>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</si>
  <si>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</si>
  <si>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</si>
  <si>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</si>
  <si>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</si>
  <si>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</si>
  <si>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17516
17616
17716
17816</t>
  </si>
  <si>
    <t>VESTUARIO</t>
  </si>
  <si>
    <t>FERNANDO GUERRERO CARO</t>
  </si>
  <si>
    <t>2016623141000012E</t>
  </si>
  <si>
    <t>14865</t>
  </si>
  <si>
    <t>QUEST SAS</t>
  </si>
  <si>
    <t>2016623141000014E</t>
  </si>
  <si>
    <t>2016623141000009E</t>
  </si>
  <si>
    <t>2016623141000010E</t>
  </si>
  <si>
    <t>2016623141000008E</t>
  </si>
  <si>
    <t>2016623140500070E</t>
  </si>
  <si>
    <t>GRUPO ARCHIVO Y CORRESPONDENCIA</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</si>
  <si>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</si>
  <si>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</si>
  <si>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</si>
  <si>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</si>
  <si>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</si>
  <si>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221-80630-0</t>
  </si>
  <si>
    <t>ILVIS PATRICIA SERRANO BORNACELLY</t>
  </si>
  <si>
    <t>Una vez perfeccionado el contrato y cumplidos los requisitos de ejecución, la Unidad Administrativa Especial Migración Colombia cancelará a Servicios Postales Nacionales S.A. el valor pactado en mensualidades vencidas</t>
  </si>
  <si>
    <t>2016623140500082E</t>
  </si>
  <si>
    <t>2016623140500083E</t>
  </si>
  <si>
    <t>MANTENIMIENTO</t>
  </si>
  <si>
    <t>RISARALDA</t>
  </si>
  <si>
    <t>PEREIRA</t>
  </si>
  <si>
    <t>PINTUCAR EXPRES</t>
  </si>
  <si>
    <t>ELISABET USECHE</t>
  </si>
  <si>
    <t>Una vez perfeccionado el contrato y cumplidos los requisitos para su ejecución, la Unidad Administrativa Especial de Migración Colombia pagará al contratista el valor del contrato en mensualidades vencidas de conformidad con los servicios de mantenimiento preventivo y/o correctivos efectivamente realizados.</t>
  </si>
  <si>
    <t>DELL COLOMBIA</t>
  </si>
  <si>
    <t>PROCESO DE NEGOCACION CON LA BOLSA</t>
  </si>
  <si>
    <t>COMISION</t>
  </si>
  <si>
    <t>COMISIÓN ANTE LA BOLSA DE PRODUCTOS DE COLOMBIA</t>
  </si>
  <si>
    <t>COOPERATIVA BURSATIL LIMITADA</t>
  </si>
  <si>
    <t>830098369-4</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</si>
  <si>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</si>
  <si>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</si>
  <si>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https://www.contratos.gov.co/consultas/detalleProceso.do?numConstancia=16-12-4556844</t>
  </si>
  <si>
    <t>https://www.contratos.gov.co/consultas/detalleProceso.do?numConstancia=16-12-4561909</t>
  </si>
  <si>
    <t>https://www.contratos.gov.co/consultas/detalleProceso.do?numConstancia=16-12-4569848</t>
  </si>
  <si>
    <t>http://www.contratos.gov.co/consultas/detalleProceso.do?numConstancia=16-12-4570017</t>
  </si>
  <si>
    <t>http://www.contratos.gov.co/consultas/detalleProceso.do?numConstancia=16-12-4570037</t>
  </si>
  <si>
    <t>http://www.contratos.gov.co/consultas/detalleProceso.do?numConstancia=16-12-4570091</t>
  </si>
  <si>
    <t>https://www.contratos.gov.co/consultas/detalleProceso.do?numConstancia=16-12-4572101</t>
  </si>
  <si>
    <t>https://www.contratos.gov.co/consultas/detalleProceso.do?numConstancia=16-12-4575129</t>
  </si>
  <si>
    <t>http://www.contratos.gov.co/consultas/detalleProceso.do?numConstancia=16-12-4573954</t>
  </si>
  <si>
    <t>http://www.contratos.gov.co/consultas/detalleProceso.do?numConstancia=16-12-4575374</t>
  </si>
  <si>
    <t>http://www.contratos.gov.co/consultas/detalleProceso.do?numConstancia=16-12-4578384</t>
  </si>
  <si>
    <t>http://www.contratos.gov.co/consultas/detalleProceso.do?numConstancia=16-12-4577537</t>
  </si>
  <si>
    <t>http://www.contratos.gov.co/consultas/detalleProceso.do?numConstancia=16-12-4577877</t>
  </si>
  <si>
    <t>https://www.contratos.gov.co/consultas/detalleProceso.do?numConstancia=16-12-4577988</t>
  </si>
  <si>
    <t>https://www.contratos.gov.co/consultas/detalleProceso.do?numConstancia=16-12-4578726</t>
  </si>
  <si>
    <t>http://www.contratos.gov.co/consultas/detalleProceso.do?numConstancia=16-12-4580401</t>
  </si>
  <si>
    <t>http://www.contratos.gov.co/consultas/detalleProceso.do?numConstancia=16-12-4580029</t>
  </si>
  <si>
    <t>http://www.contratos.gov.co/consultas/detalleProceso.do?numConstancia=16-12-4580184</t>
  </si>
  <si>
    <t>https://www.contratos.gov.co/consultas/detalleProceso.do?numConstancia=16-12-4584366</t>
  </si>
  <si>
    <t>http://www.contratos.gov.co/consultas/detalleProceso.do?numConstancia=16-12-4585611</t>
  </si>
  <si>
    <t>http://www.contratos.gov.co/consultas/detalleProceso.do?numConstancia=16-12-4593279</t>
  </si>
  <si>
    <t>http://www.contratos.gov.co/consultas/detalleProceso.do?numConstancia=16-12-4589207</t>
  </si>
  <si>
    <t>https://www.contratos.gov.co/consultas/detalleProceso.do?numConstancia=16-12-4593136</t>
  </si>
  <si>
    <t>http://www.contratos.gov.co/consultas/detalleProceso.do?numConstancia=16-12-4593894</t>
  </si>
  <si>
    <t>http://www.contratos.gov.co/consultas/detalleProceso.do?numConstancia=16-12-4593616</t>
  </si>
  <si>
    <t>http://www.contratos.gov.co/consultas/detalleProceso.do?numConstancia=16-12-4595669</t>
  </si>
  <si>
    <t>http://www.contratos.gov.co/consultas/detalleProceso.do?numConstancia=16-12-4597032</t>
  </si>
  <si>
    <t>http://www.contratos.gov.co/consultas/detalleProceso.do?numConstancia=16-12-4606540</t>
  </si>
  <si>
    <t>http://www.contratos.gov.co/consultas/detalleProceso.do?numConstancia=16-12-4609677</t>
  </si>
  <si>
    <t>http://www.contratos.gov.co/consultas/detalleProceso.do?numConstancia=16-12-4617868</t>
  </si>
  <si>
    <t>http://www.contratos.gov.co/consultas/detalleProceso.do?numConstancia=16-12-4624432</t>
  </si>
  <si>
    <t>http://www.contratos.gov.co/consultas/detalleProceso.do?numConstancia=16-12-4632614</t>
  </si>
  <si>
    <t>http://www.contratos.gov.co/consultas/detalleProceso.do?numConstancia=16-12-4634114</t>
  </si>
  <si>
    <t>http://www.contratos.gov.co/consultas/detalleProceso.do?numConstancia=16-12-4638175</t>
  </si>
  <si>
    <t>https://www.contratos.gov.co/consultas/detalleProceso.do?numConstancia=16-12-4639351</t>
  </si>
  <si>
    <t>https://www.contratos.gov.co/consultas/detalleProceso.do?numConstancia=16-12-4645364</t>
  </si>
  <si>
    <t>https://www.contratos.gov.co/consultas/detalleProceso.do?numConstancia=16-12-4659179</t>
  </si>
  <si>
    <t>http://www.contratos.gov.co/consultas/detalleProceso.do?numConstancia=16-12-4687133</t>
  </si>
  <si>
    <t>https://www.contratos.gov.co/consultas/detalleProceso.do?numConstancia=16-12-4688094</t>
  </si>
  <si>
    <t>http://www.contratos.gov.co/consultas/detalleProceso.do?numConstancia=16-12-4698868</t>
  </si>
  <si>
    <t>http://www.contratos.gov.co/consultas/detalleProceso.do?numConstancia=16-12-4699080</t>
  </si>
  <si>
    <t>https://www.contratos.gov.co/consultas/detalleProceso.do?numConstancia=16-12-4699718</t>
  </si>
  <si>
    <t>https://www.contratos.gov.co/consultas/detalleProceso.do?numConstancia=16-12-4704521</t>
  </si>
  <si>
    <t>https://www.contratos.gov.co/consultas/detalleProceso.do?numConstancia=16-12-4704646</t>
  </si>
  <si>
    <t>https://www.contratos.gov.co/consultas/detalleProceso.do?numConstancia=16-12-4719693</t>
  </si>
  <si>
    <t>http://www.contratos.gov.co/consultas/detalleProceso.do?numConstancia=16-12-4725147</t>
  </si>
  <si>
    <t>http://www.contratos.gov.co/consultas/detalleProceso.do?numConstancia=16-12-4725245</t>
  </si>
  <si>
    <t>https://www.contratos.gov.co/consultas/detalleProceso.do?numConstancia=16-12-4749558</t>
  </si>
  <si>
    <t>DECLARADO DESIERTO</t>
  </si>
  <si>
    <t>https://www.contratos.gov.co/consultas/detalleProceso.do?numConstancia=16-12-4757660</t>
  </si>
  <si>
    <t>https://www.contratos.gov.co/consultas/detalleProceso.do?numConstancia=16-12-4771628</t>
  </si>
  <si>
    <t>https://www.contratos.gov.co/consultas/detalleProceso.do?numConstancia=16-12-4786626</t>
  </si>
  <si>
    <t>http://www.contratos.gov.co/consultas/detalleProceso.do?numConstancia=16-12-4796840</t>
  </si>
  <si>
    <t>https://www.contratos.gov.co/consultas/detalleProceso.do?numConstancia=16-12-4852451</t>
  </si>
  <si>
    <t>https://www.contratos.gov.co/consultas/detalleProceso.do?numConstancia=16-12-4858303</t>
  </si>
  <si>
    <t>https://www.contratos.gov.co/consultas/detalleProceso.do?numConstancia=16-12-4853347</t>
  </si>
  <si>
    <t>https://www.contratos.gov.co/consultas/detalleProceso.do?numConstancia=16-12-4861526</t>
  </si>
  <si>
    <t>https://www.contratos.gov.co/consultas/detalleProceso.do?numConstancia=16-12-4894573</t>
  </si>
  <si>
    <t>https://www.contratos.gov.co/consultas/detalleProceso.do?numConstancia=16-12-4901314</t>
  </si>
  <si>
    <t>https://www.contratos.gov.co/consultas/detalleProceso.do?numConstancia=16-12-4902459</t>
  </si>
  <si>
    <t>https://www.contratos.gov.co/consultas/detalleProceso.do?numConstancia=16-12-4902667</t>
  </si>
  <si>
    <t>https://www.contratos.gov.co/consultas/detalleProceso.do?numConstancia=16-12-4902721</t>
  </si>
  <si>
    <t>https://www.contratos.gov.co/consultas/detalleProceso.do?numConstancia=16-12-4927436</t>
  </si>
  <si>
    <t>https://www.contratos.gov.co/consultas/detalleProceso.do?numConstancia=16-12-4929215</t>
  </si>
  <si>
    <t>https://www.contratos.gov.co/consultas/detalleProceso.do?numConstancia=16-12-4930065</t>
  </si>
  <si>
    <t>https://www.contratos.gov.co/consultas/detalleProceso.do?numConstancia=16-12-4930018</t>
  </si>
  <si>
    <t>https://www.contratos.gov.co/consultas/detalleProceso.do?numConstancia=16-12-4930165</t>
  </si>
  <si>
    <t>https://www.contratos.gov.co/consultas/detalleProceso.do?numConstancia=16-12-4956426</t>
  </si>
  <si>
    <t>https://www.contratos.gov.co/consultas/detalleProceso.do?numConstancia=16-13-4604543</t>
  </si>
  <si>
    <t>https://www.contratos.gov.co/consultas/detalleProceso.do?numConstancia=16-13-4612333</t>
  </si>
  <si>
    <t>https://www.contratos.gov.co/consultas/detalleProceso.do?numConstancia=16-13-4635237</t>
  </si>
  <si>
    <t>https://www.contratos.gov.co/consultas/detalleProceso.do?numConstancia=16-13-4640201</t>
  </si>
  <si>
    <t>https://www.contratos.gov.co/consultas/detalleProceso.do?numConstancia=16-13-4639886</t>
  </si>
  <si>
    <t>https://www.contratos.gov.co/consultas/detalleProceso.do?numConstancia=16-13-4646948</t>
  </si>
  <si>
    <t>https://www.contratos.gov.co/consultas/detalleProceso.do?numConstancia=16-13-4647213</t>
  </si>
  <si>
    <t>https://www.contratos.gov.co/consultas/detalleProceso.do?numConstancia=16-13-4700091</t>
  </si>
  <si>
    <t>https://www.contratos.gov.co/consultas/detalleProceso.do?numConstancia=16-13-4699548</t>
  </si>
  <si>
    <t>https://www.contratos.gov.co/consultas/detalleProceso.do?numConstancia=16-13-4727695</t>
  </si>
  <si>
    <t>https://www.contratos.gov.co/consultas/detalleProceso.do?numConstancia=16-13-4726397</t>
  </si>
  <si>
    <t>https://www.contratos.gov.co/consultas/detalleProceso.do?numConstancia=16-13-4785197</t>
  </si>
  <si>
    <t>https://www.contratos.gov.co/consultas/detalleProceso.do?numConstancia=16-13-4791787</t>
  </si>
  <si>
    <t>https://www.contratos.gov.co/consultas/detalleProceso.do?numConstancia=16-13-4903354</t>
  </si>
  <si>
    <t>NO HAY PROCESOS CON ESTE NÚMERO</t>
  </si>
  <si>
    <t>https://www.contratos.gov.co/consultas/detalleProceso.do?numConstancia=16-13-4922173</t>
  </si>
  <si>
    <t>https://www.contratos.gov.co/consultas/detalleProceso.do?numConstancia=16-13-4922212</t>
  </si>
  <si>
    <t>https://www.contratos.gov.co/consultas/detalleProceso.do?numConstancia=16-13-4946713</t>
  </si>
  <si>
    <t>SIP</t>
  </si>
  <si>
    <t xml:space="preserve"> </t>
  </si>
  <si>
    <t>https://www.contratos.gov.co/consultas/detalleProceso.do?numConstancia=16-1-156755</t>
  </si>
  <si>
    <t>https://www.secop.gov.co/CO1BusinessLine/Tendering/BuyerWorkArea/Index?DocUniqueIdentifier=CO1.BDOS.50904</t>
  </si>
  <si>
    <t>https://www.secop.gov.co/CO1BusinessLine/Tendering/BuyerWorkArea/Index?DocUniqueIdentifier=CO1.BDOS.50804</t>
  </si>
  <si>
    <t>http://www.contratos.gov.co/consultas/detalleProceso.do?numConstancia=16-12-5023784</t>
  </si>
  <si>
    <t>http://www.contratos.gov.co/consultas/detalleProceso.do?numConstancia=16-12-5023874</t>
  </si>
  <si>
    <t>http://www.contratos.gov.co/consultas/detalleProceso.do?numConstancia=16-12-5025332</t>
  </si>
  <si>
    <t>http://www.contratos.gov.co/consultas/detalleProceso.do?numConstancia=16-12-4966240</t>
  </si>
  <si>
    <t>https://www.contratos.gov.co/consultas/detalleProceso.do?numConstancia=16-4-4857664</t>
  </si>
  <si>
    <t>https://www.contratos.gov.co/consultas/detalleProceso.do?numConstancia=16-9-411999</t>
  </si>
  <si>
    <t>https://www.contratos.gov.co/consultas/detalleProceso.do?numConstancia=16-9-412001</t>
  </si>
  <si>
    <t>http://www.contratos.gov.co/consultas/detalleProceso.do?numConstancia=16-9-412024</t>
  </si>
  <si>
    <t>http://www.contratos.gov.co/consultas/detalleProceso.do?numConstancia=16-9-412031</t>
  </si>
  <si>
    <t>http://www.contratos.gov.co/consultas/detalleProceso.do?numConstancia=16-9-412453</t>
  </si>
  <si>
    <t>https://www.contratos.gov.co/consultas/detalleProceso.do?numConstancia=16-9-412647</t>
  </si>
  <si>
    <t>http://www.contratos.gov.co/consultas/detalleProceso.do?numConstancia=16-9-412763</t>
  </si>
  <si>
    <t>https://www.contratos.gov.co/consultas/detalleProceso.do?numConstancia=16-9-413233</t>
  </si>
  <si>
    <t>http://www.contratos.gov.co/consultas/detalleProceso.do?numConstancia=16-9-413507</t>
  </si>
  <si>
    <t>https://www.contratos.gov.co/consultas/detalleProceso.do?numConstancia=16-9-413522</t>
  </si>
  <si>
    <t>http://www.contratos.gov.co/consultas/detalleProceso.do?numConstancia=16-9-413519</t>
  </si>
  <si>
    <t>MENOR CUANTÍA</t>
  </si>
  <si>
    <t>http://www.contratos.gov.co/consultas/detalleProceso.do?numConstancia=16-17-4808736</t>
  </si>
  <si>
    <t>GRUPO DE CORRESPONDENCIA</t>
  </si>
  <si>
    <t>Contratar la prestación del servicio de administración, custodia y organización de archivos, así como la actualización del aplicativo PLATINUM.</t>
  </si>
  <si>
    <t>Almacenaje de archivos de carpetas</t>
  </si>
  <si>
    <t>26116</t>
  </si>
  <si>
    <t>INTERADMINISTATIVO - PRESTACIÓN DE SERVICIOS</t>
  </si>
  <si>
    <t>ADMINISTRACIÓN, CUATODIA Y ORGANIZACIÓN</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</si>
  <si>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</si>
  <si>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</si>
  <si>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PRESTACIÓN DE SERVICIOS PROFESIONALES</t>
  </si>
  <si>
    <t>Serviios de apoyo gerencial</t>
  </si>
  <si>
    <t>31316</t>
  </si>
  <si>
    <t>CELBRADO</t>
  </si>
  <si>
    <t>SEBASTIAN EIRIKSSON NIETO</t>
  </si>
  <si>
    <t>Ahorro</t>
  </si>
  <si>
    <t>31416</t>
  </si>
  <si>
    <t>MARIA CAMILA ZAMORA RUIZ</t>
  </si>
  <si>
    <t>BANCO CAJA SOCIAL</t>
  </si>
  <si>
    <t>Contratar la suscripción al periódico El Espectador, con destino a la Oficina de Comunicaciones de la Unidad Administrativa Especial Migración Colombia.-</t>
  </si>
  <si>
    <t>Servicios de noticias y publicidad</t>
  </si>
  <si>
    <t>31116</t>
  </si>
  <si>
    <t>SUSCRIPCIÓN PERIODICO</t>
  </si>
  <si>
    <t>COMUNICAN S.A.</t>
  </si>
  <si>
    <t>Implementar certificados de firma digital de conformidad con las especificaciones de la Unidad Administrativa Especial Migración Colombia.</t>
  </si>
  <si>
    <t>OFICINA DE CORRESPONDENCIA</t>
  </si>
  <si>
    <t>Software de Seguridad y protección</t>
  </si>
  <si>
    <t>26316</t>
  </si>
  <si>
    <t>LICENCIA</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</si>
  <si>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</si>
  <si>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</si>
  <si>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</si>
  <si>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</si>
  <si>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</si>
  <si>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</si>
  <si>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</si>
  <si>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</si>
  <si>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r>
      <t>A</t>
    </r>
    <r>
      <rPr>
        <sz val="10"/>
        <color theme="1"/>
        <rFont val="Arial Narrow"/>
        <family val="2"/>
      </rPr>
      <t xml:space="preserve">-2-0-4-7-6 </t>
    </r>
  </si>
  <si>
    <t>76</t>
  </si>
  <si>
    <t>NIVEL NACIONAL / CIUDADES PRINCIPALES</t>
  </si>
  <si>
    <t>CENTRO COLOMBO AMERICANO</t>
  </si>
  <si>
    <t>GLORIA SANINT</t>
  </si>
  <si>
    <t>74</t>
  </si>
  <si>
    <t>MANTENIMIENTO SERVIDORES</t>
  </si>
  <si>
    <t>BOGOTÁ D.C., CARTAGENA EJE CAFETERO, CALI</t>
  </si>
  <si>
    <t>DAXA COLOMBIA SA</t>
  </si>
  <si>
    <t>31216</t>
  </si>
  <si>
    <t>SOLICITUD OFERTA</t>
  </si>
  <si>
    <t>EXTENSIÓN DE GARANTÍA</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</si>
  <si>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</si>
  <si>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</si>
  <si>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</si>
  <si>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</si>
  <si>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</si>
  <si>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</si>
  <si>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</si>
  <si>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</si>
  <si>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</si>
  <si>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</si>
  <si>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</si>
  <si>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</si>
  <si>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UNIVERSIDAD DEL ROSARIO</t>
  </si>
  <si>
    <t>MARIA CAMILA</t>
  </si>
  <si>
    <t>33116</t>
  </si>
  <si>
    <t>UNIVERSIDAD MANUELA BELTRAN</t>
  </si>
  <si>
    <t>32916</t>
  </si>
  <si>
    <t>UNIVERSIDAD SERGIO ARBOLEDA</t>
  </si>
  <si>
    <t>SEBASTIAN</t>
  </si>
  <si>
    <t>SUBDIRECCIÓN DE EXTRANJERIA</t>
  </si>
  <si>
    <t>Documentos de Identificación</t>
  </si>
  <si>
    <t>2016</t>
  </si>
  <si>
    <t>IMPRESIÓN DE DOCUMENTOS</t>
  </si>
  <si>
    <t>IMPRENTA NACIONAL DE COLOMBIA</t>
  </si>
  <si>
    <t>PONTIFICIA UNIVERSIDAD JAVERIANA</t>
  </si>
  <si>
    <t>EXT GARANTÍA ANTIVIRUS</t>
  </si>
  <si>
    <t>NEMESIS SA</t>
  </si>
  <si>
    <t>VALOR HONORARIOS MENSIAL</t>
  </si>
  <si>
    <t>LEONARDO SIERRA JIMENEZ</t>
  </si>
  <si>
    <t>72</t>
  </si>
  <si>
    <t>PRESTACIÓN DE SERVICIO SALUD</t>
  </si>
  <si>
    <t>EMPRESA MEDICAL PROTECTION LTDA. SALUD OCUPACIONAL</t>
  </si>
  <si>
    <t>71</t>
  </si>
  <si>
    <t>PATRICIA IDARRAGA</t>
  </si>
  <si>
    <t>MAICROTEL SAS</t>
  </si>
  <si>
    <t>721515
721543</t>
  </si>
  <si>
    <t>2016623140500081E</t>
  </si>
  <si>
    <t>MANTENIMIENTO PLANTAS</t>
  </si>
  <si>
    <t>ABCONTROL INGENIERIA SAS</t>
  </si>
  <si>
    <t>60</t>
  </si>
  <si>
    <t>MANTENIMIENTO CCTV AEROPUERTOS</t>
  </si>
  <si>
    <t>BOGOTÁ D.C., CALI, MEDELLÍN Y BARRANQUILLA</t>
  </si>
  <si>
    <t>VOXCOM TELECOMUNICACIONES LTDA</t>
  </si>
  <si>
    <t>64</t>
  </si>
  <si>
    <t>MANTENIMIENTO AIRES ACONDICIONADOS</t>
  </si>
  <si>
    <t>GESTIÓN INTEGRAL CONSULTORES SAS</t>
  </si>
  <si>
    <t>LEGIS INFORMACION PROFESIONAL S.A.</t>
  </si>
  <si>
    <t>32; 32 y 44 MESES</t>
  </si>
  <si>
    <t>CHUBB DE COLOMBIA COMPAÑÍA DE SEGUROS SAS</t>
  </si>
  <si>
    <t xml:space="preserve">JUAN DE JESÚS VILLAMIZAR </t>
  </si>
  <si>
    <t>PROFESIOALES</t>
  </si>
  <si>
    <t>CURSO DE INGLÉS</t>
  </si>
  <si>
    <t>MANTENIMIENTO DE EQUIPOS DE GRAFOLOGIA</t>
  </si>
  <si>
    <t>SANITAS S.A</t>
  </si>
  <si>
    <t>La Unidad Administrativa Especial Migración Colombia pagará al contratista el valor del contrato en tres (3) desembolsos así: • Un primer pago con corte al 31 de julio de 2016, correspondiente al 50% del valor de los mantenimientos, una vez realizado el primer mantenimiento preventivo a la totalidad de los equipos objeto del contrato y correctivos a que haya habido lugar. 
• Un segundo pago con corte al 31 de octubre de 2016, correspondiente al 25% del valor de los mantenimientos, una vez realizado los mantenimientos correctivos a que haya habido lugar. • Un tercero y último pago con corte al 31 de diciembre de 2016, equivalente al 25% restante del valor de los mantenimientos, una vez realizado el segundo mantenimiento preventivo a la totalidad de los equipos objeto de este contrato y los mantenimientos correctivos a que haya habido lugar. En cuanto al monto para la bolsa de repuestos se pagará al CONTRATISTA el valor de cada repuesto que el contratista utilice para la reparación de los equipos de grafología, el costo de cada repuesto se descontará del valor destinado para la bolsa de repuestos y deberá ser facturado por el contratista y avalado por el supervisor del contrato, al final del mismo.</t>
  </si>
  <si>
    <t>LUIS DOMINGUEZ CANTOR / ESTACIÓN TODO SERVICIOS</t>
  </si>
  <si>
    <t>LUDICAS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</si>
  <si>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</si>
  <si>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</si>
  <si>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</si>
  <si>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</si>
  <si>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</si>
  <si>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</si>
  <si>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</si>
  <si>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</si>
  <si>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</si>
  <si>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</si>
  <si>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</si>
  <si>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</si>
  <si>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</si>
  <si>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OBRA - MANTENIMIENTO</t>
  </si>
  <si>
    <t>AEROPUESTO INTERNACIONAL EL EDEN</t>
  </si>
  <si>
    <t>LA TEBAIDA</t>
  </si>
  <si>
    <t>MASE INGENIEROS CONSTRUCTORES ASOCIADOS SAS</t>
  </si>
  <si>
    <t>401510
401515</t>
  </si>
  <si>
    <t>Bombas de agua
Bombas para pozos</t>
  </si>
  <si>
    <t>MANTENIMIENTO BOMBAS -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</si>
  <si>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</si>
  <si>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</si>
  <si>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</si>
  <si>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</si>
  <si>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</si>
  <si>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</si>
  <si>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</si>
  <si>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</si>
  <si>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</si>
  <si>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</si>
  <si>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MANTENIMIENTO - OBRAS</t>
  </si>
  <si>
    <t>BUCARAMANGA</t>
  </si>
  <si>
    <t>EMPRENDER SOLUCIONES LTDA.</t>
  </si>
  <si>
    <t>72154056
72101510</t>
  </si>
  <si>
    <t>Servicio de mantenimiento o reparación de tanques
Mantenimiento del sistema de plomeria</t>
  </si>
  <si>
    <t>24816</t>
  </si>
  <si>
    <t>A-2-0-4-5</t>
  </si>
  <si>
    <t>Parques de diversiones</t>
  </si>
  <si>
    <t>21316</t>
  </si>
  <si>
    <t>A-2-0-4-1</t>
  </si>
  <si>
    <t>MARIA JIMENA</t>
  </si>
  <si>
    <t>30016</t>
  </si>
  <si>
    <t>C-22-1002-1</t>
  </si>
  <si>
    <t>CERTIFICADOS JUDICIALES</t>
  </si>
  <si>
    <t>Servicios de mantenimiento y reparación de vehículos</t>
  </si>
  <si>
    <t>29216</t>
  </si>
  <si>
    <t>MANTENIMIEINTO VEHÍCULO</t>
  </si>
  <si>
    <t>CIUDADADES REGIONAL CARIBE</t>
  </si>
  <si>
    <t>Servicio de mantenimiento y reparación de vehículos</t>
  </si>
  <si>
    <t>29416</t>
  </si>
  <si>
    <t>Servicio de recubrimiento, impermeabilización, protección contra clima y fuego</t>
  </si>
  <si>
    <t>25216</t>
  </si>
  <si>
    <t>CIERRE</t>
  </si>
  <si>
    <t>MANTENIMIENTO LOCATIVO</t>
  </si>
  <si>
    <t>MEDELLÍN, TURBO, QUIBDO</t>
  </si>
  <si>
    <t>29316</t>
  </si>
  <si>
    <t>ESTUDIOS PREVIOS</t>
  </si>
  <si>
    <t>PASTO, TUMACO, IPIALES, SAN MIGUEL, PTO LEGUIZAMO</t>
  </si>
  <si>
    <r>
      <t>SERVICIOS INTEGRALES EN SISTEMAS DE TELECOMUNICACIONES Y ELECTRICIDAD SISTEL S.A.S</t>
    </r>
    <r>
      <rPr>
        <sz val="10"/>
        <color theme="1"/>
        <rFont val="Arial Narrow"/>
        <family val="2"/>
      </rPr>
      <t>,</t>
    </r>
  </si>
  <si>
    <t>Contratar la prestación de servicios de actividades culturales, lúdicas deportivas y recreativas en la Regional  San Andrés.</t>
  </si>
  <si>
    <r>
      <t xml:space="preserve">MIGRACION COLOMBIA </t>
    </r>
    <r>
      <rPr>
        <sz val="10"/>
        <color theme="1"/>
        <rFont val="Arial Narrow"/>
        <family val="2"/>
      </rPr>
      <t xml:space="preserve">pagará al </t>
    </r>
    <r>
      <rPr>
        <b/>
        <sz val="10"/>
        <color theme="1"/>
        <rFont val="Arial Narrow"/>
        <family val="2"/>
      </rPr>
      <t xml:space="preserve">CONTRATISTA </t>
    </r>
    <r>
      <rPr>
        <sz val="10"/>
        <color theme="1"/>
        <rFont val="Arial Narrow"/>
        <family val="2"/>
      </rPr>
      <t>el valor del contrato en desembolsos mensuales  de conformidad con los vales canjeables por combustible emitidos mensualmente</t>
    </r>
  </si>
  <si>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</si>
  <si>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r>
      <t>b.</t>
    </r>
    <r>
      <rPr>
        <b/>
        <sz val="10"/>
        <color theme="1"/>
        <rFont val="Times New Roman"/>
        <family val="1"/>
      </rPr>
      <t xml:space="preserve">    </t>
    </r>
    <r>
      <rPr>
        <sz val="10"/>
        <color theme="1"/>
        <rFont val="Arial Narrow"/>
        <family val="2"/>
      </rPr>
      <t>Certificación de cumplimiento o de recibo a satisfacción del servicio pactado y del cumplimiento de las obligaciones generales y específicas, suscrita por el supervisor del contrato.</t>
    </r>
  </si>
  <si>
    <r>
      <t>La prestación de servicios jurídicos especializados para apoyar, asesorar y orientar a la oficina asesora jurídica de la entidad en  asuntos relacionados con la contratación y el derecho administrativo,</t>
    </r>
    <r>
      <rPr>
        <b/>
        <sz val="10"/>
        <color theme="1"/>
        <rFont val="Arial Narrow"/>
        <family val="2"/>
      </rPr>
      <t xml:space="preserve"> </t>
    </r>
    <r>
      <rPr>
        <sz val="10"/>
        <color theme="1"/>
        <rFont val="Arial Narrow"/>
        <family val="2"/>
      </rPr>
      <t xml:space="preserve">de acuerdo con las condiciones señaladas y especificaciones técnicas descritas en los Estudios Previos y la Propuesta presentada por </t>
    </r>
    <r>
      <rPr>
        <b/>
        <sz val="10"/>
        <color theme="1"/>
        <rFont val="Arial Narrow"/>
        <family val="2"/>
      </rPr>
      <t>EL CONTRATISTA.</t>
    </r>
  </si>
  <si>
    <r>
      <t xml:space="preserve">Se entienden incluidos como parte del precio todos los impuestos, derechos, tasas, gastos directos o indirectos y contribuciones que se generen con ocasión o como efecto del presente contrato, los cuales corren a cargo del </t>
    </r>
    <r>
      <rPr>
        <b/>
        <sz val="10"/>
        <color theme="1"/>
        <rFont val="Arial Narrow"/>
        <family val="2"/>
      </rPr>
      <t xml:space="preserve">CONTRATISTA. </t>
    </r>
  </si>
  <si>
    <r>
      <t xml:space="preserve">Una vez perfeccionado el contrato y cumplidos los requisitos de ejecución, la Unidad Administrativa Especial Migración Colombia pagará al contratista el valor del contrato en diez mensualidades vencidas a razón de: </t>
    </r>
    <r>
      <rPr>
        <b/>
        <sz val="10"/>
        <color theme="1"/>
        <rFont val="Arial Narrow"/>
        <family val="2"/>
      </rPr>
      <t>UN MILLON DOSCIENTOS MIL PESOS M/CTE ($1.200.000,00) cada una</t>
    </r>
    <r>
      <rPr>
        <sz val="10"/>
        <color theme="1"/>
        <rFont val="Arial Narrow"/>
        <family val="2"/>
      </rPr>
      <t>.</t>
    </r>
  </si>
  <si>
    <r>
      <t xml:space="preserve">La Unidad Administrativa Especial Migración Colombia pagará al contratista el valor del contrato en mensualidades vencidas a razón de </t>
    </r>
    <r>
      <rPr>
        <b/>
        <sz val="10"/>
        <color theme="1"/>
        <rFont val="Arial Narrow"/>
        <family val="2"/>
      </rPr>
      <t xml:space="preserve">UN MILLÓN TRECIENTOS MIL PESOS MONEDA CORRIENTE ($1.300.000.) </t>
    </r>
    <r>
      <rPr>
        <sz val="10"/>
        <color theme="1"/>
        <rFont val="Arial Narrow"/>
        <family val="2"/>
      </rPr>
      <t>cada una, incluidos los impuestos a que haya lugar.</t>
    </r>
  </si>
  <si>
    <r>
      <t>Una vez perfeccionado el contrato y cumplidos los requisitos de ejecución, la Unidad Administrativa Especial Migración Colombia pagará al Centro Social de Agentes y Patrulleros de la Policía Nacional,</t>
    </r>
    <r>
      <rPr>
        <sz val="10"/>
        <color theme="1"/>
        <rFont val="Arial"/>
        <family val="2"/>
      </rPr>
      <t xml:space="preserve"> </t>
    </r>
    <r>
      <rPr>
        <sz val="10"/>
        <color theme="1"/>
        <rFont val="Arial Narrow"/>
        <family val="2"/>
      </rPr>
      <t>el valor pactado en mensualidades vencidas, de acuerdo con los servicios prestados y facturados en el mes inmediatamente anterior.</t>
    </r>
  </si>
  <si>
    <r>
      <t>Contratar los servicios profesionales de formación para la realización de</t>
    </r>
    <r>
      <rPr>
        <sz val="10"/>
        <color rgb="FFFF0000"/>
        <rFont val="Arial Narrow"/>
        <family val="2"/>
      </rPr>
      <t xml:space="preserve"> </t>
    </r>
    <r>
      <rPr>
        <b/>
        <sz val="10"/>
        <color theme="1"/>
        <rFont val="Arial Narrow"/>
        <family val="2"/>
      </rPr>
      <t>DOS</t>
    </r>
    <r>
      <rPr>
        <sz val="10"/>
        <color theme="1"/>
        <rFont val="Arial Narrow"/>
        <family val="2"/>
      </rPr>
      <t xml:space="preserve"> </t>
    </r>
    <r>
      <rPr>
        <b/>
        <sz val="10"/>
        <color theme="1"/>
        <rFont val="Arial Narrow"/>
        <family val="2"/>
      </rPr>
      <t xml:space="preserve">SEMINARIOS SOBRE NEGOCIACION COLECTIVA PARA EMPLEADOS PÚBLICOS </t>
    </r>
    <r>
      <rPr>
        <sz val="10"/>
        <color theme="1"/>
        <rFont val="Arial Narrow"/>
        <family val="2"/>
      </rPr>
      <t>dirigida a los funcionarios de Migración Colombia, de conformidad a las especificaciones técnicas de los presentes estudios previos.</t>
    </r>
  </si>
  <si>
    <r>
      <t>SERVICIO DE MANTENIMIENTO PREVENTIVO Y CORRECTIVO DEL PARQUE AUTOMOTOR MULTIMARCAS VEHICULOS UBICADOS EN BOGOTA Y REGIONAL ANDINA SEDES TUNJA, IBAGUE Y NEIVA.</t>
    </r>
    <r>
      <rPr>
        <b/>
        <sz val="10"/>
        <color rgb="FF000000"/>
        <rFont val="Arial"/>
        <family val="2"/>
      </rPr>
      <t xml:space="preserve"> </t>
    </r>
  </si>
  <si>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</si>
  <si>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</si>
  <si>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</si>
  <si>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</si>
  <si>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</si>
  <si>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</si>
  <si>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PUBLICACIÓN  PLIEGOS DEFINITIVOS</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</si>
  <si>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</si>
  <si>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</si>
  <si>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</si>
  <si>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</si>
  <si>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</si>
  <si>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</si>
  <si>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</si>
  <si>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PUBLICACIÓN  PROYECTO DE PLIEGOS</t>
  </si>
  <si>
    <t>LLANTAS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</si>
  <si>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</si>
  <si>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</si>
  <si>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</si>
  <si>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</si>
  <si>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</si>
  <si>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</si>
  <si>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LICENCIAMIENTO</t>
  </si>
  <si>
    <t>2016623140300015E</t>
  </si>
  <si>
    <t>2016623140500078E</t>
  </si>
  <si>
    <t>Orden de Compra</t>
  </si>
  <si>
    <t>Entidad Estatal</t>
  </si>
  <si>
    <t>Fecha de la orden</t>
  </si>
  <si>
    <t>Estado</t>
  </si>
  <si>
    <t>Instrumento</t>
  </si>
  <si>
    <t>Total</t>
  </si>
  <si>
    <t>UNIDAD ADMINISTRATIVA ESPECIAL MIGRACION COLOMBIA</t>
  </si>
  <si>
    <t>2016-04-25T16:57:16-05:00</t>
  </si>
  <si>
    <t>Pedido</t>
  </si>
  <si>
    <t>Servicios Oracle</t>
  </si>
  <si>
    <t>$713,650,040</t>
  </si>
  <si>
    <t>2016-04-19T11:51:32-05:00</t>
  </si>
  <si>
    <t>Nube Pública</t>
  </si>
  <si>
    <t>$17,687,097</t>
  </si>
  <si>
    <t>2016-04-18T08:40:23-05:00</t>
  </si>
  <si>
    <t>Dotación de vestuario</t>
  </si>
  <si>
    <t>$2,690,588</t>
  </si>
  <si>
    <t>2016-04-12T08:19:54-05:00</t>
  </si>
  <si>
    <t>$514,702,791</t>
  </si>
  <si>
    <t>2016-04-04T09:31:27-05:00</t>
  </si>
  <si>
    <t>Grandes Superficies</t>
  </si>
  <si>
    <t>$4,084,800</t>
  </si>
  <si>
    <t>2016-04-01T08:22:05-05:00</t>
  </si>
  <si>
    <t>$10,049,900</t>
  </si>
  <si>
    <t>2016-03-11T16:21:00-05:00</t>
  </si>
  <si>
    <t>$3,572,800</t>
  </si>
  <si>
    <t>2016-03-11T14:22:22-05:00</t>
  </si>
  <si>
    <t>$2,565,920</t>
  </si>
  <si>
    <t>2016-03-11T14:22:15-05:00</t>
  </si>
  <si>
    <t>$2,232,903</t>
  </si>
  <si>
    <t>2016-03-11T14:22:08-05:00</t>
  </si>
  <si>
    <t>$1,448,701</t>
  </si>
  <si>
    <t>2016-03-11T14:22:03-05:00</t>
  </si>
  <si>
    <t>2016-03-11T14:21:55-05:00</t>
  </si>
  <si>
    <t>2016-03-11T14:21:36-05:00</t>
  </si>
  <si>
    <t>$4,485,922</t>
  </si>
  <si>
    <t>2016-02-24T16:40:23-05:00</t>
  </si>
  <si>
    <t>Microsoft</t>
  </si>
  <si>
    <t>$27,106,823</t>
  </si>
  <si>
    <t>2016-02-19T16:09:03-05:00</t>
  </si>
  <si>
    <t>2016-02-19T09:22:30-05:00</t>
  </si>
  <si>
    <t>$23,867,319</t>
  </si>
  <si>
    <t>2016-02-12T16:37:01-05:00</t>
  </si>
  <si>
    <t>Tiquetes Aéreos</t>
  </si>
  <si>
    <t>$1,203,000,000</t>
  </si>
  <si>
    <t>2016-02-08T11:09:04-05:00</t>
  </si>
  <si>
    <t>$41,748,343</t>
  </si>
  <si>
    <t>2016-01-29T16:05:54-05:00</t>
  </si>
  <si>
    <t>$6,237,600</t>
  </si>
  <si>
    <t>DEYCI MENDEZ</t>
  </si>
  <si>
    <t>2016623141000002E</t>
  </si>
  <si>
    <t>COMPRA DE ARCHIVADORES MOVILES PARA COMPLEMENTO PUESTOS DE TRABAJO CECAM</t>
  </si>
  <si>
    <t>12510</t>
  </si>
  <si>
    <t>16516</t>
  </si>
  <si>
    <t>A-2-0-4-2-2</t>
  </si>
  <si>
    <t>ARCHIVADORES</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</si>
  <si>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</si>
  <si>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</si>
  <si>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</si>
  <si>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</si>
  <si>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</si>
  <si>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</si>
  <si>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</si>
  <si>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ELEMENTOS Y ELECTRODOMESTICOS</t>
  </si>
  <si>
    <t>BOGOTÁ - CARTAGENA</t>
  </si>
  <si>
    <t>2016623141000015E</t>
  </si>
  <si>
    <t>COMPRA DE EQUIPOS DE ASEO (HIDROLAVADORA - GUADAÑADORA, ESCALERA DE MAS DE 5 PELDAÑOS) y HERRAMIENTAS REQUERIDAS</t>
  </si>
  <si>
    <t>A-2-0-4-1-25</t>
  </si>
  <si>
    <t>EQUIPOS DE ASEO</t>
  </si>
  <si>
    <t>SUSCRIPCION</t>
  </si>
  <si>
    <t>171-425054-75</t>
  </si>
  <si>
    <t>PENDIENTE ESCRIBIR</t>
  </si>
  <si>
    <t>MANTENIMIENTO MOTOBOMBAS</t>
  </si>
  <si>
    <t>ALVARO FORERO DIAZ</t>
  </si>
  <si>
    <t>LILA MARGARITA ARTEAGA TILVE</t>
  </si>
  <si>
    <t>CAPACITACIÓN</t>
  </si>
  <si>
    <t>BOGOTÁ D.C. - PEREIRA</t>
  </si>
  <si>
    <t>INSTITUTO DE ESTUDIOS DEL MINISTERIO PÚBLICO</t>
  </si>
  <si>
    <t>UNIÓN TEMPORAL MONSERRATE</t>
  </si>
  <si>
    <t>CUMPLIMIENTO; CALIDAD SERVICIO; SALARIOS;</t>
  </si>
  <si>
    <t>20%; 20% 10%</t>
  </si>
  <si>
    <t>31-12-2018/ 31-12-2018/ 31-12-2019</t>
  </si>
  <si>
    <t>ORLANDO REYES</t>
  </si>
  <si>
    <t>NATHALIA CORTES MAYA</t>
  </si>
  <si>
    <t>4 MESES / 160</t>
  </si>
  <si>
    <t>pendiente incluir</t>
  </si>
  <si>
    <t>CAJA DE COMPENSANCIÓN FAMILIAR DEL AMAZONAS</t>
  </si>
  <si>
    <t>DIEGO LÓPEZ SAS</t>
  </si>
  <si>
    <t>ANDES SRVICIO DE CERTIFICACIÓN DIGITAL SA</t>
  </si>
  <si>
    <t>2 MESES</t>
  </si>
  <si>
    <t>GILMER AMEZQUITA MONROY</t>
  </si>
  <si>
    <t>ILVIS PATRICIA SERRANO</t>
  </si>
  <si>
    <t>CONTRATAR LA PRESTACION DE SERVICIOS PARA LA FORMACIÓN EN OPTIMIZACIÓN Y MEJORA DE PROCESOS Y SERVICIOS.</t>
  </si>
  <si>
    <t>pa</t>
  </si>
  <si>
    <t>Capacitación Administrativa</t>
  </si>
  <si>
    <t>32016</t>
  </si>
  <si>
    <t>El mantenimiento locativo de las oficinas, bodegas, areas comunes, techos y cielo rasos en las instalaciones del edificio de la sede regional del eje cafetero ubicado en la avenida 30  de agosto no. 26-37 de la ciudad de pereira ¿risaralda.</t>
  </si>
  <si>
    <t>Servicio de mantenimiento de edificaciones</t>
  </si>
  <si>
    <t>28616</t>
  </si>
  <si>
    <t>INVITACIÓN PÚBLICA</t>
  </si>
  <si>
    <t>OBRA</t>
  </si>
  <si>
    <t>CASMAT SAS</t>
  </si>
  <si>
    <t>CUMPLIMIENTO SALARIOS; ESTABILIDAD</t>
  </si>
  <si>
    <t>20% 10% y 20%</t>
  </si>
  <si>
    <t>CARLOS ALBERTO ARCHILA</t>
  </si>
  <si>
    <t>CAMILA</t>
  </si>
  <si>
    <t>BOYRA S.A</t>
  </si>
  <si>
    <t>TUMACO</t>
  </si>
  <si>
    <t xml:space="preserve">CUMPLIMIENTO; SALARIOS; CALID SERVICIO; </t>
  </si>
  <si>
    <t xml:space="preserve">20%; 10%; 20%; </t>
  </si>
  <si>
    <t>3 MESES</t>
  </si>
  <si>
    <t>VALOR HONORARIOS MENSUAL Y/O CANON</t>
  </si>
  <si>
    <t>http://www.colombiacompra.gov.co/tienda-virtual-del-estado-colombiano/ordenes-de-compra/?number_order=&amp;state=&amp;entity=UNIDAD%20ADMINISTRATIVA%20ESPECIAL%20MIGRACION%20COLOMBIA&amp;tool=&amp;date_to=2016-06-07&amp;date_from=2016-01-01</t>
  </si>
  <si>
    <t>CUMPLIMIENTO; SALARIOS; CALIDAD SERVICIOS</t>
  </si>
  <si>
    <t xml:space="preserve">TOTAL PROCESOS PROGRAMADOS PLAN DE ADQUISICIONES: </t>
  </si>
  <si>
    <t>VERSIÓN 12 DEL 1-6-2016</t>
  </si>
  <si>
    <t>TOTAL CONTRATOS:</t>
  </si>
  <si>
    <t>CONTRATACIÓN DIRECTA</t>
  </si>
  <si>
    <t>LICITACIÓN PÚBLICA</t>
  </si>
  <si>
    <t>ACEPTACIONES DE OFERTA</t>
  </si>
  <si>
    <t>MÍNIMA CUANTÍA:</t>
  </si>
  <si>
    <t>CUCUTA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</si>
  <si>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</si>
  <si>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</si>
  <si>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</si>
  <si>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</si>
  <si>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</si>
  <si>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</si>
  <si>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</si>
  <si>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2016-06-08T16:43:53-05:00</t>
  </si>
  <si>
    <t>Papelería</t>
  </si>
  <si>
    <t>2016-04-12T13:19:54Z</t>
  </si>
  <si>
    <t>2016-04-04T14:31:27Z</t>
  </si>
  <si>
    <t>DESIERTOS</t>
  </si>
  <si>
    <t>AREA DE LA  NECESIDAD</t>
  </si>
  <si>
    <t>A-2-0-4-4-15</t>
  </si>
  <si>
    <t>2016-06-17T11:21:41-05:00</t>
  </si>
  <si>
    <t>Vehículos</t>
  </si>
  <si>
    <t>SUSPENDIDOS</t>
  </si>
  <si>
    <t>37316</t>
  </si>
  <si>
    <t>DESTRUCTORAS DE PAPEL</t>
  </si>
  <si>
    <t>1 MES</t>
  </si>
  <si>
    <t>SOLICITUD PROPUESTA</t>
  </si>
  <si>
    <t>C-113-1002-1</t>
  </si>
  <si>
    <t>CARLOS ALBERTO  ARCHILA CABRERA</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</si>
  <si>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</si>
  <si>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</si>
  <si>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PRESTACIÓN DE SERVICIOS PROFESIONALES Y DE APOYO A LA GESTIÓN</t>
  </si>
  <si>
    <t>2016623140500176E</t>
  </si>
  <si>
    <t>Contratar la prestación de servicios profesioanels de acompañamiento y asesoría para la elaboración de un programa académinico de especialización en los procesos misones de Migración Colombia.</t>
  </si>
  <si>
    <t>Servicios de apoyo gerencial</t>
  </si>
  <si>
    <t>43016</t>
  </si>
  <si>
    <t>Contratar el suministro de elementos para archivo, tintas y toner no incluido en el acuerdo marco de precios.</t>
  </si>
  <si>
    <t>Suministros para impresora, fax y fotocopiadora</t>
  </si>
  <si>
    <t>18416</t>
  </si>
  <si>
    <t>TINTAS Y TONER</t>
  </si>
  <si>
    <t>NACIONAL</t>
  </si>
  <si>
    <t>2016623141100017E</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</si>
  <si>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</si>
  <si>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</si>
  <si>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</si>
  <si>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</si>
  <si>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</si>
  <si>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</si>
  <si>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</si>
  <si>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</si>
  <si>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</si>
  <si>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</si>
  <si>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 xml:space="preserve">OBRA </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</si>
  <si>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</si>
  <si>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</si>
  <si>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</si>
  <si>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</si>
  <si>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</si>
  <si>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EQUIPOS DE COMUNICACIÓN</t>
  </si>
  <si>
    <t>CARLOS FREDDY CRUZ</t>
  </si>
  <si>
    <t>VALOR VF 2017</t>
  </si>
  <si>
    <t>VALOR VF 2018</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</si>
  <si>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</si>
  <si>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</si>
  <si>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</si>
  <si>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</si>
  <si>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</si>
  <si>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</si>
  <si>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</si>
  <si>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</si>
  <si>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</si>
  <si>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la renovación, actualización, licenciamiento y soporte técnico de la solución de firewall, de conformidad con las especificaciones de la Unidad Administrativa Migración Colombia.</t>
  </si>
  <si>
    <t>Equipo de seguridad de red</t>
  </si>
  <si>
    <t>49116</t>
  </si>
  <si>
    <t>RENOVACIÓN LICENCIAMIENTO</t>
  </si>
  <si>
    <t>30 DÍAS</t>
  </si>
  <si>
    <t>PROYECTO DE PLIEGO</t>
  </si>
  <si>
    <t>ARCHIVO TOTAL LTDA.</t>
  </si>
  <si>
    <t>LA CAMPIÑA LIMITADA</t>
  </si>
  <si>
    <t>SERVIEQUIPOS Y SUMINISTROS S.A.S.</t>
  </si>
  <si>
    <t>SUBDIRECCION DE VERIFICACIONES</t>
  </si>
  <si>
    <t>ING ARANGO CIA SAS SAI</t>
  </si>
  <si>
    <t>CUMPLIMIENTO; SALARIOS; ESTABILIDAD Y CALIDAD DE LA OBRA; RES EXTRACONTRACTUAL</t>
  </si>
  <si>
    <t>20%; 10%; 20%; 20 SMMLV</t>
  </si>
  <si>
    <t>SERGIO ANDRES BLANCO</t>
  </si>
  <si>
    <t>JOSE GABRIEL JIMÉNEZ RINCON</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</si>
  <si>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</si>
  <si>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</si>
  <si>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</si>
  <si>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</si>
  <si>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</si>
  <si>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</si>
  <si>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OBRRA</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</si>
  <si>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</si>
  <si>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</si>
  <si>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</si>
  <si>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</si>
  <si>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</si>
  <si>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LICENCIA Y SOPORTE</t>
  </si>
  <si>
    <t>HUBERTO VELASQUEZ ARDILA</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</si>
  <si>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</si>
  <si>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</si>
  <si>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</si>
  <si>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</si>
  <si>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</si>
  <si>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</si>
  <si>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</si>
  <si>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</si>
  <si>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</si>
  <si>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</si>
  <si>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</si>
  <si>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</si>
  <si>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</si>
  <si>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</si>
  <si>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</si>
  <si>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</si>
  <si>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SOLICITUD DE PROPUESTA</t>
  </si>
  <si>
    <t>COMPRAVENTA EQUIPOS</t>
  </si>
  <si>
    <t>3M COLOMBIA S.A.</t>
  </si>
  <si>
    <t>CUMPLIMIENTO 20%; SALARIOS 10%; CALIDA SERVICIO 20%</t>
  </si>
  <si>
    <t>30 DÍAS CALENDARIO</t>
  </si>
  <si>
    <t xml:space="preserve">ALEX FERNEY HINCAPIE NUÑEZ </t>
  </si>
  <si>
    <t>2016623140300036E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</si>
</sst>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8" formatCode="&quot;$&quot;\ #,##0.00_);[Red]\(&quot;$&quot;\ #,##0.00\)"/>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37"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0"/>
      <color rgb="FF0000FF"/>
      <name val="Arial Narrow"/>
      <family val="2"/>
    </font>
    <font>
      <i/>
      <sz val="10"/>
      <color rgb="FF808080"/>
      <name val="Arial Narrow"/>
      <family val="2"/>
    </font>
    <font>
      <sz val="10"/>
      <color rgb="FF3D3D3D"/>
      <name val="Arial Narrow"/>
      <family val="2"/>
    </font>
    <font>
      <u/>
      <sz val="10"/>
      <color theme="10"/>
      <name val="Arial Narrow"/>
      <family val="2"/>
    </font>
    <font>
      <sz val="10"/>
      <color theme="10"/>
      <name val="Arial Narrow"/>
      <family val="2"/>
    </font>
    <font>
      <sz val="10"/>
      <color rgb="FFFF5050"/>
      <name val="Arial Narrow"/>
      <family val="2"/>
    </font>
    <font>
      <sz val="10"/>
      <color theme="0"/>
      <name val="Arial Narrow"/>
      <family val="2"/>
    </font>
    <font>
      <i/>
      <sz val="10"/>
      <color theme="1"/>
      <name val="Arial Narrow"/>
      <family val="2"/>
    </font>
    <font>
      <sz val="10"/>
      <color rgb="FFFF0066"/>
      <name val="Arial Narrow"/>
      <family val="2"/>
    </font>
    <font>
      <sz val="10"/>
      <color rgb="FF3D3D3D"/>
      <name val="Arial"/>
      <family val="2"/>
    </font>
    <font>
      <b/>
      <sz val="10"/>
      <color rgb="FF000000"/>
      <name val="Arial"/>
      <family val="2"/>
    </font>
    <font>
      <u/>
      <sz val="10"/>
      <color theme="10"/>
      <name val="Calibri"/>
      <family val="2"/>
      <scheme val="minor"/>
    </font>
    <font>
      <b/>
      <sz val="10"/>
      <color theme="1"/>
      <name val="Times New Roman"/>
      <family val="1"/>
    </font>
    <font>
      <sz val="10"/>
      <color theme="1"/>
      <name val="Calibri"/>
      <family val="2"/>
      <scheme val="minor"/>
    </font>
    <font>
      <sz val="10"/>
      <color theme="1"/>
      <name val="Arial"/>
      <family val="2"/>
    </font>
    <font>
      <sz val="11"/>
      <color theme="0"/>
      <name val="Calibri"/>
      <family val="2"/>
      <scheme val="minor"/>
    </font>
    <font>
      <sz val="11"/>
      <color theme="1"/>
      <name val="Arial Narrow"/>
      <family val="2"/>
    </font>
    <font>
      <u/>
      <sz val="11"/>
      <color theme="10"/>
      <name val="Arial Narrow"/>
      <family val="2"/>
    </font>
    <font>
      <sz val="11"/>
      <color rgb="FF222222"/>
      <name val="Arial Narrow"/>
      <family val="2"/>
    </font>
    <font>
      <sz val="9"/>
      <color theme="1"/>
      <name val="Arial Narrow"/>
      <family val="2"/>
    </font>
    <font>
      <sz val="9"/>
      <name val="Arial Narrow"/>
      <family val="2"/>
    </font>
    <font>
      <sz val="9"/>
      <color rgb="FFFF0000"/>
      <name val="Arial Narrow"/>
      <family val="2"/>
    </font>
    <font>
      <sz val="14"/>
      <color theme="1"/>
      <name val="Arial Narrow"/>
      <family val="2"/>
    </font>
    <font>
      <sz val="12"/>
      <color theme="1"/>
      <name val="Arial Narrow"/>
      <family val="2"/>
    </font>
    <font>
      <sz val="14"/>
      <color theme="1"/>
      <name val="Calibri"/>
      <family val="2"/>
      <scheme val="minor"/>
    </font>
    <font>
      <sz val="10"/>
      <name val="Verdana"/>
      <family val="2"/>
    </font>
  </fonts>
  <fills count="2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rgb="FFFFCCCC"/>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7C8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6" fillId="24" borderId="0" applyNumberFormat="0" applyBorder="0" applyAlignment="0" applyProtection="0"/>
    <xf numFmtId="49" fontId="36" fillId="0" borderId="0">
      <alignment horizontal="left" vertical="center"/>
    </xf>
  </cellStyleXfs>
  <cellXfs count="595">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6" fillId="0" borderId="0" xfId="0" applyFont="1"/>
    <xf numFmtId="43" fontId="6" fillId="6" borderId="8" xfId="1" applyFont="1" applyFill="1" applyBorder="1" applyAlignment="1">
      <alignment horizontal="center" vertical="center" wrapText="1"/>
    </xf>
    <xf numFmtId="43" fontId="5" fillId="0" borderId="9" xfId="1" applyFont="1" applyFill="1" applyBorder="1" applyAlignment="1">
      <alignment horizontal="center" vertical="center" wrapText="1"/>
    </xf>
    <xf numFmtId="3" fontId="5" fillId="0" borderId="1" xfId="1" applyNumberFormat="1" applyFont="1" applyFill="1" applyBorder="1" applyAlignment="1" applyProtection="1">
      <alignment horizontal="right" vertical="center" wrapText="1"/>
    </xf>
    <xf numFmtId="0" fontId="6" fillId="6" borderId="7" xfId="0" applyFont="1" applyFill="1" applyBorder="1" applyAlignment="1"/>
    <xf numFmtId="0" fontId="6" fillId="6" borderId="10" xfId="0" applyFont="1" applyFill="1" applyBorder="1" applyAlignment="1"/>
    <xf numFmtId="0" fontId="6" fillId="6" borderId="11" xfId="0" applyFont="1" applyFill="1" applyBorder="1" applyAlignment="1"/>
    <xf numFmtId="0" fontId="6" fillId="6" borderId="12" xfId="0" applyFont="1" applyFill="1" applyBorder="1" applyAlignment="1"/>
    <xf numFmtId="0" fontId="6" fillId="6" borderId="6" xfId="0" applyFont="1" applyFill="1" applyBorder="1" applyAlignment="1"/>
    <xf numFmtId="14" fontId="3" fillId="0" borderId="0" xfId="0" applyNumberFormat="1" applyFont="1" applyAlignment="1">
      <alignment horizontal="center" vertical="center" wrapText="1"/>
    </xf>
    <xf numFmtId="3" fontId="5" fillId="2" borderId="1" xfId="1" applyNumberFormat="1" applyFont="1" applyFill="1" applyBorder="1" applyAlignment="1" applyProtection="1">
      <alignment horizontal="right" vertical="center" wrapText="1"/>
    </xf>
    <xf numFmtId="3" fontId="5" fillId="19" borderId="1" xfId="1" applyNumberFormat="1" applyFont="1" applyFill="1" applyBorder="1" applyAlignment="1" applyProtection="1">
      <alignment horizontal="right" vertical="center" wrapText="1"/>
    </xf>
    <xf numFmtId="3" fontId="5" fillId="18" borderId="1" xfId="1" applyNumberFormat="1" applyFont="1" applyFill="1" applyBorder="1" applyAlignment="1" applyProtection="1">
      <alignment horizontal="right"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4" fontId="3" fillId="0" borderId="1" xfId="0" applyNumberFormat="1" applyFont="1" applyBorder="1"/>
    <xf numFmtId="0" fontId="6" fillId="0" borderId="3" xfId="0" applyFont="1" applyBorder="1"/>
    <xf numFmtId="0" fontId="6" fillId="6" borderId="4" xfId="0" applyFont="1" applyFill="1" applyBorder="1" applyAlignment="1">
      <alignment horizontal="left" vertical="center" wrapText="1"/>
    </xf>
    <xf numFmtId="0" fontId="9" fillId="0" borderId="1" xfId="0" applyFont="1" applyBorder="1" applyAlignment="1">
      <alignment vertical="center"/>
    </xf>
    <xf numFmtId="43" fontId="6" fillId="6" borderId="13" xfId="1" applyFont="1" applyFill="1" applyBorder="1" applyAlignment="1">
      <alignment horizontal="center" vertical="center" wrapText="1"/>
    </xf>
    <xf numFmtId="0" fontId="3" fillId="0" borderId="1" xfId="0" applyFont="1" applyBorder="1"/>
    <xf numFmtId="0" fontId="5" fillId="0" borderId="1" xfId="0" applyFont="1" applyFill="1" applyBorder="1" applyAlignment="1">
      <alignment vertical="center" wrapText="1"/>
    </xf>
    <xf numFmtId="14" fontId="3" fillId="0" borderId="0" xfId="0" applyNumberFormat="1" applyFont="1"/>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5" fillId="0" borderId="1" xfId="0" applyNumberFormat="1" applyFont="1" applyFill="1" applyBorder="1" applyAlignment="1">
      <alignment horizontal="left" vertical="center" wrapText="1"/>
    </xf>
    <xf numFmtId="0" fontId="3" fillId="0" borderId="0" xfId="0" applyFont="1" applyAlignment="1">
      <alignment horizontal="justify" vertical="center"/>
    </xf>
    <xf numFmtId="0" fontId="3" fillId="0" borderId="1" xfId="0" applyFont="1" applyBorder="1" applyAlignment="1">
      <alignment vertic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vertical="center"/>
    </xf>
    <xf numFmtId="1" fontId="3" fillId="0" borderId="1" xfId="0" applyNumberFormat="1" applyFont="1" applyFill="1" applyBorder="1" applyAlignment="1">
      <alignment horizontal="right" vertical="center"/>
    </xf>
    <xf numFmtId="0" fontId="6"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9" fillId="0" borderId="2" xfId="0" applyFont="1" applyBorder="1" applyAlignment="1">
      <alignment vertical="center"/>
    </xf>
    <xf numFmtId="0" fontId="9" fillId="0" borderId="9" xfId="0" applyFont="1" applyBorder="1" applyAlignment="1">
      <alignment horizontal="center" vertical="center" wrapText="1"/>
    </xf>
    <xf numFmtId="3" fontId="5" fillId="0" borderId="9" xfId="1" applyNumberFormat="1" applyFont="1" applyFill="1" applyBorder="1" applyAlignment="1" applyProtection="1">
      <alignment horizontal="right" vertical="center" wrapText="1"/>
    </xf>
    <xf numFmtId="0" fontId="9" fillId="0" borderId="9" xfId="0" applyFont="1" applyBorder="1" applyAlignment="1">
      <alignment vertical="center"/>
    </xf>
    <xf numFmtId="0" fontId="5" fillId="0" borderId="9"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0" fillId="0" borderId="0" xfId="0" applyAlignment="1">
      <alignment horizontal="center" vertical="center"/>
    </xf>
    <xf numFmtId="0" fontId="0" fillId="17" borderId="0" xfId="0" applyFill="1" applyAlignment="1">
      <alignment horizontal="center" vertical="center"/>
    </xf>
    <xf numFmtId="49"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7" fillId="3"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0" fontId="3" fillId="0" borderId="1" xfId="0" applyFont="1" applyBorder="1" applyAlignment="1">
      <alignment horizontal="center" vertical="center" wrapText="1"/>
    </xf>
    <xf numFmtId="49" fontId="4" fillId="0" borderId="0" xfId="1" applyNumberFormat="1" applyFont="1" applyFill="1" applyAlignment="1">
      <alignment horizontal="center" vertical="center"/>
    </xf>
    <xf numFmtId="14" fontId="7" fillId="3" borderId="1" xfId="1" applyNumberFormat="1" applyFont="1" applyFill="1" applyBorder="1" applyAlignment="1">
      <alignment vertical="center" wrapText="1"/>
    </xf>
    <xf numFmtId="14" fontId="5" fillId="0" borderId="1" xfId="0" applyNumberFormat="1" applyFont="1" applyFill="1" applyBorder="1" applyAlignment="1">
      <alignment vertical="center" wrapText="1"/>
    </xf>
    <xf numFmtId="0" fontId="12" fillId="0" borderId="1" xfId="0" applyFont="1" applyBorder="1" applyAlignment="1">
      <alignment vertical="center"/>
    </xf>
    <xf numFmtId="14" fontId="4" fillId="0" borderId="1" xfId="0" applyNumberFormat="1" applyFont="1" applyFill="1" applyBorder="1" applyAlignment="1">
      <alignment vertical="center"/>
    </xf>
    <xf numFmtId="14" fontId="4" fillId="0" borderId="0" xfId="0" applyNumberFormat="1" applyFont="1" applyFill="1" applyAlignment="1">
      <alignment vertical="center"/>
    </xf>
    <xf numFmtId="1" fontId="5" fillId="0" borderId="1" xfId="1" applyNumberFormat="1" applyFont="1" applyFill="1" applyBorder="1" applyAlignment="1">
      <alignment horizontal="center" vertical="center"/>
    </xf>
    <xf numFmtId="49" fontId="5" fillId="0" borderId="1" xfId="1" applyNumberFormat="1" applyFont="1" applyFill="1" applyBorder="1" applyAlignment="1">
      <alignment horizontal="left" vertical="center" wrapText="1"/>
    </xf>
    <xf numFmtId="3" fontId="5" fillId="0" borderId="1" xfId="0" applyNumberFormat="1" applyFont="1" applyBorder="1" applyAlignment="1">
      <alignment vertical="center"/>
    </xf>
    <xf numFmtId="3" fontId="7" fillId="3" borderId="1" xfId="3" applyNumberFormat="1" applyFont="1" applyFill="1" applyBorder="1" applyAlignment="1">
      <alignment vertical="center" wrapText="1"/>
    </xf>
    <xf numFmtId="3" fontId="5" fillId="0" borderId="1" xfId="1" applyNumberFormat="1" applyFont="1" applyFill="1" applyBorder="1" applyAlignment="1">
      <alignment vertical="center"/>
    </xf>
    <xf numFmtId="3" fontId="3" fillId="0" borderId="1" xfId="1" applyNumberFormat="1" applyFont="1" applyFill="1" applyBorder="1" applyAlignment="1">
      <alignment vertical="center"/>
    </xf>
    <xf numFmtId="3" fontId="3" fillId="0" borderId="0" xfId="1" applyNumberFormat="1" applyFont="1" applyFill="1" applyAlignment="1">
      <alignment vertical="center"/>
    </xf>
    <xf numFmtId="3" fontId="3" fillId="0" borderId="1" xfId="1" applyNumberFormat="1" applyFont="1" applyFill="1" applyBorder="1" applyAlignment="1">
      <alignment horizontal="right" vertical="center"/>
    </xf>
    <xf numFmtId="3" fontId="13" fillId="0" borderId="1" xfId="0" applyNumberFormat="1" applyFont="1" applyBorder="1" applyAlignment="1">
      <alignment vertical="center"/>
    </xf>
    <xf numFmtId="49" fontId="5" fillId="0" borderId="0" xfId="0" applyNumberFormat="1" applyFont="1" applyFill="1" applyBorder="1" applyAlignment="1">
      <alignment horizontal="center" vertical="center" wrapText="1"/>
    </xf>
    <xf numFmtId="49" fontId="7" fillId="3" borderId="1" xfId="3" applyNumberFormat="1" applyFont="1" applyFill="1" applyBorder="1" applyAlignment="1">
      <alignment horizontal="left" vertical="center" wrapText="1"/>
    </xf>
    <xf numFmtId="49" fontId="7" fillId="3" borderId="1" xfId="3" applyNumberFormat="1"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49" fontId="5" fillId="3" borderId="1" xfId="3" applyNumberFormat="1" applyFont="1" applyFill="1" applyBorder="1" applyAlignment="1">
      <alignment horizontal="left" vertical="center" wrapText="1"/>
    </xf>
    <xf numFmtId="164" fontId="7" fillId="3" borderId="1" xfId="1" applyNumberFormat="1" applyFont="1" applyFill="1" applyBorder="1" applyAlignment="1">
      <alignment horizontal="center" vertical="center" wrapText="1"/>
    </xf>
    <xf numFmtId="3" fontId="7" fillId="3" borderId="1" xfId="3" applyNumberFormat="1" applyFont="1" applyFill="1" applyBorder="1" applyAlignment="1">
      <alignment horizontal="right" vertical="center" wrapText="1"/>
    </xf>
    <xf numFmtId="14" fontId="7" fillId="3" borderId="1" xfId="3" applyNumberFormat="1" applyFont="1" applyFill="1" applyBorder="1" applyAlignment="1">
      <alignment horizontal="center" vertical="center" wrapText="1"/>
    </xf>
    <xf numFmtId="167" fontId="5" fillId="3" borderId="1" xfId="1" applyNumberFormat="1" applyFont="1" applyFill="1" applyBorder="1" applyAlignment="1">
      <alignment horizontal="center" vertical="center" wrapText="1"/>
    </xf>
    <xf numFmtId="168" fontId="5" fillId="0" borderId="1" xfId="1" applyNumberFormat="1" applyFont="1" applyFill="1" applyBorder="1" applyAlignment="1">
      <alignment horizontal="center" vertical="center" wrapText="1"/>
    </xf>
    <xf numFmtId="14" fontId="7" fillId="3" borderId="1" xfId="1" applyNumberFormat="1" applyFont="1" applyFill="1" applyBorder="1" applyAlignment="1">
      <alignment horizontal="center" vertical="center" wrapText="1"/>
    </xf>
    <xf numFmtId="43" fontId="7" fillId="3" borderId="1" xfId="1" applyFont="1" applyFill="1" applyBorder="1" applyAlignment="1">
      <alignment horizontal="center" vertical="center" wrapText="1"/>
    </xf>
    <xf numFmtId="49" fontId="7" fillId="3" borderId="1" xfId="3" applyNumberFormat="1" applyFont="1" applyFill="1" applyBorder="1" applyAlignment="1">
      <alignment vertical="center" wrapText="1"/>
    </xf>
    <xf numFmtId="1" fontId="7" fillId="3" borderId="1" xfId="1" applyNumberFormat="1" applyFont="1" applyFill="1" applyBorder="1" applyAlignment="1">
      <alignment horizontal="center" vertical="center" wrapText="1"/>
    </xf>
    <xf numFmtId="49" fontId="7" fillId="3" borderId="1" xfId="2" applyNumberFormat="1" applyFont="1" applyFill="1" applyBorder="1" applyAlignment="1">
      <alignment horizontal="center" vertical="center" wrapText="1"/>
    </xf>
    <xf numFmtId="49" fontId="7" fillId="3" borderId="1" xfId="1" applyNumberFormat="1" applyFont="1" applyFill="1" applyBorder="1" applyAlignment="1">
      <alignment vertical="center" wrapText="1"/>
    </xf>
    <xf numFmtId="37" fontId="7" fillId="3" borderId="1" xfId="1" applyNumberFormat="1" applyFont="1" applyFill="1" applyBorder="1" applyAlignment="1">
      <alignment horizontal="center" vertical="center" wrapText="1"/>
    </xf>
    <xf numFmtId="14" fontId="7" fillId="10" borderId="1" xfId="1" applyNumberFormat="1" applyFont="1" applyFill="1" applyBorder="1" applyAlignment="1">
      <alignment horizontal="center" vertical="center" wrapText="1"/>
    </xf>
    <xf numFmtId="43" fontId="7" fillId="10" borderId="1" xfId="1" applyFont="1" applyFill="1" applyBorder="1" applyAlignment="1">
      <alignment horizontal="center" vertical="center" wrapText="1"/>
    </xf>
    <xf numFmtId="49" fontId="7" fillId="10" borderId="1" xfId="1" applyNumberFormat="1" applyFont="1" applyFill="1" applyBorder="1" applyAlignment="1">
      <alignment horizontal="center" vertical="center" wrapText="1"/>
    </xf>
    <xf numFmtId="0" fontId="7" fillId="10"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13" borderId="1" xfId="1" applyFont="1" applyFill="1" applyBorder="1" applyAlignment="1">
      <alignment horizontal="center" vertical="center" wrapText="1"/>
    </xf>
    <xf numFmtId="14" fontId="7" fillId="14" borderId="1" xfId="1" applyNumberFormat="1" applyFont="1" applyFill="1" applyBorder="1" applyAlignment="1">
      <alignment horizontal="center" vertical="center" wrapText="1"/>
    </xf>
    <xf numFmtId="43" fontId="7" fillId="14" borderId="1" xfId="1" applyFont="1" applyFill="1" applyBorder="1" applyAlignment="1">
      <alignment horizontal="center" vertical="center" wrapText="1"/>
    </xf>
    <xf numFmtId="43" fontId="7" fillId="9" borderId="1" xfId="1" applyFont="1" applyFill="1" applyBorder="1" applyAlignment="1">
      <alignment horizontal="center" vertical="center" wrapText="1"/>
    </xf>
    <xf numFmtId="43" fontId="7" fillId="15" borderId="1" xfId="1" applyFont="1" applyFill="1" applyBorder="1" applyAlignment="1">
      <alignment horizontal="center" vertical="center" wrapText="1"/>
    </xf>
    <xf numFmtId="43" fontId="7" fillId="16" borderId="1" xfId="1" applyFont="1" applyFill="1" applyBorder="1" applyAlignment="1">
      <alignment horizontal="center" vertical="center" wrapText="1"/>
    </xf>
    <xf numFmtId="49" fontId="7" fillId="11" borderId="1" xfId="1" applyNumberFormat="1" applyFont="1" applyFill="1" applyBorder="1" applyAlignment="1">
      <alignment horizontal="center" vertical="center" wrapText="1"/>
    </xf>
    <xf numFmtId="14" fontId="7" fillId="11" borderId="1" xfId="1" applyNumberFormat="1" applyFont="1" applyFill="1" applyBorder="1" applyAlignment="1">
      <alignment horizontal="center" vertical="center" wrapText="1"/>
    </xf>
    <xf numFmtId="43" fontId="7" fillId="11" borderId="1" xfId="1" applyFont="1" applyFill="1" applyBorder="1" applyAlignment="1">
      <alignment horizontal="center" vertical="center" wrapText="1"/>
    </xf>
    <xf numFmtId="49" fontId="7" fillId="12" borderId="1" xfId="1" applyNumberFormat="1" applyFont="1" applyFill="1" applyBorder="1" applyAlignment="1">
      <alignment horizontal="center" vertical="center" wrapText="1"/>
    </xf>
    <xf numFmtId="14" fontId="7" fillId="12" borderId="1" xfId="1" applyNumberFormat="1" applyFont="1" applyFill="1" applyBorder="1" applyAlignment="1">
      <alignment horizontal="center" vertical="center" wrapText="1"/>
    </xf>
    <xf numFmtId="43" fontId="7" fillId="12"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14" fontId="7" fillId="7" borderId="1" xfId="1" applyNumberFormat="1" applyFont="1" applyFill="1" applyBorder="1" applyAlignment="1">
      <alignment horizontal="center" vertical="center" wrapText="1"/>
    </xf>
    <xf numFmtId="49" fontId="7" fillId="4" borderId="1" xfId="1" applyNumberFormat="1" applyFont="1" applyFill="1" applyBorder="1" applyAlignment="1">
      <alignment horizontal="center" vertical="center" wrapText="1"/>
    </xf>
    <xf numFmtId="9" fontId="7" fillId="5" borderId="1" xfId="2" applyFont="1" applyFill="1" applyBorder="1" applyAlignment="1">
      <alignment horizontal="center" vertical="center" wrapText="1"/>
    </xf>
    <xf numFmtId="9" fontId="7" fillId="0" borderId="1" xfId="2"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8" borderId="1" xfId="1" applyFont="1" applyFill="1" applyBorder="1" applyAlignment="1">
      <alignment horizontal="center" vertical="center" wrapText="1"/>
    </xf>
    <xf numFmtId="166" fontId="7" fillId="8" borderId="1" xfId="1" applyNumberFormat="1" applyFont="1" applyFill="1" applyBorder="1" applyAlignment="1">
      <alignment horizontal="center" vertical="center" wrapText="1"/>
    </xf>
    <xf numFmtId="14" fontId="7" fillId="21" borderId="1" xfId="1"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0" fontId="9" fillId="0" borderId="1" xfId="0" applyFont="1" applyFill="1" applyBorder="1" applyAlignment="1">
      <alignment horizontal="right" vertical="center" wrapText="1"/>
    </xf>
    <xf numFmtId="49" fontId="14" fillId="0" borderId="1" xfId="9" applyNumberFormat="1" applyFont="1" applyFill="1" applyBorder="1" applyAlignment="1">
      <alignment horizontal="center" vertical="center"/>
    </xf>
    <xf numFmtId="1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15" fillId="0" borderId="1" xfId="9"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xf>
    <xf numFmtId="49" fontId="5" fillId="0" borderId="1" xfId="0" applyNumberFormat="1" applyFont="1" applyFill="1" applyBorder="1" applyAlignment="1">
      <alignment horizontal="center" vertical="center"/>
    </xf>
    <xf numFmtId="1" fontId="5" fillId="0" borderId="1" xfId="1" applyNumberFormat="1" applyFont="1" applyFill="1" applyBorder="1" applyAlignment="1">
      <alignment horizontal="center" vertical="center" wrapText="1"/>
    </xf>
    <xf numFmtId="0" fontId="3" fillId="22" borderId="1" xfId="0" applyFont="1" applyFill="1" applyBorder="1" applyAlignment="1">
      <alignment horizontal="center" vertical="center" wrapText="1"/>
    </xf>
    <xf numFmtId="3" fontId="6" fillId="0" borderId="1" xfId="0" applyNumberFormat="1" applyFont="1" applyBorder="1" applyAlignment="1">
      <alignment horizontal="right" vertical="center"/>
    </xf>
    <xf numFmtId="43" fontId="5" fillId="0" borderId="0" xfId="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4" fillId="0" borderId="1" xfId="9"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4" fontId="4" fillId="0" borderId="1" xfId="0" applyNumberFormat="1" applyFont="1" applyFill="1" applyBorder="1" applyAlignment="1">
      <alignment horizontal="center" vertical="center"/>
    </xf>
    <xf numFmtId="14"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14" fontId="5" fillId="0" borderId="1" xfId="1" applyNumberFormat="1" applyFont="1" applyFill="1" applyBorder="1" applyAlignment="1">
      <alignment horizontal="center" vertical="center"/>
    </xf>
    <xf numFmtId="0" fontId="5" fillId="0" borderId="1" xfId="0" applyFont="1" applyBorder="1" applyAlignment="1">
      <alignment vertical="center"/>
    </xf>
    <xf numFmtId="0" fontId="3" fillId="0" borderId="0" xfId="0" applyFont="1" applyFill="1" applyBorder="1" applyAlignment="1">
      <alignment horizontal="center" vertical="center"/>
    </xf>
    <xf numFmtId="164" fontId="5" fillId="0" borderId="1" xfId="1" applyNumberFormat="1" applyFont="1" applyFill="1" applyBorder="1" applyAlignment="1">
      <alignment horizontal="center" vertical="center"/>
    </xf>
    <xf numFmtId="167" fontId="3" fillId="0" borderId="1" xfId="1" applyNumberFormat="1" applyFont="1" applyFill="1" applyBorder="1" applyAlignment="1">
      <alignment horizontal="center" vertical="center"/>
    </xf>
    <xf numFmtId="4" fontId="16" fillId="10" borderId="1" xfId="1" applyNumberFormat="1" applyFont="1" applyFill="1" applyBorder="1" applyAlignment="1">
      <alignment horizontal="center" vertical="center" wrapText="1"/>
    </xf>
    <xf numFmtId="9" fontId="16" fillId="10" borderId="1" xfId="2" applyFont="1" applyFill="1" applyBorder="1" applyAlignment="1">
      <alignment horizontal="center" vertical="center" wrapText="1"/>
    </xf>
    <xf numFmtId="14" fontId="16" fillId="10" borderId="1" xfId="2" applyNumberFormat="1" applyFont="1" applyFill="1" applyBorder="1" applyAlignment="1">
      <alignment horizontal="center" vertical="center" wrapText="1"/>
    </xf>
    <xf numFmtId="37" fontId="5" fillId="0" borderId="1" xfId="1" applyNumberFormat="1" applyFont="1" applyFill="1" applyBorder="1" applyAlignment="1">
      <alignment horizontal="center" vertical="center" wrapText="1"/>
    </xf>
    <xf numFmtId="0" fontId="5" fillId="10" borderId="1" xfId="1" applyNumberFormat="1" applyFont="1" applyFill="1" applyBorder="1" applyAlignment="1">
      <alignment horizontal="center" vertical="center" wrapText="1"/>
    </xf>
    <xf numFmtId="14" fontId="5" fillId="10" borderId="1" xfId="1" applyNumberFormat="1" applyFont="1" applyFill="1" applyBorder="1" applyAlignment="1">
      <alignment horizontal="center" vertical="center" wrapText="1"/>
    </xf>
    <xf numFmtId="43" fontId="5" fillId="10" borderId="1" xfId="1" applyFont="1" applyFill="1" applyBorder="1" applyAlignment="1">
      <alignment horizontal="center" vertical="center" wrapText="1"/>
    </xf>
    <xf numFmtId="0" fontId="5" fillId="11" borderId="1" xfId="0" applyNumberFormat="1" applyFont="1" applyFill="1" applyBorder="1" applyAlignment="1">
      <alignment horizontal="center" vertical="center" wrapText="1"/>
    </xf>
    <xf numFmtId="14" fontId="5" fillId="11" borderId="1" xfId="0" applyNumberFormat="1" applyFont="1" applyFill="1" applyBorder="1" applyAlignment="1">
      <alignment horizontal="center" vertical="center" wrapText="1"/>
    </xf>
    <xf numFmtId="43" fontId="5" fillId="11" borderId="1" xfId="1" applyFont="1" applyFill="1" applyBorder="1" applyAlignment="1">
      <alignment horizontal="center" vertical="center" wrapText="1"/>
    </xf>
    <xf numFmtId="14" fontId="5" fillId="11" borderId="1" xfId="1" applyNumberFormat="1" applyFont="1" applyFill="1" applyBorder="1" applyAlignment="1">
      <alignment horizontal="center" vertical="center" wrapText="1"/>
    </xf>
    <xf numFmtId="0" fontId="5" fillId="12" borderId="1" xfId="0" applyNumberFormat="1" applyFont="1" applyFill="1" applyBorder="1" applyAlignment="1">
      <alignment horizontal="center" vertical="center"/>
    </xf>
    <xf numFmtId="43" fontId="5" fillId="12" borderId="1" xfId="1" applyFont="1" applyFill="1" applyBorder="1" applyAlignment="1">
      <alignment horizontal="center" vertical="center"/>
    </xf>
    <xf numFmtId="43" fontId="5" fillId="12" borderId="1" xfId="1" applyFont="1" applyFill="1" applyBorder="1" applyAlignment="1">
      <alignment horizontal="center" vertical="center" wrapText="1"/>
    </xf>
    <xf numFmtId="14" fontId="5" fillId="12" borderId="1" xfId="1" applyNumberFormat="1" applyFont="1" applyFill="1" applyBorder="1" applyAlignment="1">
      <alignment horizontal="center" vertical="center" wrapText="1"/>
    </xf>
    <xf numFmtId="43" fontId="17" fillId="9" borderId="1" xfId="1" applyFont="1" applyFill="1" applyBorder="1" applyAlignment="1">
      <alignment horizontal="center" vertical="center"/>
    </xf>
    <xf numFmtId="43" fontId="17" fillId="15" borderId="1" xfId="1" applyFont="1" applyFill="1" applyBorder="1" applyAlignment="1">
      <alignment horizontal="center" vertical="center"/>
    </xf>
    <xf numFmtId="43" fontId="17" fillId="16" borderId="1" xfId="1" applyFont="1" applyFill="1" applyBorder="1" applyAlignment="1">
      <alignment horizontal="center" vertical="center"/>
    </xf>
    <xf numFmtId="14" fontId="5" fillId="10" borderId="1" xfId="0" applyNumberFormat="1" applyFont="1" applyFill="1" applyBorder="1" applyAlignment="1">
      <alignment horizontal="center" vertical="center" wrapText="1"/>
    </xf>
    <xf numFmtId="14" fontId="5" fillId="10" borderId="15" xfId="0" applyNumberFormat="1" applyFont="1" applyFill="1" applyBorder="1" applyAlignment="1">
      <alignment horizontal="center" vertical="center" wrapText="1"/>
    </xf>
    <xf numFmtId="14" fontId="5" fillId="10" borderId="2" xfId="0" applyNumberFormat="1" applyFont="1" applyFill="1" applyBorder="1" applyAlignment="1">
      <alignment horizontal="center" vertical="center" wrapText="1"/>
    </xf>
    <xf numFmtId="43" fontId="5" fillId="10" borderId="2" xfId="1" applyFont="1" applyFill="1" applyBorder="1" applyAlignment="1">
      <alignment horizontal="center" vertical="center" wrapText="1"/>
    </xf>
    <xf numFmtId="14" fontId="5" fillId="11" borderId="2" xfId="0" applyNumberFormat="1" applyFont="1" applyFill="1" applyBorder="1" applyAlignment="1">
      <alignment horizontal="center" vertical="center" wrapText="1"/>
    </xf>
    <xf numFmtId="43" fontId="5" fillId="11" borderId="2" xfId="1" applyFont="1" applyFill="1" applyBorder="1" applyAlignment="1">
      <alignment horizontal="center" vertical="center" wrapText="1"/>
    </xf>
    <xf numFmtId="14" fontId="5" fillId="12" borderId="2" xfId="0" applyNumberFormat="1" applyFont="1" applyFill="1" applyBorder="1" applyAlignment="1">
      <alignment horizontal="center" vertical="center"/>
    </xf>
    <xf numFmtId="14" fontId="5" fillId="12" borderId="2" xfId="0" applyNumberFormat="1" applyFont="1" applyFill="1" applyBorder="1" applyAlignment="1">
      <alignment horizontal="center" vertical="center" wrapText="1"/>
    </xf>
    <xf numFmtId="4" fontId="5" fillId="0" borderId="2" xfId="1" applyNumberFormat="1" applyFont="1" applyFill="1" applyBorder="1" applyAlignment="1">
      <alignment horizontal="center" vertical="center"/>
    </xf>
    <xf numFmtId="14" fontId="5" fillId="17" borderId="2"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3" fontId="5" fillId="0" borderId="2" xfId="1" applyFont="1" applyFill="1" applyBorder="1" applyAlignment="1">
      <alignment horizontal="center" vertical="center"/>
    </xf>
    <xf numFmtId="4" fontId="5" fillId="20" borderId="2" xfId="1" applyNumberFormat="1" applyFont="1" applyFill="1" applyBorder="1" applyAlignment="1">
      <alignment horizontal="center" vertical="center"/>
    </xf>
    <xf numFmtId="43" fontId="5" fillId="20" borderId="2" xfId="1" applyFont="1" applyFill="1" applyBorder="1" applyAlignment="1">
      <alignment horizontal="center" vertical="center"/>
    </xf>
    <xf numFmtId="165" fontId="5" fillId="5" borderId="2" xfId="2" applyNumberFormat="1" applyFont="1" applyFill="1" applyBorder="1" applyAlignment="1">
      <alignment horizontal="center" vertical="center"/>
    </xf>
    <xf numFmtId="165" fontId="5" fillId="0" borderId="2" xfId="2" applyNumberFormat="1" applyFont="1" applyFill="1" applyBorder="1" applyAlignment="1">
      <alignment horizontal="center" vertical="center"/>
    </xf>
    <xf numFmtId="14" fontId="7" fillId="8" borderId="2" xfId="1" applyNumberFormat="1" applyFont="1" applyFill="1" applyBorder="1" applyAlignment="1">
      <alignment horizontal="center" vertical="center"/>
    </xf>
    <xf numFmtId="14" fontId="7" fillId="0" borderId="2" xfId="1" applyNumberFormat="1" applyFont="1" applyFill="1" applyBorder="1" applyAlignment="1">
      <alignment horizontal="center" vertical="center"/>
    </xf>
    <xf numFmtId="14" fontId="7" fillId="8" borderId="2" xfId="0" applyNumberFormat="1" applyFont="1" applyFill="1" applyBorder="1" applyAlignment="1">
      <alignment horizontal="center" vertical="center"/>
    </xf>
    <xf numFmtId="43" fontId="7" fillId="8" borderId="2" xfId="1" applyFont="1" applyFill="1" applyBorder="1" applyAlignment="1">
      <alignment horizontal="center" vertical="center"/>
    </xf>
    <xf numFmtId="166" fontId="7" fillId="8" borderId="2" xfId="1" applyNumberFormat="1" applyFont="1" applyFill="1" applyBorder="1" applyAlignment="1">
      <alignment horizontal="center" vertical="center"/>
    </xf>
    <xf numFmtId="165" fontId="7" fillId="8" borderId="2" xfId="2" applyNumberFormat="1" applyFont="1" applyFill="1" applyBorder="1" applyAlignment="1">
      <alignment horizontal="center" vertical="center"/>
    </xf>
    <xf numFmtId="43" fontId="5" fillId="17" borderId="0" xfId="1" applyFont="1" applyFill="1" applyBorder="1" applyAlignment="1">
      <alignment horizontal="center" vertical="center"/>
    </xf>
    <xf numFmtId="49" fontId="5" fillId="10" borderId="1" xfId="1" applyNumberFormat="1" applyFont="1" applyFill="1" applyBorder="1" applyAlignment="1">
      <alignment horizontal="center" vertical="center" wrapText="1"/>
    </xf>
    <xf numFmtId="49" fontId="5" fillId="10" borderId="3" xfId="0" applyNumberFormat="1" applyFont="1" applyFill="1" applyBorder="1" applyAlignment="1">
      <alignment horizontal="center" vertical="center" wrapText="1"/>
    </xf>
    <xf numFmtId="49" fontId="5" fillId="11" borderId="1" xfId="0" applyNumberFormat="1" applyFont="1" applyFill="1" applyBorder="1" applyAlignment="1">
      <alignment horizontal="center" vertical="center" wrapText="1"/>
    </xf>
    <xf numFmtId="14" fontId="5" fillId="12" borderId="1"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xf>
    <xf numFmtId="14" fontId="5" fillId="17"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4" fontId="5" fillId="20" borderId="1" xfId="1" applyNumberFormat="1" applyFont="1" applyFill="1" applyBorder="1" applyAlignment="1">
      <alignment horizontal="center" vertical="center"/>
    </xf>
    <xf numFmtId="43" fontId="5" fillId="20" borderId="1" xfId="1" applyFont="1" applyFill="1" applyBorder="1" applyAlignment="1">
      <alignment horizontal="center" vertical="center"/>
    </xf>
    <xf numFmtId="165" fontId="5" fillId="5" borderId="1" xfId="2" applyNumberFormat="1" applyFont="1" applyFill="1" applyBorder="1" applyAlignment="1">
      <alignment horizontal="center" vertical="center"/>
    </xf>
    <xf numFmtId="165" fontId="5" fillId="0" borderId="1" xfId="2" applyNumberFormat="1" applyFont="1" applyFill="1" applyBorder="1" applyAlignment="1">
      <alignment horizontal="center" vertical="center"/>
    </xf>
    <xf numFmtId="14" fontId="7" fillId="8" borderId="1" xfId="1" applyNumberFormat="1" applyFont="1" applyFill="1" applyBorder="1" applyAlignment="1">
      <alignment horizontal="center" vertical="center"/>
    </xf>
    <xf numFmtId="14" fontId="7" fillId="0" borderId="1" xfId="1" applyNumberFormat="1" applyFont="1" applyFill="1" applyBorder="1" applyAlignment="1">
      <alignment horizontal="center" vertical="center"/>
    </xf>
    <xf numFmtId="14" fontId="7" fillId="8" borderId="1" xfId="0" applyNumberFormat="1" applyFont="1" applyFill="1" applyBorder="1" applyAlignment="1">
      <alignment horizontal="center" vertical="center"/>
    </xf>
    <xf numFmtId="43" fontId="7" fillId="8" borderId="1" xfId="1" applyFont="1" applyFill="1" applyBorder="1" applyAlignment="1">
      <alignment horizontal="center" vertical="center"/>
    </xf>
    <xf numFmtId="166" fontId="7" fillId="8" borderId="1" xfId="1" applyNumberFormat="1" applyFont="1" applyFill="1" applyBorder="1" applyAlignment="1">
      <alignment horizontal="center" vertical="center"/>
    </xf>
    <xf numFmtId="165" fontId="7" fillId="8" borderId="1" xfId="2" applyNumberFormat="1" applyFont="1" applyFill="1" applyBorder="1" applyAlignment="1">
      <alignment horizontal="center" vertical="center"/>
    </xf>
    <xf numFmtId="0" fontId="9" fillId="0" borderId="1" xfId="0" applyFont="1" applyBorder="1" applyAlignment="1">
      <alignment horizontal="left" vertical="center"/>
    </xf>
    <xf numFmtId="49" fontId="3" fillId="0" borderId="1" xfId="0" applyNumberFormat="1" applyFont="1" applyBorder="1" applyAlignment="1">
      <alignment horizontal="left" vertical="center" wrapText="1"/>
    </xf>
    <xf numFmtId="13" fontId="5" fillId="10" borderId="1" xfId="1" applyNumberFormat="1" applyFont="1" applyFill="1" applyBorder="1" applyAlignment="1">
      <alignment horizontal="center" vertical="center" wrapText="1"/>
    </xf>
    <xf numFmtId="43" fontId="5" fillId="0" borderId="1" xfId="1" applyFont="1" applyFill="1" applyBorder="1" applyAlignment="1">
      <alignment horizontal="right" vertical="center" wrapText="1"/>
    </xf>
    <xf numFmtId="49" fontId="5" fillId="10" borderId="16" xfId="0" applyNumberFormat="1" applyFont="1" applyFill="1" applyBorder="1" applyAlignment="1">
      <alignment horizontal="center" vertical="center" wrapText="1"/>
    </xf>
    <xf numFmtId="14" fontId="5" fillId="10" borderId="9" xfId="0" applyNumberFormat="1" applyFont="1" applyFill="1" applyBorder="1" applyAlignment="1">
      <alignment horizontal="center" vertical="center" wrapText="1"/>
    </xf>
    <xf numFmtId="43" fontId="5" fillId="10" borderId="9" xfId="1" applyFont="1" applyFill="1" applyBorder="1" applyAlignment="1">
      <alignment horizontal="center" vertical="center" wrapText="1"/>
    </xf>
    <xf numFmtId="14" fontId="5" fillId="11" borderId="9" xfId="0" applyNumberFormat="1" applyFont="1" applyFill="1" applyBorder="1" applyAlignment="1">
      <alignment horizontal="center" vertical="center" wrapText="1"/>
    </xf>
    <xf numFmtId="49" fontId="5" fillId="11" borderId="9" xfId="0" applyNumberFormat="1" applyFont="1" applyFill="1" applyBorder="1" applyAlignment="1">
      <alignment horizontal="center" vertical="center" wrapText="1"/>
    </xf>
    <xf numFmtId="43" fontId="5" fillId="11" borderId="9" xfId="1" applyFont="1" applyFill="1" applyBorder="1" applyAlignment="1">
      <alignment horizontal="center" vertical="center" wrapText="1"/>
    </xf>
    <xf numFmtId="14" fontId="5" fillId="12" borderId="9" xfId="0" applyNumberFormat="1" applyFont="1" applyFill="1" applyBorder="1" applyAlignment="1">
      <alignment horizontal="center" vertical="center"/>
    </xf>
    <xf numFmtId="14" fontId="5" fillId="12" borderId="9" xfId="0" applyNumberFormat="1" applyFont="1" applyFill="1" applyBorder="1" applyAlignment="1">
      <alignment horizontal="center" vertical="center" wrapText="1"/>
    </xf>
    <xf numFmtId="4" fontId="5" fillId="0" borderId="9" xfId="1" applyNumberFormat="1" applyFont="1" applyFill="1" applyBorder="1" applyAlignment="1">
      <alignment horizontal="center" vertical="center"/>
    </xf>
    <xf numFmtId="14" fontId="5" fillId="17" borderId="9" xfId="1" applyNumberFormat="1" applyFont="1" applyFill="1" applyBorder="1" applyAlignment="1">
      <alignment horizontal="center" vertical="center"/>
    </xf>
    <xf numFmtId="49" fontId="5" fillId="0" borderId="9" xfId="1" applyNumberFormat="1" applyFont="1" applyFill="1" applyBorder="1" applyAlignment="1">
      <alignment horizontal="center" vertical="center"/>
    </xf>
    <xf numFmtId="43" fontId="5" fillId="0" borderId="9" xfId="1" applyFont="1" applyFill="1" applyBorder="1" applyAlignment="1">
      <alignment horizontal="center" vertical="center"/>
    </xf>
    <xf numFmtId="4" fontId="5" fillId="20" borderId="9" xfId="1" applyNumberFormat="1" applyFont="1" applyFill="1" applyBorder="1" applyAlignment="1">
      <alignment horizontal="center" vertical="center"/>
    </xf>
    <xf numFmtId="43" fontId="5" fillId="20" borderId="9" xfId="1" applyFont="1" applyFill="1" applyBorder="1" applyAlignment="1">
      <alignment horizontal="center" vertical="center"/>
    </xf>
    <xf numFmtId="165" fontId="5" fillId="5" borderId="9" xfId="2" applyNumberFormat="1" applyFont="1" applyFill="1" applyBorder="1" applyAlignment="1">
      <alignment horizontal="center" vertical="center"/>
    </xf>
    <xf numFmtId="165" fontId="5" fillId="0" borderId="9" xfId="2" applyNumberFormat="1" applyFont="1" applyFill="1" applyBorder="1" applyAlignment="1">
      <alignment horizontal="center" vertical="center"/>
    </xf>
    <xf numFmtId="14" fontId="7" fillId="8" borderId="9" xfId="1" applyNumberFormat="1" applyFont="1" applyFill="1" applyBorder="1" applyAlignment="1">
      <alignment horizontal="center" vertical="center"/>
    </xf>
    <xf numFmtId="14" fontId="7" fillId="0" borderId="9" xfId="1" applyNumberFormat="1" applyFont="1" applyFill="1" applyBorder="1" applyAlignment="1">
      <alignment horizontal="center" vertical="center"/>
    </xf>
    <xf numFmtId="14" fontId="7" fillId="8" borderId="9" xfId="0" applyNumberFormat="1" applyFont="1" applyFill="1" applyBorder="1" applyAlignment="1">
      <alignment horizontal="center" vertical="center"/>
    </xf>
    <xf numFmtId="43" fontId="7" fillId="8" borderId="9" xfId="1" applyFont="1" applyFill="1" applyBorder="1" applyAlignment="1">
      <alignment horizontal="center" vertical="center"/>
    </xf>
    <xf numFmtId="166" fontId="7" fillId="8" borderId="9" xfId="1" applyNumberFormat="1" applyFont="1" applyFill="1" applyBorder="1" applyAlignment="1">
      <alignment horizontal="center" vertical="center"/>
    </xf>
    <xf numFmtId="165" fontId="7" fillId="8" borderId="9" xfId="2" applyNumberFormat="1" applyFont="1" applyFill="1" applyBorder="1" applyAlignment="1">
      <alignment horizontal="center" vertical="center"/>
    </xf>
    <xf numFmtId="14" fontId="5" fillId="10" borderId="3" xfId="0" applyNumberFormat="1" applyFont="1" applyFill="1" applyBorder="1" applyAlignment="1">
      <alignment horizontal="center" vertical="center" wrapText="1"/>
    </xf>
    <xf numFmtId="0" fontId="18" fillId="0" borderId="1" xfId="0" applyFont="1" applyBorder="1" applyAlignment="1">
      <alignment horizontal="justify" vertical="center"/>
    </xf>
    <xf numFmtId="43" fontId="4" fillId="0" borderId="1" xfId="1" applyFont="1" applyFill="1" applyBorder="1" applyAlignment="1">
      <alignment horizontal="center" vertical="center"/>
    </xf>
    <xf numFmtId="9" fontId="5" fillId="0" borderId="1"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xf>
    <xf numFmtId="0" fontId="3" fillId="0" borderId="1" xfId="0" applyFont="1" applyFill="1" applyBorder="1" applyAlignment="1">
      <alignment vertical="center" wrapText="1"/>
    </xf>
    <xf numFmtId="37" fontId="3"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43" fontId="17" fillId="0" borderId="1" xfId="1" applyFont="1" applyFill="1" applyBorder="1" applyAlignment="1">
      <alignment horizontal="center" vertical="center"/>
    </xf>
    <xf numFmtId="14"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9" fontId="5" fillId="0" borderId="1" xfId="2" applyFont="1" applyFill="1" applyBorder="1" applyAlignment="1">
      <alignment horizontal="center" vertical="center"/>
    </xf>
    <xf numFmtId="166" fontId="3" fillId="0" borderId="1" xfId="1"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4" fontId="16" fillId="0" borderId="1" xfId="1" applyNumberFormat="1" applyFont="1" applyFill="1" applyBorder="1" applyAlignment="1">
      <alignment horizontal="center" vertical="center" wrapText="1"/>
    </xf>
    <xf numFmtId="9" fontId="16" fillId="0" borderId="1" xfId="2" applyFont="1" applyFill="1" applyBorder="1" applyAlignment="1">
      <alignment horizontal="center" vertical="center" wrapText="1"/>
    </xf>
    <xf numFmtId="14" fontId="16" fillId="0" borderId="1" xfId="2"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3" fontId="7" fillId="0" borderId="1" xfId="1" applyFont="1" applyFill="1" applyBorder="1" applyAlignment="1">
      <alignment horizontal="center" vertical="center"/>
    </xf>
    <xf numFmtId="166" fontId="7" fillId="0" borderId="1" xfId="1" applyNumberFormat="1" applyFont="1" applyFill="1" applyBorder="1" applyAlignment="1">
      <alignment horizontal="center" vertical="center"/>
    </xf>
    <xf numFmtId="43" fontId="3" fillId="0" borderId="0" xfId="1" applyFont="1" applyFill="1" applyAlignment="1">
      <alignment horizontal="center" vertical="center"/>
    </xf>
    <xf numFmtId="0" fontId="3" fillId="0" borderId="0" xfId="0" applyFont="1" applyFill="1" applyAlignment="1">
      <alignment horizontal="center" vertical="center"/>
    </xf>
    <xf numFmtId="0" fontId="14" fillId="0" borderId="1" xfId="9" applyFont="1" applyBorder="1" applyAlignment="1">
      <alignment horizontal="center" vertical="center"/>
    </xf>
    <xf numFmtId="14" fontId="6" fillId="0" borderId="1" xfId="0" applyNumberFormat="1" applyFont="1" applyFill="1" applyBorder="1" applyAlignment="1">
      <alignment horizontal="center" vertical="center"/>
    </xf>
    <xf numFmtId="0" fontId="3" fillId="0" borderId="1" xfId="0" applyNumberFormat="1" applyFont="1" applyFill="1" applyBorder="1" applyAlignment="1">
      <alignment horizontal="justify" vertical="top" wrapText="1"/>
    </xf>
    <xf numFmtId="0" fontId="3" fillId="0" borderId="0" xfId="0" applyFont="1" applyFill="1" applyAlignment="1">
      <alignment horizontal="left" vertical="center"/>
    </xf>
    <xf numFmtId="0" fontId="5" fillId="0" borderId="0" xfId="1" applyNumberFormat="1" applyFont="1" applyFill="1" applyAlignment="1">
      <alignment horizontal="center" vertical="center"/>
    </xf>
    <xf numFmtId="14" fontId="6"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3" fontId="3" fillId="0" borderId="0" xfId="1" applyNumberFormat="1" applyFont="1" applyFill="1" applyAlignment="1">
      <alignment horizontal="right" vertical="center"/>
    </xf>
    <xf numFmtId="14" fontId="3" fillId="0" borderId="0" xfId="1" applyNumberFormat="1" applyFont="1" applyFill="1" applyAlignment="1">
      <alignment horizontal="center" vertical="center"/>
    </xf>
    <xf numFmtId="49" fontId="3" fillId="0" borderId="0" xfId="1" applyNumberFormat="1" applyFont="1" applyFill="1" applyAlignment="1">
      <alignment horizontal="center" vertical="center"/>
    </xf>
    <xf numFmtId="167" fontId="3" fillId="0" borderId="9" xfId="1" applyNumberFormat="1" applyFont="1" applyFill="1" applyBorder="1" applyAlignment="1">
      <alignment horizontal="center" vertical="center"/>
    </xf>
    <xf numFmtId="168" fontId="5" fillId="0" borderId="9" xfId="1" applyNumberFormat="1" applyFont="1" applyFill="1" applyBorder="1" applyAlignment="1">
      <alignment horizontal="center" vertical="center" wrapText="1"/>
    </xf>
    <xf numFmtId="14" fontId="5" fillId="0" borderId="0" xfId="1" applyNumberFormat="1" applyFont="1" applyFill="1" applyAlignment="1">
      <alignment horizontal="center" vertical="center"/>
    </xf>
    <xf numFmtId="43" fontId="5" fillId="0" borderId="0" xfId="1"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49" fontId="5" fillId="0" borderId="0" xfId="0" applyNumberFormat="1" applyFont="1" applyFill="1" applyAlignment="1">
      <alignment horizontal="center" vertical="center"/>
    </xf>
    <xf numFmtId="1" fontId="4" fillId="0" borderId="0" xfId="1" applyNumberFormat="1" applyFont="1" applyFill="1" applyAlignment="1">
      <alignment horizontal="center" vertical="center"/>
    </xf>
    <xf numFmtId="14" fontId="4" fillId="0" borderId="0" xfId="0" applyNumberFormat="1" applyFont="1" applyFill="1" applyAlignment="1">
      <alignment horizontal="center" vertical="center"/>
    </xf>
    <xf numFmtId="164" fontId="3" fillId="0" borderId="0" xfId="1" applyNumberFormat="1" applyFont="1" applyFill="1" applyAlignment="1">
      <alignment horizontal="center" vertical="center" wrapText="1"/>
    </xf>
    <xf numFmtId="14" fontId="19" fillId="0" borderId="1" xfId="0" applyNumberFormat="1" applyFont="1" applyFill="1" applyBorder="1" applyAlignment="1">
      <alignment horizontal="center" vertical="center"/>
    </xf>
    <xf numFmtId="14" fontId="5" fillId="0" borderId="0" xfId="0" applyNumberFormat="1" applyFont="1" applyFill="1" applyAlignment="1">
      <alignment horizontal="center" vertical="center"/>
    </xf>
    <xf numFmtId="4" fontId="5" fillId="0" borderId="0" xfId="0" applyNumberFormat="1" applyFont="1" applyFill="1" applyAlignment="1">
      <alignment horizontal="center" vertical="center"/>
    </xf>
    <xf numFmtId="49" fontId="5" fillId="0" borderId="0" xfId="1" applyNumberFormat="1" applyFont="1" applyFill="1" applyAlignment="1">
      <alignment horizontal="center" vertical="center"/>
    </xf>
    <xf numFmtId="4" fontId="7" fillId="0" borderId="0" xfId="0" applyNumberFormat="1" applyFont="1" applyFill="1" applyAlignment="1">
      <alignment horizontal="center" vertical="center"/>
    </xf>
    <xf numFmtId="9" fontId="5" fillId="0" borderId="0" xfId="2" applyFont="1" applyFill="1" applyAlignment="1">
      <alignment horizontal="center" vertical="center"/>
    </xf>
    <xf numFmtId="166" fontId="3" fillId="0" borderId="0" xfId="1" applyNumberFormat="1" applyFont="1" applyFill="1" applyAlignment="1">
      <alignment horizontal="center" vertical="center"/>
    </xf>
    <xf numFmtId="43" fontId="4" fillId="0" borderId="0" xfId="1" applyFont="1" applyFill="1" applyAlignment="1">
      <alignment horizontal="center" vertical="center"/>
    </xf>
    <xf numFmtId="0" fontId="5" fillId="0" borderId="0" xfId="0" applyFont="1" applyFill="1" applyAlignment="1">
      <alignment horizontal="center" vertical="center" wrapText="1"/>
    </xf>
    <xf numFmtId="9" fontId="5" fillId="0" borderId="0" xfId="2" applyFont="1" applyFill="1" applyAlignment="1">
      <alignment horizontal="center" vertical="center" wrapText="1"/>
    </xf>
    <xf numFmtId="49" fontId="5" fillId="0" borderId="0" xfId="2"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19"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37" fontId="3" fillId="0" borderId="0" xfId="1" applyNumberFormat="1" applyFont="1" applyFill="1" applyAlignment="1">
      <alignment horizontal="center" vertical="center"/>
    </xf>
    <xf numFmtId="43" fontId="17" fillId="0" borderId="0" xfId="1" applyFont="1" applyFill="1" applyAlignment="1">
      <alignment horizontal="center" vertical="center"/>
    </xf>
    <xf numFmtId="0" fontId="15" fillId="0" borderId="1" xfId="9" applyNumberFormat="1" applyFont="1" applyFill="1" applyBorder="1" applyAlignment="1">
      <alignment horizontal="center" vertical="center" wrapText="1"/>
    </xf>
    <xf numFmtId="49" fontId="15" fillId="0" borderId="1" xfId="9" applyNumberFormat="1" applyFont="1" applyFill="1" applyBorder="1" applyAlignment="1">
      <alignment horizontal="center" vertical="center"/>
    </xf>
    <xf numFmtId="49" fontId="7" fillId="3" borderId="1" xfId="1" applyNumberFormat="1" applyFont="1" applyFill="1" applyBorder="1" applyAlignment="1">
      <alignment horizontal="left" vertical="center" wrapText="1"/>
    </xf>
    <xf numFmtId="3" fontId="5" fillId="0" borderId="1" xfId="1" applyNumberFormat="1" applyFont="1" applyFill="1" applyBorder="1" applyAlignment="1">
      <alignment horizontal="right" vertical="center" wrapText="1"/>
    </xf>
    <xf numFmtId="14" fontId="15" fillId="0" borderId="1" xfId="9"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164" fontId="5" fillId="0" borderId="1" xfId="1" applyNumberFormat="1" applyFont="1" applyFill="1" applyBorder="1" applyAlignment="1">
      <alignment horizontal="right" vertical="center"/>
    </xf>
    <xf numFmtId="43" fontId="3" fillId="0" borderId="1" xfId="1" applyFont="1" applyFill="1" applyBorder="1" applyAlignment="1">
      <alignment horizontal="left" vertical="center"/>
    </xf>
    <xf numFmtId="49" fontId="5" fillId="10"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14" fontId="5" fillId="0" borderId="1" xfId="0" applyNumberFormat="1" applyFont="1" applyFill="1" applyBorder="1" applyAlignment="1">
      <alignment horizontal="right" vertical="center" wrapText="1"/>
    </xf>
    <xf numFmtId="168" fontId="5" fillId="0" borderId="2" xfId="1" applyNumberFormat="1" applyFont="1" applyFill="1" applyBorder="1" applyAlignment="1">
      <alignment horizontal="center" vertical="center" wrapText="1"/>
    </xf>
    <xf numFmtId="14" fontId="5" fillId="0" borderId="2" xfId="1" applyNumberFormat="1" applyFont="1" applyFill="1" applyBorder="1" applyAlignment="1">
      <alignment horizontal="center" vertical="center" wrapText="1"/>
    </xf>
    <xf numFmtId="43" fontId="5" fillId="0" borderId="2" xfId="1" applyFont="1" applyFill="1" applyBorder="1" applyAlignment="1">
      <alignment horizontal="center" vertical="center" wrapText="1"/>
    </xf>
    <xf numFmtId="0" fontId="9" fillId="0" borderId="2" xfId="0" applyFont="1" applyBorder="1" applyAlignment="1">
      <alignment horizontal="left" vertical="center" wrapText="1"/>
    </xf>
    <xf numFmtId="37" fontId="5" fillId="0" borderId="2" xfId="1" applyNumberFormat="1" applyFont="1" applyFill="1" applyBorder="1" applyAlignment="1">
      <alignment horizontal="center" vertical="center" wrapText="1"/>
    </xf>
    <xf numFmtId="49" fontId="5" fillId="0" borderId="2" xfId="0" applyNumberFormat="1" applyFont="1" applyBorder="1" applyAlignment="1">
      <alignment horizontal="left" vertical="center" wrapText="1"/>
    </xf>
    <xf numFmtId="14" fontId="5" fillId="10" borderId="2" xfId="1" applyNumberFormat="1" applyFont="1" applyFill="1" applyBorder="1" applyAlignment="1">
      <alignment horizontal="center" vertical="center" wrapText="1"/>
    </xf>
    <xf numFmtId="13" fontId="5" fillId="10" borderId="2" xfId="1" applyNumberFormat="1" applyFont="1" applyFill="1" applyBorder="1" applyAlignment="1">
      <alignment horizontal="center" vertical="center" wrapText="1"/>
    </xf>
    <xf numFmtId="0" fontId="5" fillId="11" borderId="2" xfId="0" applyNumberFormat="1" applyFont="1" applyFill="1" applyBorder="1" applyAlignment="1">
      <alignment horizontal="center" vertical="center" wrapText="1"/>
    </xf>
    <xf numFmtId="14" fontId="5" fillId="11" borderId="2" xfId="1" applyNumberFormat="1" applyFont="1" applyFill="1" applyBorder="1" applyAlignment="1">
      <alignment horizontal="center" vertical="center" wrapText="1"/>
    </xf>
    <xf numFmtId="0" fontId="5" fillId="12" borderId="2" xfId="0" applyNumberFormat="1" applyFont="1" applyFill="1" applyBorder="1" applyAlignment="1">
      <alignment horizontal="center" vertical="center"/>
    </xf>
    <xf numFmtId="43" fontId="5" fillId="12" borderId="2" xfId="1" applyFont="1" applyFill="1" applyBorder="1" applyAlignment="1">
      <alignment horizontal="center" vertical="center"/>
    </xf>
    <xf numFmtId="43" fontId="5" fillId="12" borderId="2" xfId="1" applyFont="1" applyFill="1" applyBorder="1" applyAlignment="1">
      <alignment horizontal="center" vertical="center" wrapText="1"/>
    </xf>
    <xf numFmtId="14" fontId="5" fillId="12" borderId="2" xfId="1" applyNumberFormat="1" applyFont="1" applyFill="1" applyBorder="1" applyAlignment="1">
      <alignment horizontal="center" vertical="center" wrapText="1"/>
    </xf>
    <xf numFmtId="43" fontId="17" fillId="9" borderId="2" xfId="1" applyFont="1" applyFill="1" applyBorder="1" applyAlignment="1">
      <alignment horizontal="center" vertical="center"/>
    </xf>
    <xf numFmtId="43" fontId="17" fillId="15" borderId="2" xfId="1" applyFont="1" applyFill="1" applyBorder="1" applyAlignment="1">
      <alignment horizontal="center" vertical="center"/>
    </xf>
    <xf numFmtId="43" fontId="17" fillId="16" borderId="2" xfId="1" applyFont="1" applyFill="1" applyBorder="1" applyAlignment="1">
      <alignment horizontal="center" vertical="center"/>
    </xf>
    <xf numFmtId="49" fontId="5" fillId="10" borderId="2"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3" fontId="20" fillId="0" borderId="1" xfId="0" applyNumberFormat="1" applyFont="1" applyBorder="1" applyAlignment="1">
      <alignment horizontal="right" vertical="center"/>
    </xf>
    <xf numFmtId="0" fontId="20" fillId="0" borderId="1" xfId="0" applyFont="1" applyBorder="1" applyAlignment="1">
      <alignment horizontal="center" vertical="center"/>
    </xf>
    <xf numFmtId="43" fontId="5" fillId="0" borderId="1" xfId="1" applyFont="1" applyFill="1" applyBorder="1" applyAlignment="1">
      <alignment horizontal="right" vertical="center"/>
    </xf>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14" fontId="5" fillId="0" borderId="9" xfId="1" applyNumberFormat="1" applyFont="1" applyFill="1" applyBorder="1" applyAlignment="1">
      <alignment horizontal="center" vertical="center" wrapText="1"/>
    </xf>
    <xf numFmtId="0" fontId="3" fillId="0" borderId="9" xfId="0" applyFont="1" applyFill="1" applyBorder="1" applyAlignment="1">
      <alignment horizontal="left" vertical="center" wrapText="1"/>
    </xf>
    <xf numFmtId="49" fontId="5" fillId="0" borderId="9" xfId="0" applyNumberFormat="1" applyFont="1" applyFill="1" applyBorder="1" applyAlignment="1">
      <alignment horizontal="center" vertical="center"/>
    </xf>
    <xf numFmtId="0" fontId="9" fillId="0" borderId="9" xfId="0" applyFont="1" applyBorder="1" applyAlignment="1">
      <alignment horizontal="left" vertical="center"/>
    </xf>
    <xf numFmtId="37" fontId="5" fillId="0" borderId="9" xfId="1" applyNumberFormat="1" applyFont="1" applyFill="1" applyBorder="1" applyAlignment="1">
      <alignment horizontal="center" vertical="center" wrapText="1"/>
    </xf>
    <xf numFmtId="49" fontId="3" fillId="0" borderId="9" xfId="0" applyNumberFormat="1" applyFont="1" applyBorder="1" applyAlignment="1">
      <alignment horizontal="left" vertical="center" wrapText="1"/>
    </xf>
    <xf numFmtId="14" fontId="5" fillId="10" borderId="9" xfId="1" applyNumberFormat="1" applyFont="1" applyFill="1" applyBorder="1" applyAlignment="1">
      <alignment horizontal="center" vertical="center" wrapText="1"/>
    </xf>
    <xf numFmtId="13" fontId="5" fillId="10" borderId="9" xfId="1" applyNumberFormat="1" applyFont="1" applyFill="1" applyBorder="1" applyAlignment="1">
      <alignment horizontal="center" vertical="center" wrapText="1"/>
    </xf>
    <xf numFmtId="0" fontId="5" fillId="11" borderId="9" xfId="0" applyNumberFormat="1" applyFont="1" applyFill="1" applyBorder="1" applyAlignment="1">
      <alignment horizontal="center" vertical="center" wrapText="1"/>
    </xf>
    <xf numFmtId="14" fontId="5" fillId="11" borderId="9" xfId="1" applyNumberFormat="1" applyFont="1" applyFill="1" applyBorder="1" applyAlignment="1">
      <alignment horizontal="center" vertical="center" wrapText="1"/>
    </xf>
    <xf numFmtId="0" fontId="5" fillId="12" borderId="9" xfId="0" applyNumberFormat="1" applyFont="1" applyFill="1" applyBorder="1" applyAlignment="1">
      <alignment horizontal="center" vertical="center"/>
    </xf>
    <xf numFmtId="43" fontId="5" fillId="12" borderId="9" xfId="1" applyFont="1" applyFill="1" applyBorder="1" applyAlignment="1">
      <alignment horizontal="center" vertical="center"/>
    </xf>
    <xf numFmtId="43" fontId="5" fillId="12" borderId="9" xfId="1" applyFont="1" applyFill="1" applyBorder="1" applyAlignment="1">
      <alignment horizontal="center" vertical="center" wrapText="1"/>
    </xf>
    <xf numFmtId="14" fontId="5" fillId="12" borderId="9" xfId="1" applyNumberFormat="1" applyFont="1" applyFill="1" applyBorder="1" applyAlignment="1">
      <alignment horizontal="center" vertical="center" wrapText="1"/>
    </xf>
    <xf numFmtId="43" fontId="17" fillId="9" borderId="9" xfId="1" applyFont="1" applyFill="1" applyBorder="1" applyAlignment="1">
      <alignment horizontal="center" vertical="center"/>
    </xf>
    <xf numFmtId="43" fontId="17" fillId="15" borderId="9" xfId="1" applyFont="1" applyFill="1" applyBorder="1" applyAlignment="1">
      <alignment horizontal="center" vertical="center"/>
    </xf>
    <xf numFmtId="43" fontId="17" fillId="16" borderId="9" xfId="1" applyFont="1" applyFill="1" applyBorder="1" applyAlignment="1">
      <alignment horizontal="center" vertical="center"/>
    </xf>
    <xf numFmtId="49" fontId="5" fillId="10" borderId="9" xfId="0" applyNumberFormat="1" applyFont="1" applyFill="1" applyBorder="1" applyAlignment="1">
      <alignment horizontal="center" vertical="center" wrapText="1"/>
    </xf>
    <xf numFmtId="49" fontId="3" fillId="0" borderId="2" xfId="0" applyNumberFormat="1" applyFont="1" applyBorder="1" applyAlignment="1">
      <alignment horizontal="left" vertical="center" wrapText="1"/>
    </xf>
    <xf numFmtId="0" fontId="5" fillId="10" borderId="2" xfId="1" applyNumberFormat="1" applyFont="1" applyFill="1" applyBorder="1" applyAlignment="1">
      <alignment horizontal="center" vertical="center" wrapText="1"/>
    </xf>
    <xf numFmtId="0" fontId="21" fillId="0" borderId="1" xfId="0" applyFont="1" applyBorder="1" applyAlignment="1">
      <alignment horizontal="right" vertical="center"/>
    </xf>
    <xf numFmtId="168" fontId="5" fillId="0" borderId="14" xfId="1" applyNumberFormat="1" applyFont="1" applyFill="1" applyBorder="1" applyAlignment="1">
      <alignment horizontal="center" vertical="center" wrapText="1"/>
    </xf>
    <xf numFmtId="43" fontId="5" fillId="0" borderId="14" xfId="1" applyFont="1" applyFill="1" applyBorder="1" applyAlignment="1">
      <alignment horizontal="center" vertical="center"/>
    </xf>
    <xf numFmtId="43" fontId="5" fillId="0" borderId="14" xfId="1" applyFont="1" applyFill="1" applyBorder="1" applyAlignment="1">
      <alignment horizontal="center" vertical="center" wrapText="1"/>
    </xf>
    <xf numFmtId="0" fontId="5" fillId="0" borderId="14" xfId="0" applyFont="1" applyFill="1" applyBorder="1" applyAlignment="1">
      <alignment vertical="center" wrapText="1"/>
    </xf>
    <xf numFmtId="37" fontId="5" fillId="0" borderId="14" xfId="1" applyNumberFormat="1" applyFont="1" applyFill="1" applyBorder="1" applyAlignment="1">
      <alignment horizontal="center" vertical="center" wrapText="1"/>
    </xf>
    <xf numFmtId="49" fontId="5" fillId="0" borderId="14" xfId="1" applyNumberFormat="1" applyFont="1" applyFill="1" applyBorder="1" applyAlignment="1">
      <alignment horizontal="left" vertical="center" wrapText="1"/>
    </xf>
    <xf numFmtId="14" fontId="5" fillId="10" borderId="14" xfId="1" applyNumberFormat="1" applyFont="1" applyFill="1" applyBorder="1" applyAlignment="1">
      <alignment horizontal="center" vertical="center" wrapText="1"/>
    </xf>
    <xf numFmtId="43" fontId="5" fillId="10" borderId="14" xfId="1" applyFont="1" applyFill="1" applyBorder="1" applyAlignment="1">
      <alignment horizontal="center" vertical="center" wrapText="1"/>
    </xf>
    <xf numFmtId="49" fontId="5" fillId="10" borderId="14" xfId="1" applyNumberFormat="1" applyFont="1" applyFill="1" applyBorder="1" applyAlignment="1">
      <alignment horizontal="center" vertical="center" wrapText="1"/>
    </xf>
    <xf numFmtId="0" fontId="5" fillId="11" borderId="14" xfId="0" applyNumberFormat="1" applyFont="1" applyFill="1" applyBorder="1" applyAlignment="1">
      <alignment horizontal="center" vertical="center" wrapText="1"/>
    </xf>
    <xf numFmtId="14" fontId="5" fillId="11" borderId="14" xfId="0" applyNumberFormat="1" applyFont="1" applyFill="1" applyBorder="1" applyAlignment="1">
      <alignment horizontal="center" vertical="center" wrapText="1"/>
    </xf>
    <xf numFmtId="43" fontId="5" fillId="11" borderId="14" xfId="1" applyFont="1" applyFill="1" applyBorder="1" applyAlignment="1">
      <alignment horizontal="center" vertical="center" wrapText="1"/>
    </xf>
    <xf numFmtId="14" fontId="5" fillId="11" borderId="14" xfId="1" applyNumberFormat="1" applyFont="1" applyFill="1" applyBorder="1" applyAlignment="1">
      <alignment horizontal="center" vertical="center" wrapText="1"/>
    </xf>
    <xf numFmtId="0" fontId="5" fillId="12" borderId="14" xfId="0" applyNumberFormat="1" applyFont="1" applyFill="1" applyBorder="1" applyAlignment="1">
      <alignment horizontal="center" vertical="center"/>
    </xf>
    <xf numFmtId="43" fontId="5" fillId="12" borderId="14" xfId="1" applyFont="1" applyFill="1" applyBorder="1" applyAlignment="1">
      <alignment horizontal="center" vertical="center"/>
    </xf>
    <xf numFmtId="43" fontId="5" fillId="12" borderId="14" xfId="1" applyFont="1" applyFill="1" applyBorder="1" applyAlignment="1">
      <alignment horizontal="center" vertical="center" wrapText="1"/>
    </xf>
    <xf numFmtId="14" fontId="5" fillId="12" borderId="14" xfId="1" applyNumberFormat="1" applyFont="1" applyFill="1" applyBorder="1" applyAlignment="1">
      <alignment horizontal="center" vertical="center" wrapText="1"/>
    </xf>
    <xf numFmtId="43" fontId="17" fillId="9" borderId="14" xfId="1" applyFont="1" applyFill="1" applyBorder="1" applyAlignment="1">
      <alignment horizontal="center" vertical="center"/>
    </xf>
    <xf numFmtId="43" fontId="17" fillId="15" borderId="14" xfId="1" applyFont="1" applyFill="1" applyBorder="1" applyAlignment="1">
      <alignment horizontal="center" vertical="center"/>
    </xf>
    <xf numFmtId="43" fontId="17" fillId="16" borderId="14" xfId="1" applyFont="1" applyFill="1" applyBorder="1" applyAlignment="1">
      <alignment horizontal="center" vertical="center"/>
    </xf>
    <xf numFmtId="14" fontId="5" fillId="10" borderId="14" xfId="0" applyNumberFormat="1" applyFont="1" applyFill="1" applyBorder="1" applyAlignment="1">
      <alignment horizontal="center" vertical="center" wrapText="1"/>
    </xf>
    <xf numFmtId="49" fontId="5" fillId="10" borderId="14" xfId="0" applyNumberFormat="1" applyFont="1" applyFill="1" applyBorder="1" applyAlignment="1">
      <alignment horizontal="center" vertical="center" wrapText="1"/>
    </xf>
    <xf numFmtId="49" fontId="5" fillId="11" borderId="14" xfId="0" applyNumberFormat="1" applyFont="1" applyFill="1" applyBorder="1" applyAlignment="1">
      <alignment horizontal="center" vertical="center" wrapText="1"/>
    </xf>
    <xf numFmtId="14" fontId="5" fillId="12" borderId="14" xfId="0" applyNumberFormat="1" applyFont="1" applyFill="1" applyBorder="1" applyAlignment="1">
      <alignment horizontal="center" vertical="center"/>
    </xf>
    <xf numFmtId="14" fontId="5" fillId="12" borderId="14" xfId="0" applyNumberFormat="1" applyFont="1" applyFill="1" applyBorder="1" applyAlignment="1">
      <alignment horizontal="center" vertical="center" wrapText="1"/>
    </xf>
    <xf numFmtId="4" fontId="5" fillId="0" borderId="14" xfId="1" applyNumberFormat="1" applyFont="1" applyFill="1" applyBorder="1" applyAlignment="1">
      <alignment horizontal="center" vertical="center"/>
    </xf>
    <xf numFmtId="14" fontId="5" fillId="17" borderId="14" xfId="1" applyNumberFormat="1" applyFont="1" applyFill="1" applyBorder="1" applyAlignment="1">
      <alignment horizontal="center" vertical="center"/>
    </xf>
    <xf numFmtId="49" fontId="5" fillId="0" borderId="14" xfId="1" applyNumberFormat="1" applyFont="1" applyFill="1" applyBorder="1" applyAlignment="1">
      <alignment horizontal="center" vertical="center"/>
    </xf>
    <xf numFmtId="4" fontId="5" fillId="20" borderId="14" xfId="1" applyNumberFormat="1" applyFont="1" applyFill="1" applyBorder="1" applyAlignment="1">
      <alignment horizontal="center" vertical="center"/>
    </xf>
    <xf numFmtId="43" fontId="5" fillId="20" borderId="14" xfId="1" applyFont="1" applyFill="1" applyBorder="1" applyAlignment="1">
      <alignment horizontal="center" vertical="center"/>
    </xf>
    <xf numFmtId="165" fontId="5" fillId="5" borderId="14" xfId="2" applyNumberFormat="1" applyFont="1" applyFill="1" applyBorder="1" applyAlignment="1">
      <alignment horizontal="center" vertical="center"/>
    </xf>
    <xf numFmtId="165" fontId="5" fillId="0" borderId="14" xfId="2" applyNumberFormat="1" applyFont="1" applyFill="1" applyBorder="1" applyAlignment="1">
      <alignment horizontal="center" vertical="center"/>
    </xf>
    <xf numFmtId="14" fontId="7" fillId="8" borderId="14" xfId="1" applyNumberFormat="1" applyFont="1" applyFill="1" applyBorder="1" applyAlignment="1">
      <alignment horizontal="center" vertical="center"/>
    </xf>
    <xf numFmtId="14" fontId="7" fillId="0" borderId="14" xfId="1" applyNumberFormat="1" applyFont="1" applyFill="1" applyBorder="1" applyAlignment="1">
      <alignment horizontal="center" vertical="center"/>
    </xf>
    <xf numFmtId="14" fontId="7" fillId="8" borderId="14" xfId="0" applyNumberFormat="1" applyFont="1" applyFill="1" applyBorder="1" applyAlignment="1">
      <alignment horizontal="center" vertical="center"/>
    </xf>
    <xf numFmtId="43" fontId="7" fillId="8" borderId="14" xfId="1" applyFont="1" applyFill="1" applyBorder="1" applyAlignment="1">
      <alignment horizontal="center" vertical="center"/>
    </xf>
    <xf numFmtId="166" fontId="7" fillId="8" borderId="14" xfId="1" applyNumberFormat="1" applyFont="1" applyFill="1" applyBorder="1" applyAlignment="1">
      <alignment horizontal="center" vertical="center"/>
    </xf>
    <xf numFmtId="165" fontId="7" fillId="8" borderId="14" xfId="2" applyNumberFormat="1" applyFont="1" applyFill="1" applyBorder="1" applyAlignment="1">
      <alignment horizontal="center" vertical="center"/>
    </xf>
    <xf numFmtId="0" fontId="21" fillId="0" borderId="1" xfId="0" applyFont="1" applyBorder="1" applyAlignment="1">
      <alignment horizontal="left" vertical="center" wrapText="1"/>
    </xf>
    <xf numFmtId="49" fontId="5" fillId="0" borderId="14" xfId="0" applyNumberFormat="1" applyFont="1" applyBorder="1" applyAlignment="1">
      <alignment horizontal="left" vertical="center" wrapText="1"/>
    </xf>
    <xf numFmtId="0" fontId="5" fillId="10" borderId="14" xfId="1" applyNumberFormat="1" applyFont="1" applyFill="1" applyBorder="1" applyAlignment="1">
      <alignment horizontal="center" vertical="center" wrapText="1"/>
    </xf>
    <xf numFmtId="0" fontId="20" fillId="22" borderId="1" xfId="0" applyFont="1" applyFill="1" applyBorder="1" applyAlignment="1">
      <alignment vertical="center" wrapText="1"/>
    </xf>
    <xf numFmtId="0" fontId="20" fillId="22" borderId="1" xfId="0" applyFont="1" applyFill="1" applyBorder="1" applyAlignment="1">
      <alignment horizontal="left" vertical="center" wrapText="1"/>
    </xf>
    <xf numFmtId="0" fontId="20" fillId="0" borderId="1" xfId="0" applyFont="1" applyBorder="1" applyAlignment="1">
      <alignment horizontal="right" vertical="center"/>
    </xf>
    <xf numFmtId="0" fontId="5" fillId="10" borderId="9" xfId="1" applyNumberFormat="1" applyFont="1" applyFill="1" applyBorder="1" applyAlignment="1">
      <alignment horizontal="center" vertical="center" wrapText="1"/>
    </xf>
    <xf numFmtId="0" fontId="20" fillId="0" borderId="1" xfId="0" applyFont="1" applyBorder="1" applyAlignment="1">
      <alignment horizontal="left" vertical="center"/>
    </xf>
    <xf numFmtId="0" fontId="9" fillId="0" borderId="1" xfId="0" applyFont="1" applyBorder="1" applyAlignment="1">
      <alignment horizontal="center" vertical="center"/>
    </xf>
    <xf numFmtId="1" fontId="5" fillId="0" borderId="1" xfId="1" applyNumberFormat="1" applyFont="1" applyFill="1" applyBorder="1" applyAlignment="1">
      <alignment horizontal="right" vertical="center" wrapText="1"/>
    </xf>
    <xf numFmtId="43" fontId="3" fillId="0" borderId="9" xfId="1" applyFont="1" applyFill="1" applyBorder="1" applyAlignment="1">
      <alignment horizontal="center" vertical="center"/>
    </xf>
    <xf numFmtId="0" fontId="9" fillId="0" borderId="14" xfId="0" applyFont="1" applyBorder="1" applyAlignment="1">
      <alignment horizontal="center" vertical="center" wrapText="1"/>
    </xf>
    <xf numFmtId="0" fontId="3" fillId="0" borderId="1" xfId="0" applyFont="1" applyBorder="1" applyAlignment="1">
      <alignment horizontal="justify" vertical="center" wrapText="1"/>
    </xf>
    <xf numFmtId="0" fontId="5" fillId="0" borderId="2" xfId="0" applyFont="1" applyFill="1" applyBorder="1" applyAlignment="1">
      <alignment vertical="center" wrapText="1"/>
    </xf>
    <xf numFmtId="0" fontId="6" fillId="0" borderId="0" xfId="0" applyFont="1" applyAlignment="1">
      <alignment horizontal="justify" vertical="center"/>
    </xf>
    <xf numFmtId="49" fontId="5" fillId="10" borderId="2" xfId="1" applyNumberFormat="1" applyFont="1" applyFill="1" applyBorder="1" applyAlignment="1">
      <alignment horizontal="center" vertical="center" wrapText="1"/>
    </xf>
    <xf numFmtId="49" fontId="5" fillId="11" borderId="2" xfId="0" applyNumberFormat="1" applyFont="1" applyFill="1" applyBorder="1" applyAlignment="1">
      <alignment horizontal="center" vertical="center" wrapText="1"/>
    </xf>
    <xf numFmtId="0" fontId="6" fillId="0" borderId="1" xfId="0" applyFont="1" applyBorder="1" applyAlignment="1">
      <alignment horizontal="justify" vertical="center"/>
    </xf>
    <xf numFmtId="0" fontId="3" fillId="0" borderId="0" xfId="0" applyFont="1" applyAlignment="1">
      <alignment horizontal="justify" vertical="center" wrapText="1"/>
    </xf>
    <xf numFmtId="0" fontId="24" fillId="0" borderId="0" xfId="0" applyFont="1" applyAlignment="1">
      <alignment vertical="center" wrapText="1"/>
    </xf>
    <xf numFmtId="0" fontId="9" fillId="0" borderId="1" xfId="0" applyFont="1" applyBorder="1" applyAlignment="1">
      <alignment horizontal="left" vertical="center" wrapText="1"/>
    </xf>
    <xf numFmtId="49" fontId="22" fillId="0" borderId="1" xfId="9" applyNumberFormat="1" applyFont="1" applyFill="1" applyBorder="1" applyAlignment="1">
      <alignment horizontal="center" vertical="center"/>
    </xf>
    <xf numFmtId="0" fontId="14" fillId="0" borderId="1" xfId="9" applyFont="1" applyFill="1" applyBorder="1" applyAlignment="1">
      <alignment horizontal="center" vertical="center"/>
    </xf>
    <xf numFmtId="14" fontId="5" fillId="0" borderId="1" xfId="9"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0" xfId="0" applyFont="1" applyAlignment="1">
      <alignment horizontal="center" vertical="center"/>
    </xf>
    <xf numFmtId="14" fontId="4" fillId="0" borderId="1" xfId="0" applyNumberFormat="1" applyFont="1" applyFill="1" applyBorder="1" applyAlignment="1">
      <alignment horizontal="left" vertical="center" wrapText="1"/>
    </xf>
    <xf numFmtId="164" fontId="3" fillId="0" borderId="1" xfId="1" applyNumberFormat="1" applyFont="1" applyFill="1" applyBorder="1" applyAlignment="1">
      <alignment horizontal="right" vertical="center"/>
    </xf>
    <xf numFmtId="49" fontId="3" fillId="0" borderId="1" xfId="1" applyNumberFormat="1" applyFont="1" applyFill="1" applyBorder="1" applyAlignment="1">
      <alignment horizontal="left" vertical="center" wrapText="1"/>
    </xf>
    <xf numFmtId="0" fontId="11" fillId="0" borderId="1" xfId="0" applyFont="1" applyBorder="1" applyAlignment="1">
      <alignment horizontal="left" vertical="center"/>
    </xf>
    <xf numFmtId="0" fontId="3" fillId="0" borderId="1" xfId="0" applyNumberFormat="1" applyFont="1" applyFill="1" applyBorder="1" applyAlignment="1">
      <alignment horizontal="justify" vertical="center" wrapText="1"/>
    </xf>
    <xf numFmtId="4" fontId="5" fillId="10" borderId="1" xfId="1" applyNumberFormat="1" applyFont="1" applyFill="1" applyBorder="1" applyAlignment="1">
      <alignment horizontal="center" vertical="center" wrapText="1"/>
    </xf>
    <xf numFmtId="9" fontId="5" fillId="23" borderId="1" xfId="2" applyFont="1" applyFill="1" applyBorder="1" applyAlignment="1">
      <alignment horizontal="center" vertical="center" wrapText="1"/>
    </xf>
    <xf numFmtId="168" fontId="5" fillId="23"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4" fontId="5"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49" fontId="5" fillId="0" borderId="9" xfId="1" applyNumberFormat="1" applyFont="1" applyFill="1" applyBorder="1" applyAlignment="1">
      <alignment horizontal="left" vertical="center" wrapText="1"/>
    </xf>
    <xf numFmtId="49" fontId="5" fillId="10" borderId="9" xfId="1" applyNumberFormat="1" applyFont="1" applyFill="1" applyBorder="1" applyAlignment="1">
      <alignment horizontal="center" vertical="center" wrapText="1"/>
    </xf>
    <xf numFmtId="0" fontId="9" fillId="0" borderId="2" xfId="0" applyFont="1" applyBorder="1" applyAlignment="1">
      <alignment horizontal="left" vertical="center"/>
    </xf>
    <xf numFmtId="49" fontId="5" fillId="0" borderId="1" xfId="1" applyNumberFormat="1" applyFont="1" applyFill="1" applyBorder="1" applyAlignment="1">
      <alignment horizontal="left" vertical="top" wrapText="1"/>
    </xf>
    <xf numFmtId="49" fontId="5" fillId="0" borderId="9" xfId="1" applyNumberFormat="1" applyFont="1" applyFill="1" applyBorder="1" applyAlignment="1">
      <alignment horizontal="left" vertical="top" wrapText="1"/>
    </xf>
    <xf numFmtId="0" fontId="22" fillId="0" borderId="1" xfId="9"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9" fontId="16" fillId="23" borderId="1" xfId="2" applyFont="1" applyFill="1" applyBorder="1" applyAlignment="1">
      <alignment horizontal="center" vertical="center" wrapText="1"/>
    </xf>
    <xf numFmtId="0" fontId="22" fillId="0" borderId="1" xfId="9" applyFont="1" applyBorder="1" applyAlignment="1">
      <alignment horizontal="center" vertical="center"/>
    </xf>
    <xf numFmtId="14" fontId="4" fillId="0" borderId="0" xfId="0" applyNumberFormat="1" applyFont="1" applyFill="1" applyAlignment="1">
      <alignment horizontal="left" vertical="center" wrapText="1"/>
    </xf>
    <xf numFmtId="0" fontId="3" fillId="0" borderId="9" xfId="0" applyFont="1" applyFill="1" applyBorder="1" applyAlignment="1">
      <alignment horizontal="left" vertical="center"/>
    </xf>
    <xf numFmtId="0" fontId="5"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0" fontId="3" fillId="0" borderId="9" xfId="0" applyNumberFormat="1" applyFont="1" applyFill="1" applyBorder="1" applyAlignment="1">
      <alignment horizontal="justify" vertical="top" wrapText="1"/>
    </xf>
    <xf numFmtId="1" fontId="3" fillId="0" borderId="9" xfId="1"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3" fontId="3" fillId="0" borderId="9" xfId="1" applyNumberFormat="1" applyFont="1" applyFill="1" applyBorder="1" applyAlignment="1">
      <alignment horizontal="right" vertical="center"/>
    </xf>
    <xf numFmtId="14" fontId="4" fillId="0" borderId="9" xfId="0" applyNumberFormat="1" applyFont="1" applyFill="1" applyBorder="1" applyAlignment="1">
      <alignment vertical="center"/>
    </xf>
    <xf numFmtId="14" fontId="3" fillId="0" borderId="9" xfId="1" applyNumberFormat="1" applyFont="1" applyFill="1" applyBorder="1" applyAlignment="1">
      <alignment horizontal="center" vertical="center"/>
    </xf>
    <xf numFmtId="49" fontId="3" fillId="0" borderId="9" xfId="1" applyNumberFormat="1" applyFont="1" applyFill="1" applyBorder="1" applyAlignment="1">
      <alignment horizontal="center" vertical="center"/>
    </xf>
    <xf numFmtId="14" fontId="5" fillId="0" borderId="9" xfId="1" applyNumberFormat="1" applyFont="1" applyFill="1" applyBorder="1" applyAlignment="1">
      <alignment horizontal="center" vertical="center"/>
    </xf>
    <xf numFmtId="3" fontId="3" fillId="0" borderId="9" xfId="1" applyNumberFormat="1" applyFont="1" applyFill="1" applyBorder="1" applyAlignment="1">
      <alignment vertical="center"/>
    </xf>
    <xf numFmtId="1" fontId="4" fillId="0" borderId="9" xfId="1"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43" fontId="4" fillId="0" borderId="9" xfId="1" applyFont="1" applyFill="1" applyBorder="1" applyAlignment="1">
      <alignment horizontal="center" vertical="center"/>
    </xf>
    <xf numFmtId="9" fontId="5" fillId="0" borderId="9" xfId="2" applyFont="1" applyFill="1" applyBorder="1" applyAlignment="1">
      <alignment horizontal="center" vertical="center" wrapText="1"/>
    </xf>
    <xf numFmtId="49" fontId="5" fillId="0" borderId="9" xfId="2" applyNumberFormat="1" applyFont="1" applyFill="1" applyBorder="1" applyAlignment="1">
      <alignment horizontal="center" vertical="center" wrapText="1"/>
    </xf>
    <xf numFmtId="14" fontId="19" fillId="0" borderId="9" xfId="0" applyNumberFormat="1" applyFont="1" applyFill="1" applyBorder="1" applyAlignment="1">
      <alignment horizontal="center" vertical="center"/>
    </xf>
    <xf numFmtId="0" fontId="5" fillId="0" borderId="1" xfId="0" applyFont="1" applyBorder="1" applyAlignment="1">
      <alignment horizontal="left" wrapText="1"/>
    </xf>
    <xf numFmtId="0" fontId="3" fillId="0" borderId="1" xfId="0" applyFont="1" applyBorder="1" applyAlignment="1">
      <alignment horizontal="right" vertical="center"/>
    </xf>
    <xf numFmtId="0" fontId="3" fillId="0" borderId="1" xfId="0" applyFont="1" applyBorder="1" applyAlignment="1">
      <alignment vertical="center"/>
    </xf>
    <xf numFmtId="3" fontId="5" fillId="0" borderId="1" xfId="0" applyNumberFormat="1" applyFont="1" applyBorder="1" applyAlignment="1">
      <alignment horizontal="right" vertical="center"/>
    </xf>
    <xf numFmtId="0" fontId="13" fillId="22" borderId="1" xfId="0" applyFont="1" applyFill="1" applyBorder="1" applyAlignment="1">
      <alignment horizontal="center" vertical="center" wrapText="1"/>
    </xf>
    <xf numFmtId="0" fontId="13" fillId="0" borderId="1" xfId="0" applyFont="1" applyBorder="1" applyAlignment="1">
      <alignment horizontal="center" vertical="center"/>
    </xf>
    <xf numFmtId="0" fontId="9" fillId="0" borderId="1" xfId="0" applyFont="1" applyBorder="1" applyAlignment="1">
      <alignment horizontal="justify" vertical="center"/>
    </xf>
    <xf numFmtId="168" fontId="5" fillId="18" borderId="1" xfId="1" applyNumberFormat="1" applyFont="1" applyFill="1" applyBorder="1" applyAlignment="1">
      <alignment horizontal="center" vertical="center" wrapText="1"/>
    </xf>
    <xf numFmtId="0" fontId="11"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xf numFmtId="0" fontId="22" fillId="0" borderId="1" xfId="9" applyFont="1" applyBorder="1"/>
    <xf numFmtId="0" fontId="5"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49" fontId="5" fillId="0" borderId="1" xfId="0" applyNumberFormat="1" applyFont="1" applyFill="1" applyBorder="1" applyAlignment="1">
      <alignment horizontal="right" vertical="center"/>
    </xf>
    <xf numFmtId="1" fontId="9" fillId="0" borderId="1" xfId="0" applyNumberFormat="1" applyFont="1" applyFill="1" applyBorder="1" applyAlignment="1">
      <alignment horizontal="right" vertical="center" wrapText="1"/>
    </xf>
    <xf numFmtId="0" fontId="3" fillId="0" borderId="9" xfId="0" applyFont="1" applyFill="1" applyBorder="1" applyAlignment="1">
      <alignment horizontal="right" vertical="center"/>
    </xf>
    <xf numFmtId="0" fontId="3" fillId="0" borderId="0" xfId="0" applyFont="1" applyFill="1" applyAlignment="1">
      <alignment horizontal="right" vertical="center"/>
    </xf>
    <xf numFmtId="0" fontId="8" fillId="0" borderId="0" xfId="9" applyAlignment="1">
      <alignment horizontal="center" vertical="center"/>
    </xf>
    <xf numFmtId="0" fontId="5" fillId="0" borderId="1" xfId="10" applyFont="1" applyFill="1" applyBorder="1" applyAlignment="1">
      <alignment horizontal="center" vertical="center" wrapText="1"/>
    </xf>
    <xf numFmtId="49" fontId="5" fillId="0" borderId="2" xfId="0" applyNumberFormat="1" applyFont="1" applyFill="1" applyBorder="1" applyAlignment="1">
      <alignment horizontal="left" vertical="center"/>
    </xf>
    <xf numFmtId="0" fontId="3" fillId="0" borderId="2" xfId="0" applyFont="1" applyFill="1" applyBorder="1" applyAlignment="1">
      <alignment horizontal="right" vertical="center"/>
    </xf>
    <xf numFmtId="0" fontId="8" fillId="0" borderId="1" xfId="9" applyBorder="1" applyAlignment="1">
      <alignment horizontal="center" vertical="center"/>
    </xf>
    <xf numFmtId="0" fontId="3" fillId="0" borderId="0" xfId="0" applyFont="1" applyAlignment="1">
      <alignment horizontal="right" vertical="center"/>
    </xf>
    <xf numFmtId="0" fontId="28" fillId="25" borderId="18" xfId="9" applyFont="1" applyFill="1" applyBorder="1" applyAlignment="1">
      <alignment horizontal="left" vertical="center" wrapText="1"/>
    </xf>
    <xf numFmtId="0" fontId="28" fillId="25" borderId="19" xfId="9" applyFont="1" applyFill="1" applyBorder="1" applyAlignment="1">
      <alignment horizontal="left" vertical="center" wrapText="1"/>
    </xf>
    <xf numFmtId="0" fontId="28" fillId="25" borderId="20" xfId="9" applyFont="1" applyFill="1" applyBorder="1" applyAlignment="1">
      <alignment horizontal="left" vertical="center" wrapText="1"/>
    </xf>
    <xf numFmtId="0" fontId="28" fillId="26" borderId="21" xfId="9" applyFont="1" applyFill="1" applyBorder="1" applyAlignment="1">
      <alignment horizontal="left" vertical="center" wrapText="1"/>
    </xf>
    <xf numFmtId="0" fontId="29" fillId="27" borderId="17" xfId="0" applyFont="1" applyFill="1" applyBorder="1" applyAlignment="1">
      <alignment horizontal="left" vertical="center" wrapText="1"/>
    </xf>
    <xf numFmtId="0" fontId="29" fillId="27" borderId="22" xfId="0" applyFont="1" applyFill="1" applyBorder="1" applyAlignment="1">
      <alignment horizontal="left" vertical="center" wrapText="1"/>
    </xf>
    <xf numFmtId="8" fontId="29" fillId="27" borderId="22" xfId="0" applyNumberFormat="1" applyFont="1" applyFill="1" applyBorder="1" applyAlignment="1">
      <alignment horizontal="left" vertical="center" wrapText="1"/>
    </xf>
    <xf numFmtId="6" fontId="29" fillId="27" borderId="22" xfId="0" applyNumberFormat="1" applyFont="1" applyFill="1" applyBorder="1" applyAlignment="1">
      <alignment horizontal="left" vertical="center" wrapText="1"/>
    </xf>
    <xf numFmtId="0" fontId="28" fillId="26" borderId="23" xfId="9" applyFont="1" applyFill="1" applyBorder="1" applyAlignment="1">
      <alignment horizontal="left" vertical="center" wrapText="1"/>
    </xf>
    <xf numFmtId="0" fontId="29" fillId="27" borderId="24" xfId="0" applyFont="1" applyFill="1" applyBorder="1" applyAlignment="1">
      <alignment horizontal="left" vertical="center" wrapText="1"/>
    </xf>
    <xf numFmtId="0" fontId="29" fillId="27" borderId="25" xfId="0" applyFont="1" applyFill="1" applyBorder="1" applyAlignment="1">
      <alignment horizontal="left" vertical="center" wrapText="1"/>
    </xf>
    <xf numFmtId="0" fontId="27" fillId="0" borderId="0" xfId="0" applyFont="1" applyAlignment="1">
      <alignment vertical="center"/>
    </xf>
    <xf numFmtId="49" fontId="8" fillId="0" borderId="1" xfId="9" applyNumberFormat="1" applyFill="1" applyBorder="1" applyAlignment="1">
      <alignment horizontal="center" vertical="center"/>
    </xf>
    <xf numFmtId="0" fontId="15" fillId="0" borderId="1" xfId="9" applyFont="1" applyFill="1" applyBorder="1" applyAlignment="1">
      <alignment horizontal="center" vertical="center"/>
    </xf>
    <xf numFmtId="9" fontId="7" fillId="0" borderId="1" xfId="2" applyFont="1" applyFill="1" applyBorder="1" applyAlignment="1">
      <alignment horizontal="center" textRotation="255" wrapText="1"/>
    </xf>
    <xf numFmtId="9" fontId="7" fillId="0" borderId="2" xfId="2" applyFont="1" applyFill="1" applyBorder="1" applyAlignment="1">
      <alignment horizontal="center" textRotation="255" wrapText="1"/>
    </xf>
    <xf numFmtId="9" fontId="7" fillId="0" borderId="9" xfId="2" applyFont="1" applyFill="1" applyBorder="1" applyAlignment="1">
      <alignment horizontal="center" textRotation="255" wrapText="1"/>
    </xf>
    <xf numFmtId="0" fontId="30" fillId="0" borderId="2"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164" fontId="30" fillId="0" borderId="2" xfId="1" applyNumberFormat="1" applyFont="1" applyFill="1" applyBorder="1" applyAlignment="1">
      <alignment horizontal="center" vertical="center"/>
    </xf>
    <xf numFmtId="49" fontId="31" fillId="0" borderId="2" xfId="0" applyNumberFormat="1" applyFont="1" applyFill="1" applyBorder="1" applyAlignment="1">
      <alignment horizontal="center" vertical="center"/>
    </xf>
    <xf numFmtId="1" fontId="32" fillId="0" borderId="2" xfId="1" applyNumberFormat="1" applyFont="1" applyFill="1" applyBorder="1" applyAlignment="1">
      <alignment horizontal="center" vertical="center"/>
    </xf>
    <xf numFmtId="14" fontId="32" fillId="0" borderId="2" xfId="0" applyNumberFormat="1" applyFont="1" applyFill="1" applyBorder="1" applyAlignment="1">
      <alignment horizontal="center" vertical="center"/>
    </xf>
    <xf numFmtId="1" fontId="4" fillId="0" borderId="2" xfId="1" applyNumberFormat="1" applyFont="1" applyFill="1" applyBorder="1" applyAlignment="1">
      <alignment horizontal="center" vertical="center"/>
    </xf>
    <xf numFmtId="14" fontId="32" fillId="0" borderId="2" xfId="0" applyNumberFormat="1" applyFont="1" applyFill="1" applyBorder="1" applyAlignment="1">
      <alignment horizontal="center" vertical="center" wrapText="1"/>
    </xf>
    <xf numFmtId="43" fontId="32" fillId="0" borderId="2" xfId="1" applyFont="1" applyFill="1" applyBorder="1" applyAlignment="1">
      <alignment horizontal="center" vertical="center"/>
    </xf>
    <xf numFmtId="43" fontId="30" fillId="0" borderId="2" xfId="1" applyFont="1" applyFill="1" applyBorder="1" applyAlignment="1">
      <alignment horizontal="center" vertical="center"/>
    </xf>
    <xf numFmtId="0" fontId="31" fillId="0"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168" fontId="5" fillId="4" borderId="1" xfId="1" applyNumberFormat="1" applyFont="1" applyFill="1" applyBorder="1" applyAlignment="1">
      <alignment horizontal="center" vertical="center" wrapText="1"/>
    </xf>
    <xf numFmtId="43" fontId="5" fillId="18" borderId="1" xfId="1" applyFont="1" applyFill="1" applyBorder="1" applyAlignment="1">
      <alignment horizontal="center" vertical="center"/>
    </xf>
    <xf numFmtId="43" fontId="5" fillId="18" borderId="1" xfId="1" applyFont="1" applyFill="1" applyBorder="1" applyAlignment="1">
      <alignment horizontal="center" vertical="center" wrapText="1"/>
    </xf>
    <xf numFmtId="0" fontId="5" fillId="0" borderId="0" xfId="1" applyNumberFormat="1" applyFont="1" applyFill="1" applyBorder="1" applyAlignment="1">
      <alignment horizontal="center" vertical="center"/>
    </xf>
    <xf numFmtId="0" fontId="14" fillId="28" borderId="1" xfId="9" applyNumberFormat="1" applyFont="1" applyFill="1" applyBorder="1" applyAlignment="1">
      <alignment horizontal="center" vertical="center"/>
    </xf>
    <xf numFmtId="0" fontId="22" fillId="28" borderId="1" xfId="9" applyNumberFormat="1" applyFont="1" applyFill="1" applyBorder="1" applyAlignment="1">
      <alignment horizontal="center" vertical="center"/>
    </xf>
    <xf numFmtId="14" fontId="4" fillId="0" borderId="2" xfId="0" applyNumberFormat="1" applyFont="1" applyFill="1" applyBorder="1" applyAlignment="1">
      <alignment horizontal="center" vertical="center"/>
    </xf>
    <xf numFmtId="43" fontId="4" fillId="0" borderId="2" xfId="1" applyFont="1" applyFill="1" applyBorder="1" applyAlignment="1">
      <alignment horizontal="center" vertical="center"/>
    </xf>
    <xf numFmtId="43" fontId="3" fillId="0" borderId="2" xfId="1" applyFont="1" applyFill="1" applyBorder="1" applyAlignment="1">
      <alignment horizontal="center" vertical="center"/>
    </xf>
    <xf numFmtId="0" fontId="8" fillId="0" borderId="1" xfId="9" applyNumberFormat="1" applyFill="1" applyBorder="1" applyAlignment="1">
      <alignment horizontal="center" vertical="center"/>
    </xf>
    <xf numFmtId="14" fontId="3"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7" fillId="3" borderId="1" xfId="1" applyNumberFormat="1" applyFont="1" applyFill="1" applyBorder="1" applyAlignment="1">
      <alignment horizontal="center" vertical="center" wrapText="1"/>
    </xf>
    <xf numFmtId="167" fontId="7" fillId="3"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0" fontId="8" fillId="0" borderId="0" xfId="9"/>
    <xf numFmtId="4" fontId="5" fillId="0" borderId="1" xfId="1" applyNumberFormat="1" applyFont="1" applyFill="1" applyBorder="1" applyAlignment="1">
      <alignment horizontal="right" vertical="center" wrapText="1"/>
    </xf>
    <xf numFmtId="168" fontId="0" fillId="0" borderId="0" xfId="0" applyNumberFormat="1"/>
    <xf numFmtId="0" fontId="27" fillId="0" borderId="0" xfId="0" applyFont="1"/>
    <xf numFmtId="0" fontId="33" fillId="0" borderId="0" xfId="0" applyFont="1"/>
    <xf numFmtId="0" fontId="34" fillId="0" borderId="0" xfId="0" applyFont="1"/>
    <xf numFmtId="3" fontId="27" fillId="0" borderId="0" xfId="0" applyNumberFormat="1" applyFont="1"/>
    <xf numFmtId="0" fontId="0" fillId="0" borderId="0" xfId="0" applyAlignment="1">
      <alignment vertical="center" wrapText="1"/>
    </xf>
    <xf numFmtId="0" fontId="8" fillId="0" borderId="0" xfId="9" applyAlignment="1">
      <alignment vertical="center" wrapText="1"/>
    </xf>
    <xf numFmtId="8" fontId="0" fillId="0" borderId="0" xfId="0" applyNumberFormat="1" applyAlignment="1">
      <alignment vertical="center" wrapText="1"/>
    </xf>
    <xf numFmtId="6" fontId="0" fillId="0" borderId="0" xfId="0" applyNumberFormat="1" applyAlignment="1">
      <alignment vertical="center" wrapText="1"/>
    </xf>
    <xf numFmtId="1" fontId="5" fillId="0" borderId="0" xfId="1" applyNumberFormat="1" applyFont="1" applyFill="1" applyAlignment="1">
      <alignment horizontal="center" vertical="center"/>
    </xf>
    <xf numFmtId="14" fontId="5" fillId="0" borderId="0" xfId="0" applyNumberFormat="1" applyFont="1" applyFill="1" applyAlignment="1">
      <alignment vertical="center"/>
    </xf>
    <xf numFmtId="0" fontId="5" fillId="0" borderId="0" xfId="0" applyFont="1" applyFill="1" applyAlignment="1">
      <alignment horizontal="left" vertical="center"/>
    </xf>
    <xf numFmtId="0" fontId="5" fillId="0" borderId="1" xfId="9" applyFont="1" applyFill="1" applyBorder="1" applyAlignment="1">
      <alignment horizontal="center" vertical="center"/>
    </xf>
    <xf numFmtId="167" fontId="5" fillId="0" borderId="1" xfId="1" applyNumberFormat="1" applyFont="1" applyFill="1" applyBorder="1" applyAlignment="1">
      <alignment horizontal="center" vertical="center"/>
    </xf>
    <xf numFmtId="4" fontId="27" fillId="0" borderId="0" xfId="0" applyNumberFormat="1" applyFont="1"/>
    <xf numFmtId="0" fontId="27" fillId="21" borderId="0" xfId="0" applyFont="1" applyFill="1"/>
    <xf numFmtId="4" fontId="27" fillId="21" borderId="0" xfId="0" applyNumberFormat="1" applyFont="1" applyFill="1"/>
    <xf numFmtId="0" fontId="8" fillId="0" borderId="0" xfId="9" applyAlignment="1">
      <alignment horizontal="center" vertical="center" wrapText="1"/>
    </xf>
    <xf numFmtId="4" fontId="35" fillId="0" borderId="0" xfId="0" applyNumberFormat="1" applyFont="1"/>
    <xf numFmtId="4" fontId="8" fillId="0" borderId="0" xfId="9" applyNumberFormat="1" applyAlignment="1">
      <alignment horizontal="center" vertical="center" wrapText="1"/>
    </xf>
    <xf numFmtId="4" fontId="0" fillId="0" borderId="0" xfId="0" applyNumberFormat="1" applyAlignment="1">
      <alignment vertical="center" wrapText="1"/>
    </xf>
    <xf numFmtId="4" fontId="0" fillId="0" borderId="0" xfId="0" applyNumberFormat="1"/>
    <xf numFmtId="4" fontId="7" fillId="3" borderId="1" xfId="1" applyNumberFormat="1" applyFont="1" applyFill="1" applyBorder="1" applyAlignment="1">
      <alignment horizontal="center" vertical="center" wrapText="1"/>
    </xf>
    <xf numFmtId="4" fontId="5" fillId="0" borderId="1" xfId="1" applyNumberFormat="1" applyFont="1" applyFill="1" applyBorder="1" applyAlignment="1">
      <alignment horizontal="right"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right" vertical="center"/>
    </xf>
    <xf numFmtId="14" fontId="7"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5" fillId="0" borderId="0" xfId="0" applyNumberFormat="1" applyFont="1" applyFill="1" applyAlignment="1">
      <alignment horizontal="justify" vertical="top" wrapText="1"/>
    </xf>
    <xf numFmtId="1" fontId="5" fillId="0" borderId="0" xfId="1"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4" fontId="5" fillId="0" borderId="0" xfId="1" applyNumberFormat="1" applyFont="1" applyFill="1" applyAlignment="1">
      <alignment horizontal="right" vertical="center"/>
    </xf>
    <xf numFmtId="3" fontId="5" fillId="0" borderId="0" xfId="1" applyNumberFormat="1" applyFont="1" applyFill="1" applyAlignment="1">
      <alignment vertical="center"/>
    </xf>
    <xf numFmtId="4" fontId="5" fillId="0" borderId="0" xfId="1" applyNumberFormat="1" applyFont="1" applyFill="1" applyAlignment="1">
      <alignment horizontal="center" vertical="center"/>
    </xf>
    <xf numFmtId="164" fontId="5" fillId="0" borderId="0" xfId="1" applyNumberFormat="1" applyFont="1" applyFill="1" applyAlignment="1">
      <alignment horizontal="center" vertical="center" wrapText="1"/>
    </xf>
    <xf numFmtId="0" fontId="5" fillId="0" borderId="0" xfId="0" applyFont="1" applyFill="1" applyAlignment="1">
      <alignment vertical="center" wrapText="1"/>
    </xf>
    <xf numFmtId="0" fontId="8" fillId="0" borderId="1" xfId="9" applyFill="1" applyBorder="1" applyAlignment="1">
      <alignment horizontal="center" vertical="center"/>
    </xf>
    <xf numFmtId="0" fontId="5" fillId="0" borderId="0" xfId="0" applyNumberFormat="1" applyFont="1" applyFill="1" applyAlignment="1">
      <alignment vertical="center" wrapText="1"/>
    </xf>
    <xf numFmtId="0" fontId="7" fillId="0" borderId="1" xfId="0" applyFont="1" applyFill="1" applyBorder="1" applyAlignment="1">
      <alignment horizontal="center" vertical="center"/>
    </xf>
    <xf numFmtId="4" fontId="7" fillId="3" borderId="1" xfId="3" applyNumberFormat="1" applyFont="1" applyFill="1" applyBorder="1" applyAlignment="1">
      <alignment horizontal="center" vertical="center" wrapText="1"/>
    </xf>
    <xf numFmtId="3" fontId="7" fillId="3" borderId="1" xfId="3" applyNumberFormat="1" applyFont="1" applyFill="1" applyBorder="1" applyAlignment="1">
      <alignment horizontal="center" vertical="center" wrapText="1"/>
    </xf>
    <xf numFmtId="14" fontId="5" fillId="0" borderId="1" xfId="9" applyNumberFormat="1" applyFont="1" applyFill="1" applyBorder="1" applyAlignment="1">
      <alignment horizontal="center" vertical="center" wrapText="1"/>
    </xf>
    <xf numFmtId="168" fontId="7" fillId="3" borderId="1" xfId="1" applyNumberFormat="1" applyFont="1" applyFill="1" applyBorder="1" applyAlignment="1">
      <alignment horizontal="center" vertical="center" wrapText="1"/>
    </xf>
    <xf numFmtId="49" fontId="7" fillId="3" borderId="1" xfId="3" applyNumberFormat="1" applyFont="1" applyFill="1" applyBorder="1" applyAlignment="1">
      <alignment horizontal="center" vertical="center" wrapText="1"/>
    </xf>
    <xf numFmtId="168" fontId="5" fillId="0" borderId="1" xfId="1"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5" fillId="0" borderId="1" xfId="1" applyNumberFormat="1" applyFont="1" applyFill="1" applyBorder="1" applyAlignment="1">
      <alignment horizontal="center" vertical="center"/>
    </xf>
    <xf numFmtId="0" fontId="7"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0" fontId="8" fillId="0" borderId="0" xfId="9" applyFill="1" applyAlignment="1">
      <alignment horizontal="center" vertical="center"/>
    </xf>
    <xf numFmtId="9" fontId="7" fillId="0" borderId="1" xfId="2" applyFont="1" applyFill="1" applyBorder="1" applyAlignment="1">
      <alignment horizontal="center" textRotation="255" wrapText="1"/>
    </xf>
    <xf numFmtId="9" fontId="7" fillId="0" borderId="14" xfId="2" applyFont="1" applyFill="1" applyBorder="1" applyAlignment="1">
      <alignment horizontal="center" textRotation="255" wrapText="1"/>
    </xf>
    <xf numFmtId="9" fontId="7" fillId="0" borderId="9" xfId="2" applyFont="1" applyFill="1" applyBorder="1" applyAlignment="1">
      <alignment horizontal="center" textRotation="255" wrapText="1"/>
    </xf>
    <xf numFmtId="9" fontId="7" fillId="0" borderId="2" xfId="2" applyFont="1" applyFill="1" applyBorder="1" applyAlignment="1">
      <alignment horizontal="center" textRotation="255" wrapText="1"/>
    </xf>
    <xf numFmtId="9" fontId="7" fillId="0" borderId="1" xfId="2" applyFont="1" applyFill="1" applyBorder="1" applyAlignment="1">
      <alignment horizontal="center" vertical="center" textRotation="255" wrapText="1"/>
    </xf>
    <xf numFmtId="49" fontId="7" fillId="20" borderId="1" xfId="3" applyNumberFormat="1" applyFont="1" applyFill="1" applyBorder="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518">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FF00"/>
      <color rgb="FFFFFF99"/>
      <color rgb="FFFF0066"/>
      <color rgb="FFFFCCCC"/>
      <color rgb="FFFF6600"/>
      <color rgb="FFFF9999"/>
      <color rgb="FFFF7C80"/>
      <color rgb="FF000099"/>
      <color rgb="FF0066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olombiacompra.gov.co/tienda-virtual-del-estado-colombiano/ordenes-de-compra?number_order=&amp;state=&amp;entity=migracion&amp;sort=desc&amp;order=Orden%20de%20Compr"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desc&amp;order=Orden%20de%20Comp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123825</xdr:colOff>
      <xdr:row>1</xdr:row>
      <xdr:rowOff>123825</xdr:rowOff>
    </xdr:to>
    <xdr:pic>
      <xdr:nvPicPr>
        <xdr:cNvPr id="2" name="1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00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105</xdr:col>
      <xdr:colOff>179294</xdr:colOff>
      <xdr:row>0</xdr:row>
      <xdr:rowOff>493059</xdr:rowOff>
    </xdr:from>
    <xdr:to>
      <xdr:col>105</xdr:col>
      <xdr:colOff>795618</xdr:colOff>
      <xdr:row>1</xdr:row>
      <xdr:rowOff>728382</xdr:rowOff>
    </xdr:to>
    <xdr:sp macro="" textlink="">
      <xdr:nvSpPr>
        <xdr:cNvPr id="2" name="1 Flecha arriba"/>
        <xdr:cNvSpPr/>
      </xdr:nvSpPr>
      <xdr:spPr>
        <a:xfrm>
          <a:off x="100182269"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103</xdr:row>
      <xdr:rowOff>493059</xdr:rowOff>
    </xdr:from>
    <xdr:to>
      <xdr:col>105</xdr:col>
      <xdr:colOff>795618</xdr:colOff>
      <xdr:row>104</xdr:row>
      <xdr:rowOff>728382</xdr:rowOff>
    </xdr:to>
    <xdr:sp macro="" textlink="">
      <xdr:nvSpPr>
        <xdr:cNvPr id="3" name="2 Flecha arriba"/>
        <xdr:cNvSpPr/>
      </xdr:nvSpPr>
      <xdr:spPr>
        <a:xfrm>
          <a:off x="100182269" y="96209784"/>
          <a:ext cx="616324" cy="8068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49</xdr:row>
      <xdr:rowOff>493059</xdr:rowOff>
    </xdr:from>
    <xdr:to>
      <xdr:col>105</xdr:col>
      <xdr:colOff>795618</xdr:colOff>
      <xdr:row>50</xdr:row>
      <xdr:rowOff>728382</xdr:rowOff>
    </xdr:to>
    <xdr:sp macro="" textlink="">
      <xdr:nvSpPr>
        <xdr:cNvPr id="4" name="3 Flecha arriba"/>
        <xdr:cNvSpPr/>
      </xdr:nvSpPr>
      <xdr:spPr>
        <a:xfrm>
          <a:off x="100182269" y="49270584"/>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54</xdr:row>
      <xdr:rowOff>493059</xdr:rowOff>
    </xdr:from>
    <xdr:to>
      <xdr:col>105</xdr:col>
      <xdr:colOff>795618</xdr:colOff>
      <xdr:row>55</xdr:row>
      <xdr:rowOff>728382</xdr:rowOff>
    </xdr:to>
    <xdr:sp macro="" textlink="">
      <xdr:nvSpPr>
        <xdr:cNvPr id="5" name="4 Flecha arriba"/>
        <xdr:cNvSpPr/>
      </xdr:nvSpPr>
      <xdr:spPr>
        <a:xfrm>
          <a:off x="100182269" y="54042609"/>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123825</xdr:colOff>
      <xdr:row>1</xdr:row>
      <xdr:rowOff>123825</xdr:rowOff>
    </xdr:to>
    <xdr:pic>
      <xdr:nvPicPr>
        <xdr:cNvPr id="2" name="1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19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gcolfile\MIGRACI&#211;N%202016\MIGRACI&#211;N%202016\INFORMES%202016\INFORME%20AL%20DIRECTOR%20GENERAL\PAABS%202016%20V12%20%2001%2006%20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gcolfile\MIGRACI&#210;N%20COLOMBIA\Copia%20de%20INFORME%20DE%20GESTION%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gcolfile\Contrataci&#243;n%202016\INFORME%20DE%20GESTION%202016%20(4-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5"/>
      <sheetName val="SUPERVISIONES 2015"/>
    </sheetNames>
    <sheetDataSet>
      <sheetData sheetId="0" refreshError="1"/>
      <sheetData sheetId="1" refreshError="1">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PARRA CHIGUASUQUE</v>
          </cell>
          <cell r="B93">
            <v>52992368</v>
          </cell>
        </row>
        <row r="94">
          <cell r="A94" t="str">
            <v>ANGELA PATRICIA SANCHEZ HURTADO</v>
          </cell>
          <cell r="B94">
            <v>52031795</v>
          </cell>
        </row>
        <row r="95">
          <cell r="A95" t="str">
            <v xml:space="preserve">ANGELA ROCIRY LONGAS BELTRAN </v>
          </cell>
          <cell r="B95">
            <v>52842749</v>
          </cell>
        </row>
        <row r="96">
          <cell r="A96" t="str">
            <v>ANGELA YIRA JIMENEZ CASALLAS</v>
          </cell>
          <cell r="B96">
            <v>52409905</v>
          </cell>
        </row>
        <row r="97">
          <cell r="A97" t="str">
            <v>ANGELA YOHANA BERNAL BARBOSA</v>
          </cell>
          <cell r="B97">
            <v>35260585</v>
          </cell>
        </row>
        <row r="98">
          <cell r="A98" t="str">
            <v>ANGELICA DAYAN RANGEL GUEVARA</v>
          </cell>
          <cell r="B98">
            <v>1130678897</v>
          </cell>
        </row>
        <row r="99">
          <cell r="A99" t="str">
            <v>ANGELICA HOYOS BADILLO</v>
          </cell>
          <cell r="B99">
            <v>1014198366</v>
          </cell>
        </row>
        <row r="100">
          <cell r="A100" t="str">
            <v>ANGELICA MARIA MORENO DELGADO</v>
          </cell>
          <cell r="B100">
            <v>31573241</v>
          </cell>
        </row>
        <row r="101">
          <cell r="A101" t="str">
            <v>ANGELICA URAZAN PENAGOS</v>
          </cell>
          <cell r="B101">
            <v>52077438</v>
          </cell>
        </row>
        <row r="102">
          <cell r="A102" t="str">
            <v>ANGIE JOHANA TORRES HERRERA</v>
          </cell>
          <cell r="B102">
            <v>1032417100</v>
          </cell>
        </row>
        <row r="103">
          <cell r="A103" t="str">
            <v>ANTONIO EVELIO GUZMAN VILLOTA</v>
          </cell>
          <cell r="B103">
            <v>87491479</v>
          </cell>
        </row>
        <row r="104">
          <cell r="A104" t="str">
            <v>ANTONIO HERNANDEZ LLAMAS</v>
          </cell>
          <cell r="B104">
            <v>79671646</v>
          </cell>
        </row>
        <row r="105">
          <cell r="A105" t="str">
            <v>ANYELO RUIZ ANGULO</v>
          </cell>
          <cell r="B105">
            <v>1087108403</v>
          </cell>
        </row>
        <row r="106">
          <cell r="A106" t="str">
            <v>ARLEY MURILLO CASAS</v>
          </cell>
          <cell r="B106">
            <v>11813944</v>
          </cell>
        </row>
        <row r="107">
          <cell r="A107" t="str">
            <v>ARNULFO CASTRO LOZANO</v>
          </cell>
          <cell r="B107">
            <v>73583050</v>
          </cell>
        </row>
        <row r="108">
          <cell r="A108" t="str">
            <v>ARNULFO CORDOBA VALENCIA</v>
          </cell>
          <cell r="B108">
            <v>94391059</v>
          </cell>
        </row>
        <row r="109">
          <cell r="A109" t="str">
            <v>ARQUIMEDES CONTRERAS CAMPO</v>
          </cell>
          <cell r="B109">
            <v>85446668</v>
          </cell>
        </row>
        <row r="110">
          <cell r="A110" t="str">
            <v>ARTURO LEONARDO BERMUDEZ NUÑEZ</v>
          </cell>
          <cell r="B110">
            <v>85459147</v>
          </cell>
        </row>
        <row r="111">
          <cell r="A111" t="str">
            <v>ASTRID ROLDAN AGUIRRE</v>
          </cell>
          <cell r="B111">
            <v>52796490</v>
          </cell>
        </row>
        <row r="112">
          <cell r="A112" t="str">
            <v>AURA DIANA GARCIA BURBANO</v>
          </cell>
          <cell r="B112">
            <v>36950308</v>
          </cell>
        </row>
        <row r="113">
          <cell r="A113" t="str">
            <v>BEATRIZ HELENA BOTERO MONTALVO</v>
          </cell>
          <cell r="B113">
            <v>43538083</v>
          </cell>
        </row>
        <row r="114">
          <cell r="A114" t="str">
            <v>BERNARDO ALEJANDRO MAHE MATAMOROS</v>
          </cell>
          <cell r="B114">
            <v>79412681</v>
          </cell>
        </row>
        <row r="115">
          <cell r="A115" t="str">
            <v>BIBIANA ANDREA PRESIGA CARO</v>
          </cell>
          <cell r="B115">
            <v>43920213</v>
          </cell>
        </row>
        <row r="116">
          <cell r="A116" t="str">
            <v>BIBIANA STELLA CARDONA ALVAREZ</v>
          </cell>
          <cell r="B116">
            <v>52581895</v>
          </cell>
        </row>
        <row r="117">
          <cell r="A117" t="str">
            <v>BLANCA CECILIA NIETO FUENTES</v>
          </cell>
          <cell r="B117">
            <v>52310459</v>
          </cell>
        </row>
        <row r="118">
          <cell r="A118" t="str">
            <v xml:space="preserve">BLANCA CECILIA TRIANA </v>
          </cell>
          <cell r="B118">
            <v>51768619</v>
          </cell>
        </row>
        <row r="119">
          <cell r="A119" t="str">
            <v>BLANCA JOHANA RIOS DUQUE</v>
          </cell>
          <cell r="B119">
            <v>42153088</v>
          </cell>
        </row>
        <row r="120">
          <cell r="A120" t="str">
            <v>BLANCA LUCIA ORDUÑA OLARTE</v>
          </cell>
          <cell r="B120">
            <v>52992582</v>
          </cell>
        </row>
        <row r="121">
          <cell r="A121" t="str">
            <v>BLANCA YANETH MARTINEZ SALGADO</v>
          </cell>
          <cell r="B121">
            <v>33365887</v>
          </cell>
        </row>
        <row r="122">
          <cell r="A122" t="str">
            <v>BLEIDY ROCIO GAMBOA BEJARANO</v>
          </cell>
          <cell r="B122">
            <v>51969566</v>
          </cell>
        </row>
        <row r="123">
          <cell r="A123" t="str">
            <v>BORIS OCTAVIO ESTRADA SERRATO</v>
          </cell>
          <cell r="B123">
            <v>80049005</v>
          </cell>
        </row>
        <row r="124">
          <cell r="A124" t="str">
            <v>BRENDA LIZETH GUZMAN GOMEZ</v>
          </cell>
          <cell r="B124">
            <v>1022381646</v>
          </cell>
        </row>
        <row r="125">
          <cell r="A125" t="str">
            <v>BRENNY MARCELA RUIZ MORENO</v>
          </cell>
          <cell r="B125">
            <v>27087578</v>
          </cell>
        </row>
        <row r="126">
          <cell r="A126" t="str">
            <v>BRIAN RENE ALZATE URBANO</v>
          </cell>
          <cell r="B126">
            <v>10472727</v>
          </cell>
        </row>
        <row r="127">
          <cell r="A127" t="str">
            <v>CAMILO ANDRES VIVAS MUÑOZ</v>
          </cell>
          <cell r="B127">
            <v>1014198644</v>
          </cell>
        </row>
        <row r="128">
          <cell r="A128" t="str">
            <v>CAMILO JOSE OSPINA FALLA</v>
          </cell>
          <cell r="B128">
            <v>7730384</v>
          </cell>
        </row>
        <row r="129">
          <cell r="A129" t="str">
            <v>CARLO FERNANDO QUINTERO CASTRO</v>
          </cell>
          <cell r="B129">
            <v>1978031</v>
          </cell>
        </row>
        <row r="130">
          <cell r="A130" t="str">
            <v>CARLOS ALBERTO ARCHILA CABRERA</v>
          </cell>
          <cell r="B130">
            <v>79448817</v>
          </cell>
        </row>
        <row r="131">
          <cell r="A131" t="str">
            <v>CARLOS ALBERTO BERMUDEZ GARCIA</v>
          </cell>
          <cell r="B131">
            <v>79480759</v>
          </cell>
        </row>
        <row r="132">
          <cell r="A132" t="str">
            <v>CARLOS ALBERTO ESLAVA GARCIA</v>
          </cell>
          <cell r="B132">
            <v>80875093</v>
          </cell>
        </row>
        <row r="133">
          <cell r="A133" t="str">
            <v>CARLOS ALBERTO GALVIS CAPERA</v>
          </cell>
          <cell r="B133">
            <v>80086264</v>
          </cell>
        </row>
        <row r="134">
          <cell r="A134" t="str">
            <v>CARLOS ALBERTO SILVA GOMEZ</v>
          </cell>
          <cell r="B134">
            <v>13542991</v>
          </cell>
        </row>
        <row r="135">
          <cell r="A135" t="str">
            <v>CARLOS ANDRES CRUZ VARGAS</v>
          </cell>
          <cell r="B135">
            <v>94257714</v>
          </cell>
        </row>
        <row r="136">
          <cell r="A136" t="str">
            <v>CARLOS ANDRES FLOREZ VARGAS</v>
          </cell>
          <cell r="B136">
            <v>7709557</v>
          </cell>
        </row>
        <row r="137">
          <cell r="A137" t="str">
            <v>CARLOS ANDRES LOPEZ LOPEZ</v>
          </cell>
          <cell r="B137">
            <v>94529246</v>
          </cell>
        </row>
        <row r="138">
          <cell r="A138" t="str">
            <v>CARLOS ANDRES OCHOA VALENCIA</v>
          </cell>
          <cell r="B138">
            <v>88227550</v>
          </cell>
        </row>
        <row r="139">
          <cell r="A139" t="str">
            <v>CARLOS ANDRES RESTREPO GIRALDO</v>
          </cell>
          <cell r="B139">
            <v>70326688</v>
          </cell>
        </row>
        <row r="140">
          <cell r="A140" t="str">
            <v>CARLOS ANDRES TORO ARBOLEDA</v>
          </cell>
          <cell r="B140">
            <v>6241231</v>
          </cell>
        </row>
        <row r="141">
          <cell r="A141" t="str">
            <v>CARLOS ANTONIO MOSQUERA COSSIO</v>
          </cell>
          <cell r="B141">
            <v>1077420357</v>
          </cell>
        </row>
        <row r="142">
          <cell r="A142" t="str">
            <v>CARLOS ARTURO CASTAÑEDA GARCIA</v>
          </cell>
          <cell r="B142">
            <v>75102771</v>
          </cell>
        </row>
        <row r="143">
          <cell r="A143" t="str">
            <v>CARLOS ARTURO PENAGOS RAMOS</v>
          </cell>
          <cell r="B143">
            <v>78762248</v>
          </cell>
        </row>
        <row r="144">
          <cell r="A144" t="str">
            <v>CARLOS AUGUSTO VELEZ CANDIA</v>
          </cell>
          <cell r="B144">
            <v>79628920</v>
          </cell>
        </row>
        <row r="145">
          <cell r="A145" t="str">
            <v>CARLOS EDUARDO LIÑAN SALAZAR</v>
          </cell>
          <cell r="B145">
            <v>18004343</v>
          </cell>
        </row>
        <row r="146">
          <cell r="A146" t="str">
            <v>CARLOS ENRIQUE CORTES BARRERA</v>
          </cell>
          <cell r="B146">
            <v>16944624</v>
          </cell>
        </row>
        <row r="147">
          <cell r="A147" t="str">
            <v>CARLOS FERNAN BUITRAGO ALZATE</v>
          </cell>
          <cell r="B147">
            <v>15342186</v>
          </cell>
        </row>
        <row r="148">
          <cell r="A148" t="str">
            <v>CARLOS FERNANDO PEREZ GUTIERREZ</v>
          </cell>
          <cell r="B148">
            <v>86048765</v>
          </cell>
        </row>
        <row r="149">
          <cell r="A149" t="str">
            <v>CARLOS FREDDY CRUZ VELASQUEZ</v>
          </cell>
          <cell r="B149">
            <v>79617900</v>
          </cell>
        </row>
        <row r="150">
          <cell r="A150" t="str">
            <v>CARLOS GARZON BARRERO</v>
          </cell>
          <cell r="B150">
            <v>80170082</v>
          </cell>
        </row>
        <row r="151">
          <cell r="A151" t="str">
            <v>CARLOS HUMBERTO GARCIA LOPEZ</v>
          </cell>
          <cell r="B151">
            <v>79866161</v>
          </cell>
        </row>
        <row r="152">
          <cell r="A152" t="str">
            <v>CARLOS HUMBERTO RIVERA GARCIA</v>
          </cell>
          <cell r="B152">
            <v>18614996</v>
          </cell>
        </row>
        <row r="153">
          <cell r="A153" t="str">
            <v>CARLOS IGNACIO CABRERA GOMEZ</v>
          </cell>
          <cell r="B153">
            <v>10022654</v>
          </cell>
        </row>
        <row r="154">
          <cell r="A154" t="str">
            <v>CARLOS JULIO PERILLA JIMENO</v>
          </cell>
          <cell r="B154">
            <v>12630990</v>
          </cell>
        </row>
        <row r="155">
          <cell r="A155" t="str">
            <v>CARLOS MARIO BETANCUR VELASQUEZ</v>
          </cell>
          <cell r="B155">
            <v>98505438</v>
          </cell>
        </row>
        <row r="156">
          <cell r="A156" t="str">
            <v>CARLOS MARIO MARIN MORAN</v>
          </cell>
          <cell r="B156">
            <v>12449224</v>
          </cell>
        </row>
        <row r="157">
          <cell r="A157" t="str">
            <v>CARLOS RENE ANDRADE BENAVIDES</v>
          </cell>
          <cell r="B157">
            <v>1004131614</v>
          </cell>
        </row>
        <row r="158">
          <cell r="A158" t="str">
            <v>CARMEN LILIANA JIMENEZ VELASCO</v>
          </cell>
          <cell r="B158">
            <v>59833484</v>
          </cell>
        </row>
        <row r="159">
          <cell r="A159" t="str">
            <v>CARMEN ROSA VELASQUEZ SANCHEZ</v>
          </cell>
          <cell r="B159">
            <v>39798495</v>
          </cell>
        </row>
        <row r="160">
          <cell r="A160" t="str">
            <v>CAROLINA CASTAÑO MARTINEZ</v>
          </cell>
          <cell r="B160">
            <v>53014992</v>
          </cell>
        </row>
        <row r="161">
          <cell r="A161" t="str">
            <v>CAROLINA DELGADO NIÑO</v>
          </cell>
          <cell r="B161">
            <v>63391361</v>
          </cell>
        </row>
        <row r="162">
          <cell r="A162" t="str">
            <v>CAROLINA DIAZ PARRA</v>
          </cell>
          <cell r="B162">
            <v>52243175</v>
          </cell>
        </row>
        <row r="163">
          <cell r="A163" t="str">
            <v>CAROLINA RUIZ HERRERA</v>
          </cell>
          <cell r="B163">
            <v>52478386</v>
          </cell>
        </row>
        <row r="164">
          <cell r="A164" t="str">
            <v>CAROLINA URQUIJO YANQUEN</v>
          </cell>
          <cell r="B164">
            <v>52905908</v>
          </cell>
        </row>
        <row r="165">
          <cell r="A165" t="str">
            <v>CENIA MINA ARARAT</v>
          </cell>
          <cell r="B165">
            <v>31959537</v>
          </cell>
        </row>
        <row r="166">
          <cell r="A166" t="str">
            <v>CESAR AGLEIDER ARCINIEGAS SUAREZ</v>
          </cell>
          <cell r="B166">
            <v>93401699</v>
          </cell>
        </row>
        <row r="167">
          <cell r="A167" t="str">
            <v>CESAR ANDRES RUSSI PAEZ</v>
          </cell>
          <cell r="B167">
            <v>79533179</v>
          </cell>
        </row>
        <row r="168">
          <cell r="A168" t="str">
            <v>CESAR ARTURO ALVAREZ CANTERO</v>
          </cell>
          <cell r="B168">
            <v>11001567</v>
          </cell>
        </row>
        <row r="169">
          <cell r="A169" t="str">
            <v>CESAR AUGUSTO BAÑOL VELEZ</v>
          </cell>
          <cell r="B169">
            <v>18400946</v>
          </cell>
        </row>
        <row r="170">
          <cell r="A170" t="str">
            <v>CESAR AUGUSTO DUCUARA MEDINA</v>
          </cell>
          <cell r="B170">
            <v>79735044</v>
          </cell>
        </row>
        <row r="171">
          <cell r="A171" t="str">
            <v>CESAR AUGUSTO JARAMILLO RODAS</v>
          </cell>
          <cell r="B171">
            <v>10287375</v>
          </cell>
        </row>
        <row r="172">
          <cell r="A172" t="str">
            <v>CESAR AUGUSTO QUINTERO PUENTES</v>
          </cell>
          <cell r="B172">
            <v>1112459696</v>
          </cell>
        </row>
        <row r="173">
          <cell r="A173" t="str">
            <v>CESAR AUGUSTO SAENZ VALENCIA</v>
          </cell>
          <cell r="B173">
            <v>7559186</v>
          </cell>
        </row>
        <row r="174">
          <cell r="A174" t="str">
            <v>CESAR AUGUSTO TIQUE SOTO</v>
          </cell>
          <cell r="B174">
            <v>79977995</v>
          </cell>
        </row>
        <row r="175">
          <cell r="A175" t="str">
            <v>CHRISTIAM MAURICIO MARULANDA TENORIO</v>
          </cell>
          <cell r="B175">
            <v>10742495</v>
          </cell>
        </row>
        <row r="176">
          <cell r="A176" t="str">
            <v>CHRISTIAN KRUGER SARMIENTO</v>
          </cell>
          <cell r="B176">
            <v>79777963</v>
          </cell>
        </row>
        <row r="177">
          <cell r="A177" t="str">
            <v>CHRISTIAN VARGAS GALVIS</v>
          </cell>
          <cell r="B177">
            <v>18618990</v>
          </cell>
        </row>
        <row r="178">
          <cell r="A178" t="str">
            <v>CIELO MOTATTO CASTAÑO</v>
          </cell>
          <cell r="B178">
            <v>24728406</v>
          </cell>
        </row>
        <row r="179">
          <cell r="A179" t="str">
            <v>CIGRID MAYERLY SUAREZ MANRIQUE</v>
          </cell>
          <cell r="B179">
            <v>37752673</v>
          </cell>
        </row>
        <row r="180">
          <cell r="A180" t="str">
            <v>CINDY JOHANNA GARCIA GARCES</v>
          </cell>
          <cell r="B180">
            <v>1053783217</v>
          </cell>
        </row>
        <row r="181">
          <cell r="A181" t="str">
            <v>CINDY PAOLA SALAZAR CHAPARRO</v>
          </cell>
          <cell r="B181">
            <v>1031130359</v>
          </cell>
        </row>
        <row r="182">
          <cell r="A182" t="str">
            <v>CINDY YAZMIN CARDENAS MENDEZ</v>
          </cell>
          <cell r="B182">
            <v>1030555073</v>
          </cell>
        </row>
        <row r="183">
          <cell r="A183" t="str">
            <v>CLARA JOHANNA CANTOR BELTRAN</v>
          </cell>
          <cell r="B183">
            <v>1018418839</v>
          </cell>
        </row>
        <row r="184">
          <cell r="A184" t="str">
            <v>CLAUDIA ALEXANDRA TRIANA LUGO</v>
          </cell>
          <cell r="B184">
            <v>52930442</v>
          </cell>
        </row>
        <row r="185">
          <cell r="A185" t="str">
            <v>CLAUDIA LILIANA MORENO TRIANA</v>
          </cell>
          <cell r="B185">
            <v>52169469</v>
          </cell>
        </row>
        <row r="186">
          <cell r="A186" t="str">
            <v>CLAUDIA MARLENY CUADROS PULIDO</v>
          </cell>
          <cell r="B186">
            <v>52260482</v>
          </cell>
        </row>
        <row r="187">
          <cell r="A187" t="str">
            <v>CLAUDIA MILENA MENDOZA RIOS</v>
          </cell>
          <cell r="B187">
            <v>52260482</v>
          </cell>
        </row>
        <row r="188">
          <cell r="A188" t="str">
            <v xml:space="preserve">CLAUDIA MILENA MORA </v>
          </cell>
          <cell r="B188">
            <v>1032386606</v>
          </cell>
        </row>
        <row r="189">
          <cell r="A189" t="str">
            <v>CLAUDIA NATALIA OSPINA BARREIRO</v>
          </cell>
          <cell r="B189">
            <v>66924629</v>
          </cell>
        </row>
        <row r="190">
          <cell r="A190" t="str">
            <v>CLAUDIA PATRICIA APONTE BELEÑO</v>
          </cell>
          <cell r="B190">
            <v>39759737</v>
          </cell>
        </row>
        <row r="191">
          <cell r="A191" t="str">
            <v>CLAUDIA PATRICIA GOMEZ GUTIERREZ</v>
          </cell>
          <cell r="B191">
            <v>43695522</v>
          </cell>
        </row>
        <row r="192">
          <cell r="A192" t="str">
            <v>CLAUDIA PATRICIA MUNERA PRECIADO</v>
          </cell>
          <cell r="B192">
            <v>43602333</v>
          </cell>
        </row>
        <row r="193">
          <cell r="A193" t="str">
            <v>CLAUDIA SOFIA BARON BAQUERO</v>
          </cell>
          <cell r="B193">
            <v>51787560</v>
          </cell>
        </row>
        <row r="194">
          <cell r="A194" t="str">
            <v>CONSUELO JESUS PEDROZA CAMPO</v>
          </cell>
          <cell r="B194">
            <v>36543472</v>
          </cell>
        </row>
        <row r="195">
          <cell r="A195" t="str">
            <v xml:space="preserve">CRHISTIAN MAURICIO ARCOS </v>
          </cell>
          <cell r="B195">
            <v>94330671</v>
          </cell>
        </row>
        <row r="196">
          <cell r="A196" t="str">
            <v>CRISTHIAN GERMAN VILLOTA REVELO</v>
          </cell>
          <cell r="B196">
            <v>12748324</v>
          </cell>
        </row>
        <row r="197">
          <cell r="A197" t="str">
            <v>CRISTHY LEIDI GRANADOS CRUZ</v>
          </cell>
          <cell r="B197">
            <v>21094954</v>
          </cell>
        </row>
        <row r="198">
          <cell r="A198" t="str">
            <v>CRISTIAN DAVID CASTRO SANCHEZ</v>
          </cell>
          <cell r="B198">
            <v>1014206549</v>
          </cell>
        </row>
        <row r="199">
          <cell r="A199" t="str">
            <v>CRISTIAN ENRIQUE SAMACA CAMACHO</v>
          </cell>
          <cell r="B199">
            <v>1018419063</v>
          </cell>
        </row>
        <row r="200">
          <cell r="A200" t="str">
            <v>CRISTIAN FIGUEROA BARRERA</v>
          </cell>
          <cell r="B200">
            <v>73191311</v>
          </cell>
        </row>
        <row r="201">
          <cell r="A201" t="str">
            <v>CRISTIAN YESID TORRES GUERRERO</v>
          </cell>
          <cell r="B201">
            <v>80829521</v>
          </cell>
        </row>
        <row r="202">
          <cell r="A202" t="str">
            <v>CRISTY JINNETH CALDERON SAAVEDRA</v>
          </cell>
          <cell r="B202">
            <v>1018408634</v>
          </cell>
        </row>
        <row r="203">
          <cell r="A203" t="str">
            <v>CYNTHIA PAOLA ATENCIO GUERRERO</v>
          </cell>
          <cell r="B203">
            <v>1140834533</v>
          </cell>
        </row>
        <row r="204">
          <cell r="A204" t="str">
            <v>DAGOBERTO BELTRAN VARGAS</v>
          </cell>
          <cell r="B204">
            <v>12206151</v>
          </cell>
        </row>
        <row r="205">
          <cell r="A205" t="str">
            <v>DALGEN CONSTANZA GOMEZ RUBIO</v>
          </cell>
          <cell r="B205">
            <v>20904306</v>
          </cell>
        </row>
        <row r="206">
          <cell r="A206" t="str">
            <v>DANIEL ALEJANDRO CARO VALERO</v>
          </cell>
          <cell r="B206">
            <v>1032361758</v>
          </cell>
        </row>
        <row r="207">
          <cell r="A207" t="str">
            <v>DANIEL ALEJANDRO MENDOZA JIMENEZ</v>
          </cell>
          <cell r="B207">
            <v>1013623463</v>
          </cell>
        </row>
        <row r="208">
          <cell r="A208" t="str">
            <v>DANIEL ALEXANDER PIRIZ TORRES</v>
          </cell>
          <cell r="B208">
            <v>88227029</v>
          </cell>
        </row>
        <row r="209">
          <cell r="A209" t="str">
            <v>DANIEL ALONSO CHACON PRADO</v>
          </cell>
          <cell r="B209">
            <v>79910575</v>
          </cell>
        </row>
        <row r="210">
          <cell r="A210" t="str">
            <v>DANIEL DAVID DE LOS RIOS SUAREZ</v>
          </cell>
          <cell r="B210">
            <v>1112461656</v>
          </cell>
        </row>
        <row r="211">
          <cell r="A211" t="str">
            <v>DANIEL DE JESUS CARDOSO ESCORCIA</v>
          </cell>
          <cell r="B211">
            <v>1042427003</v>
          </cell>
        </row>
        <row r="212">
          <cell r="A212" t="str">
            <v>DANIEL EMILIO CABALLERO BERNAL</v>
          </cell>
          <cell r="B212">
            <v>7186433</v>
          </cell>
        </row>
        <row r="213">
          <cell r="A213" t="str">
            <v>DANIEL FELIPE OLIVOS MATEUS</v>
          </cell>
          <cell r="B213">
            <v>1010203640</v>
          </cell>
        </row>
        <row r="214">
          <cell r="A214" t="str">
            <v>DANIEL FERNANDO SUIKAN BUSTAMANTE</v>
          </cell>
          <cell r="B214">
            <v>1123621369</v>
          </cell>
        </row>
        <row r="215">
          <cell r="A215" t="str">
            <v>DANIEL FERNANDO YEPES DOMINGUEZ</v>
          </cell>
          <cell r="B215">
            <v>15173061</v>
          </cell>
        </row>
        <row r="216">
          <cell r="A216" t="str">
            <v>DANIEL FRANCISCO GARNICA ROJAS</v>
          </cell>
          <cell r="B216">
            <v>79956678</v>
          </cell>
        </row>
        <row r="217">
          <cell r="A217" t="str">
            <v>DANIEL RINCON GOMEZ</v>
          </cell>
          <cell r="B217">
            <v>79596317</v>
          </cell>
        </row>
        <row r="218">
          <cell r="A218" t="str">
            <v xml:space="preserve">DANNY JAVIER TRIVIÑO </v>
          </cell>
          <cell r="B218">
            <v>94473770</v>
          </cell>
        </row>
        <row r="219">
          <cell r="A219" t="str">
            <v>DANY LASSO LASPRILLA</v>
          </cell>
          <cell r="B219">
            <v>10494705</v>
          </cell>
        </row>
        <row r="220">
          <cell r="A220" t="str">
            <v>DARIO FERNANDO DAZA DORADO</v>
          </cell>
          <cell r="B220">
            <v>76323849</v>
          </cell>
        </row>
        <row r="221">
          <cell r="A221" t="str">
            <v>DAVID ALEXANDER DOMINGUEZ GUZMAN</v>
          </cell>
          <cell r="B221">
            <v>6567470</v>
          </cell>
        </row>
        <row r="222">
          <cell r="A222" t="str">
            <v>DDENISE ARGOTY PERDOMO</v>
          </cell>
          <cell r="B222">
            <v>31580375</v>
          </cell>
        </row>
        <row r="223">
          <cell r="A223" t="str">
            <v>DEICY ANDREA MENDEZ AGUIRRE</v>
          </cell>
          <cell r="B223">
            <v>52431563</v>
          </cell>
        </row>
        <row r="224">
          <cell r="A224" t="str">
            <v>DEISY ESTHER JIMENEZ MARTINEZ</v>
          </cell>
          <cell r="B224">
            <v>22493134</v>
          </cell>
        </row>
        <row r="225">
          <cell r="A225" t="str">
            <v>DEISY MARCELA CASTAÑEDA ROMERO</v>
          </cell>
          <cell r="B225">
            <v>1019005986</v>
          </cell>
        </row>
        <row r="226">
          <cell r="A226" t="str">
            <v>DENIS ALEXANDRA CARVAJAL MORENO</v>
          </cell>
          <cell r="B226">
            <v>43596906</v>
          </cell>
        </row>
        <row r="227">
          <cell r="A227" t="str">
            <v>DERIAM ANDRES CORTES OQUENDO</v>
          </cell>
          <cell r="B227">
            <v>71224985</v>
          </cell>
        </row>
        <row r="228">
          <cell r="A228" t="str">
            <v>DESIERTA</v>
          </cell>
          <cell r="B228" t="str">
            <v>DESIERTA</v>
          </cell>
        </row>
        <row r="229">
          <cell r="A229" t="str">
            <v>DEYMER ANDRES PEREZ AZUERO</v>
          </cell>
          <cell r="B229">
            <v>1014198058</v>
          </cell>
        </row>
        <row r="230">
          <cell r="A230" t="str">
            <v>DIANA ASTRID GONZALEZ RODRIGUEZ</v>
          </cell>
          <cell r="B230">
            <v>1000468012</v>
          </cell>
        </row>
        <row r="231">
          <cell r="A231" t="str">
            <v>DIANA ASTRID GUERRERO MENDOZA</v>
          </cell>
          <cell r="B231">
            <v>52020564</v>
          </cell>
        </row>
        <row r="232">
          <cell r="A232" t="str">
            <v>DIANA CAROLINA CUERVO MARTINEZ</v>
          </cell>
          <cell r="B232">
            <v>1016004159</v>
          </cell>
        </row>
        <row r="233">
          <cell r="A233" t="str">
            <v>DIANA CAROLINA GIL GUTIERREZ</v>
          </cell>
          <cell r="B233">
            <v>53075620</v>
          </cell>
        </row>
        <row r="234">
          <cell r="A234" t="str">
            <v>DIANA CAROLINA GUARNIZO HERNANDEZ</v>
          </cell>
          <cell r="B234">
            <v>53063673</v>
          </cell>
        </row>
        <row r="235">
          <cell r="A235" t="str">
            <v>DIANA CAROLINA LARA GARNICA</v>
          </cell>
          <cell r="B235">
            <v>1072420929</v>
          </cell>
        </row>
        <row r="236">
          <cell r="A236" t="str">
            <v>DIANA CAROLINA MARTINEZ REYES</v>
          </cell>
          <cell r="B236">
            <v>37547423</v>
          </cell>
        </row>
        <row r="237">
          <cell r="A237" t="str">
            <v>DIANA CATHERINE ROMERO MORA</v>
          </cell>
          <cell r="B237">
            <v>1032382777</v>
          </cell>
        </row>
        <row r="238">
          <cell r="A238" t="str">
            <v>DIANA ESPERANZA DURAN GARCIA</v>
          </cell>
          <cell r="B238">
            <v>52533478</v>
          </cell>
        </row>
        <row r="239">
          <cell r="A239" t="str">
            <v>DIANA FABIOLA ROJAS BERNAL</v>
          </cell>
          <cell r="B239">
            <v>35199875</v>
          </cell>
        </row>
        <row r="240">
          <cell r="A240" t="str">
            <v>DIANA GALLEGO ROZO</v>
          </cell>
          <cell r="B240">
            <v>38553585</v>
          </cell>
        </row>
        <row r="241">
          <cell r="A241" t="str">
            <v>DIANA HORTENCIA BRETT ROBINSON</v>
          </cell>
          <cell r="B241">
            <v>23248872</v>
          </cell>
        </row>
        <row r="242">
          <cell r="A242" t="str">
            <v>DIANA MARCELA BUITRAGO MEDINA</v>
          </cell>
          <cell r="B242">
            <v>53054085</v>
          </cell>
        </row>
        <row r="243">
          <cell r="A243" t="str">
            <v>DIANA MARCELA GARAVITO PULIDO</v>
          </cell>
          <cell r="B243">
            <v>1030538486</v>
          </cell>
        </row>
        <row r="244">
          <cell r="A244" t="str">
            <v>DIANA MARCELA GONZALEZ CADENA</v>
          </cell>
          <cell r="B244">
            <v>52347180</v>
          </cell>
        </row>
        <row r="245">
          <cell r="A245" t="str">
            <v xml:space="preserve">DIANA MARCELA MARULANDA </v>
          </cell>
          <cell r="B245">
            <v>31710481</v>
          </cell>
        </row>
        <row r="246">
          <cell r="A246" t="str">
            <v xml:space="preserve">DIANA MARLILI CONTRINA MORENO </v>
          </cell>
          <cell r="B246">
            <v>52903829</v>
          </cell>
        </row>
        <row r="247">
          <cell r="A247" t="str">
            <v>DIANA MILENA GARZON BOLIVAR</v>
          </cell>
          <cell r="B247">
            <v>52814377</v>
          </cell>
        </row>
        <row r="248">
          <cell r="A248" t="str">
            <v>DIANA MILENA MORENO LOPEZ</v>
          </cell>
          <cell r="B248">
            <v>52543405</v>
          </cell>
        </row>
        <row r="249">
          <cell r="A249" t="str">
            <v>DIANA PATRICIA CHACON SANTOS</v>
          </cell>
          <cell r="B249">
            <v>63453097</v>
          </cell>
        </row>
        <row r="250">
          <cell r="A250" t="str">
            <v>DIANA RUIZ HERRERA</v>
          </cell>
          <cell r="B250">
            <v>52974958</v>
          </cell>
        </row>
        <row r="251">
          <cell r="A251" t="str">
            <v>DIDIER ALBEIRO SARRIA URREA</v>
          </cell>
          <cell r="B251">
            <v>76326664</v>
          </cell>
        </row>
        <row r="252">
          <cell r="A252" t="str">
            <v>DIDIER ALBERT RAMIREZ SUAREZ</v>
          </cell>
          <cell r="B252">
            <v>4548810</v>
          </cell>
        </row>
        <row r="253">
          <cell r="A253" t="str">
            <v>DIDIER ALBERTO ACHURY MANCIPE</v>
          </cell>
          <cell r="B253">
            <v>80169387</v>
          </cell>
        </row>
        <row r="254">
          <cell r="A254" t="str">
            <v>DIDIER ORLANDO PALACIOS PINILLA</v>
          </cell>
          <cell r="B254">
            <v>82381157</v>
          </cell>
        </row>
        <row r="255">
          <cell r="A255" t="str">
            <v>DIEGO ALEJANDRO LURDUY ORTIZ</v>
          </cell>
          <cell r="B255">
            <v>80074475</v>
          </cell>
        </row>
        <row r="256">
          <cell r="A256" t="str">
            <v>DIEGO ALEJANDRO PULIDO BARRAGAN</v>
          </cell>
          <cell r="B256">
            <v>14326146</v>
          </cell>
        </row>
        <row r="257">
          <cell r="A257" t="str">
            <v>DIEGO ALEJANDRO RODRIGUEZ ZULUAGA</v>
          </cell>
          <cell r="B257">
            <v>80030201</v>
          </cell>
        </row>
        <row r="258">
          <cell r="A258" t="str">
            <v>DIEGO ALEXANDER QUINTERO VELASQUEZ</v>
          </cell>
          <cell r="B258">
            <v>75091125</v>
          </cell>
        </row>
        <row r="259">
          <cell r="A259" t="str">
            <v>DIEGO ANDRES NAVARRETE RODRIGUEZ</v>
          </cell>
          <cell r="B259">
            <v>80728629</v>
          </cell>
        </row>
        <row r="260">
          <cell r="A260" t="str">
            <v>DIEGO ARMANDO SARMIENTO SARMIENTO</v>
          </cell>
          <cell r="B260">
            <v>1043001742</v>
          </cell>
        </row>
        <row r="261">
          <cell r="A261" t="str">
            <v>DIEGO FERNANDO GARCIA RIOS</v>
          </cell>
          <cell r="B261">
            <v>18469141</v>
          </cell>
        </row>
        <row r="262">
          <cell r="A262" t="str">
            <v>DIEGO FERNANDO OCHOA LOPEZ</v>
          </cell>
          <cell r="B262">
            <v>1032365033</v>
          </cell>
        </row>
        <row r="263">
          <cell r="A263" t="str">
            <v>DIEGO FERNANDO RAMIREZ HERNANDEZ</v>
          </cell>
          <cell r="B263">
            <v>10030992</v>
          </cell>
        </row>
        <row r="264">
          <cell r="A264" t="str">
            <v>DIEGO FRANCISCO PINEDA PLAZAS</v>
          </cell>
          <cell r="B264">
            <v>80102693</v>
          </cell>
        </row>
        <row r="265">
          <cell r="A265" t="str">
            <v>DIEGO JAVIER RODRIGUEZ GARZON</v>
          </cell>
          <cell r="B265">
            <v>79957810</v>
          </cell>
        </row>
        <row r="266">
          <cell r="A266" t="str">
            <v>DIEGO MAURICIO TAMAYO JARAMILLO</v>
          </cell>
          <cell r="B266">
            <v>7714237</v>
          </cell>
        </row>
        <row r="267">
          <cell r="A267" t="str">
            <v>DOLFI ROJAS BALLESTEROS</v>
          </cell>
          <cell r="B267">
            <v>40415718</v>
          </cell>
        </row>
        <row r="268">
          <cell r="A268" t="str">
            <v>DOLORES FIGUEROA MOSQUERA</v>
          </cell>
          <cell r="B268">
            <v>32295839</v>
          </cell>
        </row>
        <row r="269">
          <cell r="A269" t="str">
            <v>DORA CECILIA BARAJAS RODRIGUEZ</v>
          </cell>
          <cell r="B269">
            <v>35512031</v>
          </cell>
        </row>
        <row r="270">
          <cell r="A270" t="str">
            <v>DORIS ALIETH MARTINEZ AGUILAR</v>
          </cell>
          <cell r="B270">
            <v>52363647</v>
          </cell>
        </row>
        <row r="271">
          <cell r="A271" t="str">
            <v>DORIS YADILA BACCA CAGUAZANGO</v>
          </cell>
          <cell r="B271">
            <v>30731303</v>
          </cell>
        </row>
        <row r="272">
          <cell r="A272" t="str">
            <v>DORIS YANETH GUAUÑA PISSO</v>
          </cell>
          <cell r="B272">
            <v>25276984</v>
          </cell>
        </row>
        <row r="273">
          <cell r="A273" t="str">
            <v xml:space="preserve">DUBERLY EDUARDO MURILLO BARONA </v>
          </cell>
          <cell r="B273">
            <v>79335420</v>
          </cell>
        </row>
        <row r="274">
          <cell r="A274" t="str">
            <v>DUBERNEY CORRALES RAMIREZ</v>
          </cell>
          <cell r="B274">
            <v>9773404</v>
          </cell>
        </row>
        <row r="275">
          <cell r="A275" t="str">
            <v>EDDY SIMON PARGA GARCIA</v>
          </cell>
          <cell r="B275">
            <v>80723574</v>
          </cell>
        </row>
        <row r="276">
          <cell r="A276" t="str">
            <v>EDGAR ALBERTO CASTIBLANCO GONZALEZ</v>
          </cell>
          <cell r="B276">
            <v>19477329</v>
          </cell>
        </row>
        <row r="277">
          <cell r="A277" t="str">
            <v>EDGAR ALEXANDER BAUTISTA MEZA</v>
          </cell>
          <cell r="B277">
            <v>88031778</v>
          </cell>
        </row>
        <row r="278">
          <cell r="A278" t="str">
            <v>EDGAR ALFREDO BURGOS GONZALEZ</v>
          </cell>
          <cell r="B278">
            <v>79638798</v>
          </cell>
        </row>
        <row r="279">
          <cell r="A279" t="str">
            <v xml:space="preserve">EDGAR ALBERTO CASTIBLANCO GONZALEZ </v>
          </cell>
          <cell r="B279">
            <v>19477329</v>
          </cell>
        </row>
        <row r="280">
          <cell r="A280" t="str">
            <v>EDGAR HERNAN ZARAMA REVELO</v>
          </cell>
          <cell r="B280">
            <v>12989938</v>
          </cell>
        </row>
        <row r="281">
          <cell r="A281" t="str">
            <v>EDGAR JAVIER VEGA AROCA</v>
          </cell>
          <cell r="B281">
            <v>19619310</v>
          </cell>
        </row>
        <row r="282">
          <cell r="A282" t="str">
            <v>EDGAR JOHANY FLOREZ ROCHA</v>
          </cell>
          <cell r="B282">
            <v>86058669</v>
          </cell>
        </row>
        <row r="283">
          <cell r="A283" t="str">
            <v>EDGAR OVIDIO HERNANDEZ REYES</v>
          </cell>
          <cell r="B283">
            <v>19259454</v>
          </cell>
        </row>
        <row r="284">
          <cell r="A284" t="str">
            <v>EDGAR RICARDO VARGAS ARIAS</v>
          </cell>
          <cell r="B284">
            <v>72325451</v>
          </cell>
        </row>
        <row r="285">
          <cell r="A285" t="str">
            <v>EDGARDO JOSE QUIROZ PACHECO</v>
          </cell>
          <cell r="B285">
            <v>77187997</v>
          </cell>
        </row>
        <row r="286">
          <cell r="A286" t="str">
            <v>EDICSON PATIÑO MURILLO</v>
          </cell>
          <cell r="B286">
            <v>16161521</v>
          </cell>
        </row>
        <row r="287">
          <cell r="A287" t="str">
            <v>EDIER FRANCISCO MALAVERA PULIDO</v>
          </cell>
          <cell r="B287">
            <v>80227708</v>
          </cell>
        </row>
        <row r="288">
          <cell r="A288" t="str">
            <v>EDIER LUCIRO FERNANDEZ VALLEJO</v>
          </cell>
          <cell r="B288">
            <v>76311566</v>
          </cell>
        </row>
        <row r="289">
          <cell r="A289" t="str">
            <v>EDILSON LOZADA VANEGAS</v>
          </cell>
          <cell r="B289">
            <v>88157857</v>
          </cell>
        </row>
        <row r="290">
          <cell r="A290" t="str">
            <v>EDIMER JACOME SANABRIA</v>
          </cell>
          <cell r="B290">
            <v>91293021</v>
          </cell>
        </row>
        <row r="291">
          <cell r="A291" t="str">
            <v>EDINSON BONILLA JIMENEZ</v>
          </cell>
          <cell r="B291">
            <v>86069634</v>
          </cell>
        </row>
        <row r="292">
          <cell r="A292" t="str">
            <v>EDINSON OSPINA VALENCIA</v>
          </cell>
          <cell r="B292">
            <v>94526658</v>
          </cell>
        </row>
        <row r="293">
          <cell r="A293" t="str">
            <v>EDISON ALFONSO DIAZ BARAJAS</v>
          </cell>
          <cell r="B293">
            <v>79795096</v>
          </cell>
        </row>
        <row r="294">
          <cell r="A294" t="str">
            <v>EDISON CORDOBA CHICANGO</v>
          </cell>
          <cell r="B294">
            <v>16775389</v>
          </cell>
        </row>
        <row r="295">
          <cell r="A295" t="str">
            <v>EDISON ECHEVERRI SOTO</v>
          </cell>
          <cell r="B295">
            <v>10026277</v>
          </cell>
        </row>
        <row r="296">
          <cell r="A296" t="str">
            <v>EDITH MARILUZ MONTES FLOREZ</v>
          </cell>
          <cell r="B296">
            <v>20451079</v>
          </cell>
        </row>
        <row r="297">
          <cell r="A297" t="str">
            <v>EDNA YERY GUTIERREZ PARRA</v>
          </cell>
          <cell r="B297">
            <v>1121844752</v>
          </cell>
        </row>
        <row r="298">
          <cell r="A298" t="str">
            <v>EDNA YESENIA MONTAÑEZ NEMEGUEN</v>
          </cell>
          <cell r="B298">
            <v>1014178129</v>
          </cell>
        </row>
        <row r="299">
          <cell r="A299" t="str">
            <v>EDUARDO CASTRO SOTO</v>
          </cell>
          <cell r="B299">
            <v>93385906</v>
          </cell>
        </row>
        <row r="300">
          <cell r="A300" t="str">
            <v xml:space="preserve">EDUARDO IGNACIO GONZALEZ </v>
          </cell>
          <cell r="B300">
            <v>72159653</v>
          </cell>
        </row>
        <row r="301">
          <cell r="A301" t="str">
            <v>EDUARDO JOSE MARRIAGA GAVIRIA</v>
          </cell>
          <cell r="B301">
            <v>73187998</v>
          </cell>
        </row>
        <row r="302">
          <cell r="A302" t="str">
            <v>EDUIN GIOVANI RIVERA RODRIGUEZ</v>
          </cell>
          <cell r="B302">
            <v>80033258</v>
          </cell>
        </row>
        <row r="303">
          <cell r="A303" t="str">
            <v>EDWAR ANDRES SAAVEDRA BALLESTEROS</v>
          </cell>
          <cell r="B303">
            <v>80541017</v>
          </cell>
        </row>
        <row r="304">
          <cell r="A304" t="str">
            <v>EDWAR VLADIMIR DUARTE RODRIGUEZ</v>
          </cell>
          <cell r="B304">
            <v>1026550812</v>
          </cell>
        </row>
        <row r="305">
          <cell r="A305" t="str">
            <v>EDWARD ALEXANDER SAAVEDRA RICO</v>
          </cell>
          <cell r="B305">
            <v>13508051</v>
          </cell>
        </row>
        <row r="306">
          <cell r="A306" t="str">
            <v>EDWIN ALEXANDER MUÑOZ HERRERA</v>
          </cell>
          <cell r="B306">
            <v>70420671</v>
          </cell>
        </row>
        <row r="307">
          <cell r="A307" t="str">
            <v>EDWIN ALONSO CASTELLANOS SALINAS</v>
          </cell>
          <cell r="B307">
            <v>80004004</v>
          </cell>
        </row>
        <row r="308">
          <cell r="A308" t="str">
            <v>EDWIN DE JESUS SILVERA CORONADO</v>
          </cell>
          <cell r="B308">
            <v>72194508</v>
          </cell>
        </row>
        <row r="309">
          <cell r="A309" t="str">
            <v>EDWIN FERNANDO BARONA RODRIGUEZ</v>
          </cell>
          <cell r="B309">
            <v>1130641511</v>
          </cell>
        </row>
        <row r="310">
          <cell r="A310" t="str">
            <v>EDWIN FERNANDO ZUÑIGA CRUZ</v>
          </cell>
          <cell r="B310">
            <v>5821691</v>
          </cell>
        </row>
        <row r="311">
          <cell r="A311" t="str">
            <v>EDWIN FERNEY VILLAMIZAR PINZON</v>
          </cell>
          <cell r="B311">
            <v>80876161</v>
          </cell>
        </row>
        <row r="312">
          <cell r="A312" t="str">
            <v>EDWIN GERMAN OLAYA VILLALBA</v>
          </cell>
          <cell r="B312">
            <v>1022943437</v>
          </cell>
        </row>
        <row r="313">
          <cell r="A313" t="str">
            <v>EDWIN JAVIER FORERO PEREZ</v>
          </cell>
          <cell r="B313">
            <v>80027551</v>
          </cell>
        </row>
        <row r="314">
          <cell r="A314" t="str">
            <v>EDWIN MACHACON ALVAREZ</v>
          </cell>
          <cell r="B314">
            <v>73156610</v>
          </cell>
        </row>
        <row r="315">
          <cell r="A315" t="str">
            <v>EDWIN ORLANDO LEON MONTERO</v>
          </cell>
          <cell r="B315">
            <v>1019030146</v>
          </cell>
        </row>
        <row r="316">
          <cell r="A316" t="str">
            <v>EDWIN RENE BERNAL RIVERA</v>
          </cell>
          <cell r="B316">
            <v>79902611</v>
          </cell>
        </row>
        <row r="317">
          <cell r="A317" t="str">
            <v>EDWIN ROLANDO GOMEZ PUENTES</v>
          </cell>
          <cell r="B317">
            <v>98398528</v>
          </cell>
        </row>
        <row r="318">
          <cell r="A318" t="str">
            <v>EDWIN SAMUEL RAMIREZ LOSADA</v>
          </cell>
          <cell r="B318">
            <v>79977193</v>
          </cell>
        </row>
        <row r="319">
          <cell r="A319" t="str">
            <v>EDWIN SANTIAGO BAUTISTA QUIROGA</v>
          </cell>
          <cell r="B319">
            <v>1023863468</v>
          </cell>
        </row>
        <row r="320">
          <cell r="A320" t="str">
            <v>EFRAIN ANTONIO CUCUNUBA TOTAITIVE</v>
          </cell>
          <cell r="B320">
            <v>19459411</v>
          </cell>
        </row>
        <row r="321">
          <cell r="A321" t="str">
            <v>EFRAIN COLLAZOS GUERRERO</v>
          </cell>
          <cell r="B321">
            <v>80441338</v>
          </cell>
        </row>
        <row r="322">
          <cell r="A322" t="str">
            <v>EFRAIN HERRERA TORRES</v>
          </cell>
          <cell r="B322">
            <v>73140604</v>
          </cell>
        </row>
        <row r="323">
          <cell r="A323" t="str">
            <v xml:space="preserve">EFREY CANDELA </v>
          </cell>
          <cell r="B323">
            <v>17356305</v>
          </cell>
        </row>
        <row r="324">
          <cell r="A324" t="str">
            <v>ELBIS FREILER QUINTERO GIRALDO</v>
          </cell>
          <cell r="B324">
            <v>6320853</v>
          </cell>
        </row>
        <row r="325">
          <cell r="A325" t="str">
            <v>ELCY JANNETH BARRIGA DIAZ</v>
          </cell>
          <cell r="B325">
            <v>39762965</v>
          </cell>
        </row>
        <row r="326">
          <cell r="A326" t="str">
            <v>ELIANA KATHERINE ARBOLEDA DEL REAL</v>
          </cell>
          <cell r="B326">
            <v>60445544</v>
          </cell>
        </row>
        <row r="327">
          <cell r="A327" t="str">
            <v>ELIANA PAOLA LESMES MORA</v>
          </cell>
          <cell r="B327">
            <v>1116780489</v>
          </cell>
        </row>
        <row r="328">
          <cell r="A328" t="str">
            <v>ELIO ENRIQUE PRADA BELTRAN</v>
          </cell>
          <cell r="B328">
            <v>73581961</v>
          </cell>
        </row>
        <row r="329">
          <cell r="A329" t="str">
            <v>ELISABET USECHE MARIN</v>
          </cell>
          <cell r="B329">
            <v>25166983</v>
          </cell>
        </row>
        <row r="330">
          <cell r="A330" t="str">
            <v>ELIZABETH JAUREGUI REINA</v>
          </cell>
          <cell r="B330">
            <v>41699005</v>
          </cell>
        </row>
        <row r="331">
          <cell r="A331" t="str">
            <v>ELIZABETH MALDONADO LUNA</v>
          </cell>
          <cell r="B331">
            <v>43868229</v>
          </cell>
        </row>
        <row r="332">
          <cell r="A332" t="str">
            <v xml:space="preserve">ELIZABETH NIÑO SOLANO </v>
          </cell>
          <cell r="B332">
            <v>21024942</v>
          </cell>
        </row>
        <row r="333">
          <cell r="A333" t="str">
            <v>ELKIN EMILIO MANTILLA NIÑO</v>
          </cell>
          <cell r="B333">
            <v>13744479</v>
          </cell>
        </row>
        <row r="334">
          <cell r="A334" t="str">
            <v>ELMIS RIOS RODRIGUEZ</v>
          </cell>
          <cell r="B334">
            <v>77090287</v>
          </cell>
        </row>
        <row r="335">
          <cell r="A335" t="str">
            <v>ELSA LUCIA CABRERA GOMEZ</v>
          </cell>
          <cell r="B335">
            <v>59819840</v>
          </cell>
        </row>
        <row r="336">
          <cell r="A336" t="str">
            <v>ELSY VARGAS LOPEZ</v>
          </cell>
          <cell r="B336">
            <v>51932325</v>
          </cell>
        </row>
        <row r="337">
          <cell r="A337" t="str">
            <v>ELVIRA SALCEDO SALCEDO</v>
          </cell>
          <cell r="B337">
            <v>35321130</v>
          </cell>
        </row>
        <row r="338">
          <cell r="A338" t="str">
            <v>ELVIS LEONARDO SIERRA JIMENEZ</v>
          </cell>
          <cell r="B338">
            <v>79787263</v>
          </cell>
        </row>
        <row r="339">
          <cell r="A339" t="str">
            <v>EMILY RICARDO PARRA</v>
          </cell>
          <cell r="B339">
            <v>1030544871</v>
          </cell>
        </row>
        <row r="340">
          <cell r="A340" t="str">
            <v>EMMA PAOLA ANGULO JIMENEZ</v>
          </cell>
          <cell r="B340">
            <v>52383139</v>
          </cell>
        </row>
        <row r="341">
          <cell r="A341" t="str">
            <v>ENDIR ESLIK HURTADO RIVAS</v>
          </cell>
          <cell r="B341">
            <v>11806390</v>
          </cell>
        </row>
        <row r="342">
          <cell r="A342" t="str">
            <v>ENDRIC RAFAEL SALGADO QUIÑONEZ</v>
          </cell>
          <cell r="B342">
            <v>78750825</v>
          </cell>
        </row>
        <row r="343">
          <cell r="A343" t="str">
            <v>ENNA CATALINA MANTILLA QUINTERO</v>
          </cell>
          <cell r="B343">
            <v>1128050124</v>
          </cell>
        </row>
        <row r="344">
          <cell r="A344" t="str">
            <v>ENRIQUE JAIMES ARIAS</v>
          </cell>
          <cell r="B344">
            <v>80072488</v>
          </cell>
        </row>
        <row r="345">
          <cell r="A345" t="str">
            <v>ERICA CRISTINA CARRASCAL GALLEGO</v>
          </cell>
          <cell r="B345">
            <v>43920626</v>
          </cell>
        </row>
        <row r="346">
          <cell r="A346" t="str">
            <v>ERIDIANI ANANGE VIATELA SIERRA</v>
          </cell>
          <cell r="B346">
            <v>52521870</v>
          </cell>
        </row>
        <row r="347">
          <cell r="A347" t="str">
            <v>ERIKA ANDREA LACHE DONOSO</v>
          </cell>
          <cell r="B347">
            <v>1073691092</v>
          </cell>
        </row>
        <row r="348">
          <cell r="A348" t="str">
            <v>ERIKA LILIANA MATIZ BADILLO</v>
          </cell>
          <cell r="B348">
            <v>52491542</v>
          </cell>
        </row>
        <row r="349">
          <cell r="A349" t="str">
            <v>ERIS MORE ORTEGA</v>
          </cell>
          <cell r="B349">
            <v>73146010</v>
          </cell>
        </row>
        <row r="350">
          <cell r="A350" t="str">
            <v xml:space="preserve">ERWIN DARIO ERNESTO MEJIA AFRICANO </v>
          </cell>
          <cell r="B350">
            <v>80819613</v>
          </cell>
        </row>
        <row r="351">
          <cell r="A351" t="str">
            <v>ERWIN FABIO HENAO AYA</v>
          </cell>
          <cell r="B351">
            <v>79886053</v>
          </cell>
        </row>
        <row r="352">
          <cell r="A352" t="str">
            <v>ESNEYDER OSWALDO ORDOÑEZ ANGEL</v>
          </cell>
          <cell r="B352">
            <v>80281987</v>
          </cell>
        </row>
        <row r="353">
          <cell r="A353" t="str">
            <v>ESPERANZA VERGARA PAZ</v>
          </cell>
          <cell r="B353">
            <v>34538657</v>
          </cell>
        </row>
        <row r="354">
          <cell r="A354" t="str">
            <v>ESTHER DEL SOCORRO PORTILLA ARIAS</v>
          </cell>
          <cell r="B354">
            <v>59813585</v>
          </cell>
        </row>
        <row r="355">
          <cell r="A355" t="str">
            <v>EURIPIDES SERRATO BENITEZ</v>
          </cell>
          <cell r="B355">
            <v>11480154</v>
          </cell>
        </row>
        <row r="356">
          <cell r="A356" t="str">
            <v>EVELIO JOSE VIDES CONTRERAS</v>
          </cell>
          <cell r="B356">
            <v>72169739</v>
          </cell>
        </row>
        <row r="357">
          <cell r="A357" t="str">
            <v>EVELYN SUSANA RIVERA RUBIANO</v>
          </cell>
          <cell r="B357">
            <v>1010189373</v>
          </cell>
        </row>
        <row r="358">
          <cell r="A358" t="str">
            <v>EVER EDGAR CAMELO GONZALEZ</v>
          </cell>
          <cell r="B358">
            <v>79415607</v>
          </cell>
        </row>
        <row r="359">
          <cell r="A359" t="str">
            <v>FABIAN ANDRES HERNANDEZ ESPINOSA</v>
          </cell>
          <cell r="B359">
            <v>17421162</v>
          </cell>
        </row>
        <row r="360">
          <cell r="A360" t="str">
            <v>FABIAN MAURICIO MAHECHA LOPEZ</v>
          </cell>
          <cell r="B360">
            <v>1073603005</v>
          </cell>
        </row>
        <row r="361">
          <cell r="A361" t="str">
            <v>FABIAN RICARDO GONZALEZ RAMOS</v>
          </cell>
          <cell r="B361">
            <v>79925793</v>
          </cell>
        </row>
        <row r="362">
          <cell r="A362" t="str">
            <v>FABIAN RICARDO GONZALEZ ROA</v>
          </cell>
          <cell r="B362">
            <v>1049602264</v>
          </cell>
        </row>
        <row r="363">
          <cell r="A363" t="str">
            <v>FABIO ENRIQUE ORTIZ PIÑEROS</v>
          </cell>
          <cell r="B363">
            <v>79599771</v>
          </cell>
        </row>
        <row r="364">
          <cell r="A364" t="str">
            <v>FARID NICOLAS ESLAIT ZAMBRANO</v>
          </cell>
          <cell r="B364">
            <v>72262201</v>
          </cell>
        </row>
        <row r="365">
          <cell r="A365" t="str">
            <v>FEIRY HAALSON BARRAGAN SOCHA</v>
          </cell>
          <cell r="B365">
            <v>86010416</v>
          </cell>
        </row>
        <row r="366">
          <cell r="A366" t="str">
            <v>FELIPE ALBERTO GARCIA SANCHEZ</v>
          </cell>
          <cell r="B366">
            <v>9976528</v>
          </cell>
        </row>
        <row r="367">
          <cell r="A367" t="str">
            <v>FELIPE SANTIAGO NEIRA RIVERA</v>
          </cell>
          <cell r="B367">
            <v>1019008714</v>
          </cell>
        </row>
        <row r="368">
          <cell r="A368" t="str">
            <v>FELIX ANTONIO CRUZ BENAVIDES</v>
          </cell>
          <cell r="B368">
            <v>19433379</v>
          </cell>
        </row>
        <row r="369">
          <cell r="A369" t="str">
            <v>FELIX MANUEL PAJARO RINCON</v>
          </cell>
          <cell r="B369">
            <v>8834018</v>
          </cell>
        </row>
        <row r="370">
          <cell r="A370" t="str">
            <v>FERNANDO ANDRES DIAZ RODRIGUEZ</v>
          </cell>
          <cell r="B370">
            <v>1032363326</v>
          </cell>
        </row>
        <row r="371">
          <cell r="A371" t="str">
            <v>FERNANDO BERNAL ROMERO</v>
          </cell>
          <cell r="B371">
            <v>79737591</v>
          </cell>
        </row>
        <row r="372">
          <cell r="A372" t="str">
            <v>FERNANDO FERNANDEZ RODRIGUEZ</v>
          </cell>
          <cell r="B372">
            <v>19408226</v>
          </cell>
        </row>
        <row r="373">
          <cell r="A373" t="str">
            <v>FERNANDO PAUL RACEDO PEREZ</v>
          </cell>
          <cell r="B373">
            <v>1047415395</v>
          </cell>
        </row>
        <row r="374">
          <cell r="A374" t="str">
            <v>FERNANDO RIOS MEJIA</v>
          </cell>
          <cell r="B374">
            <v>16553362</v>
          </cell>
        </row>
        <row r="375">
          <cell r="A375" t="str">
            <v>FERNEY CARDONA HERNANDEZ</v>
          </cell>
          <cell r="B375">
            <v>16115529</v>
          </cell>
        </row>
        <row r="376">
          <cell r="A376" t="str">
            <v>FERNEY EDUARDO MONTENEGRO SIERRA</v>
          </cell>
          <cell r="B376">
            <v>11256874</v>
          </cell>
        </row>
        <row r="377">
          <cell r="A377" t="str">
            <v>FERNEY LEONARDO CASTELLANOS ROJAS</v>
          </cell>
          <cell r="B377">
            <v>80802241</v>
          </cell>
        </row>
        <row r="378">
          <cell r="A378" t="str">
            <v>FIDEL ERNESTO LOPEZ ARCINIEGAS</v>
          </cell>
          <cell r="B378">
            <v>94369601</v>
          </cell>
        </row>
        <row r="379">
          <cell r="A379" t="str">
            <v>FLOR BIANEY RINCON RODRIGUEZ</v>
          </cell>
          <cell r="B379">
            <v>23926816</v>
          </cell>
        </row>
        <row r="380">
          <cell r="A380" t="str">
            <v>FLOR ELVIA URREGO MARTINEZ</v>
          </cell>
          <cell r="B380">
            <v>41794011</v>
          </cell>
        </row>
        <row r="381">
          <cell r="A381" t="str">
            <v>FLOR NALLIBER DOMINGUEZ TORRES</v>
          </cell>
          <cell r="B381">
            <v>40316314</v>
          </cell>
        </row>
        <row r="382">
          <cell r="A382" t="str">
            <v>FRANCISCA ROZO DE ZAMUDIO</v>
          </cell>
          <cell r="B382">
            <v>37241085</v>
          </cell>
        </row>
        <row r="383">
          <cell r="A383" t="str">
            <v>FRANCISCO ANTONIO AILLON VERA</v>
          </cell>
          <cell r="B383">
            <v>13483063</v>
          </cell>
        </row>
        <row r="384">
          <cell r="A384" t="str">
            <v>FRANCISCO JAVIER GARCIA MEDINA</v>
          </cell>
          <cell r="B384">
            <v>18496419</v>
          </cell>
        </row>
        <row r="385">
          <cell r="A385" t="str">
            <v>FRANCISCO JAVIER MONEDERO CADENA</v>
          </cell>
          <cell r="B385">
            <v>1130682042</v>
          </cell>
        </row>
        <row r="386">
          <cell r="A386" t="str">
            <v>FRANCISCO JAVIER NARVAEZ RESTREPO</v>
          </cell>
          <cell r="B386">
            <v>71762925</v>
          </cell>
        </row>
        <row r="387">
          <cell r="A387" t="str">
            <v>FRANK DANIEL RAMOS CHAPARRO</v>
          </cell>
          <cell r="B387">
            <v>71762925</v>
          </cell>
        </row>
        <row r="388">
          <cell r="A388" t="str">
            <v>FRANK EDIER MENDEZ CORDOBA</v>
          </cell>
          <cell r="B388">
            <v>12198947</v>
          </cell>
        </row>
        <row r="389">
          <cell r="A389" t="str">
            <v>FREDDY ANDRES ZARAMA REVELO</v>
          </cell>
          <cell r="B389">
            <v>98390466</v>
          </cell>
        </row>
        <row r="390">
          <cell r="A390" t="str">
            <v>FREDDY TOLEDO BERMEO</v>
          </cell>
          <cell r="B390">
            <v>12265849</v>
          </cell>
        </row>
        <row r="391">
          <cell r="A391" t="str">
            <v xml:space="preserve">FREDY ALONSO FUENTES </v>
          </cell>
          <cell r="B391">
            <v>7171113</v>
          </cell>
        </row>
        <row r="392">
          <cell r="A392" t="str">
            <v>FREDY ALONSO MESA SANCHEZ</v>
          </cell>
          <cell r="B392">
            <v>74188181</v>
          </cell>
        </row>
        <row r="393">
          <cell r="A393" t="str">
            <v xml:space="preserve">FREDY ENRIQUE SARMIENTO ROMERO </v>
          </cell>
          <cell r="B393">
            <v>79910806</v>
          </cell>
        </row>
        <row r="394">
          <cell r="A394" t="str">
            <v>FREDY GONZALO PAZ CAICEDO</v>
          </cell>
          <cell r="B394">
            <v>5207674</v>
          </cell>
        </row>
        <row r="395">
          <cell r="A395" t="str">
            <v>FREDY JULIAN APONTE ALMECIGA</v>
          </cell>
          <cell r="B395">
            <v>11233414</v>
          </cell>
        </row>
        <row r="396">
          <cell r="A396" t="str">
            <v>FREDY MENDEZ RUIZ</v>
          </cell>
          <cell r="B396">
            <v>11447243</v>
          </cell>
        </row>
        <row r="397">
          <cell r="A397" t="str">
            <v>FREDY WILMAN GUERRA OYUELA</v>
          </cell>
          <cell r="B397">
            <v>79414751</v>
          </cell>
        </row>
        <row r="398">
          <cell r="A398" t="str">
            <v>FREID MARTIN ANDRADE CASTRO</v>
          </cell>
          <cell r="B398">
            <v>98378793</v>
          </cell>
        </row>
        <row r="399">
          <cell r="A399" t="str">
            <v>FREYA MARIA GALVEZ MORENO</v>
          </cell>
          <cell r="B399">
            <v>31555022</v>
          </cell>
        </row>
        <row r="400">
          <cell r="A400" t="str">
            <v>GABRIEL CRUZ VARGAS</v>
          </cell>
          <cell r="B400">
            <v>6613149</v>
          </cell>
        </row>
        <row r="401">
          <cell r="A401" t="str">
            <v>GABRIEL EDUARDO RIOS PARRA</v>
          </cell>
          <cell r="B401">
            <v>10050322</v>
          </cell>
        </row>
        <row r="402">
          <cell r="A402" t="str">
            <v>GABRIEL GUERRERO MORANTES</v>
          </cell>
          <cell r="B402">
            <v>74327209</v>
          </cell>
        </row>
        <row r="403">
          <cell r="A403" t="str">
            <v>GEIDY MIREYA GOMEZ FEO</v>
          </cell>
          <cell r="B403">
            <v>52655683</v>
          </cell>
        </row>
        <row r="404">
          <cell r="A404" t="str">
            <v>GEISER GERALDI ACEVEDO FLOREZ</v>
          </cell>
          <cell r="B404">
            <v>1121207275</v>
          </cell>
        </row>
        <row r="405">
          <cell r="A405" t="str">
            <v>GELMER RODRIGUEZ AGUIRRE</v>
          </cell>
          <cell r="B405">
            <v>79284762</v>
          </cell>
        </row>
        <row r="406">
          <cell r="A406" t="str">
            <v>GEMMA JUDITH ANGEL VARGAS</v>
          </cell>
          <cell r="B406">
            <v>26427205</v>
          </cell>
        </row>
        <row r="407">
          <cell r="A407" t="str">
            <v xml:space="preserve">GEMNY ESPERANZA MAURNO </v>
          </cell>
          <cell r="B407">
            <v>68287802</v>
          </cell>
        </row>
        <row r="408">
          <cell r="A408" t="str">
            <v>GEOVANNY ORLANDO ASCUNTAR CHICAIZA</v>
          </cell>
          <cell r="B408">
            <v>5204445</v>
          </cell>
        </row>
        <row r="409">
          <cell r="A409" t="str">
            <v>GEOVANNY PELAEZ QUICENO</v>
          </cell>
          <cell r="B409">
            <v>10289006</v>
          </cell>
        </row>
        <row r="410">
          <cell r="A410" t="str">
            <v>GEOVANNY URIBE ARENILLA</v>
          </cell>
          <cell r="B410">
            <v>18928480</v>
          </cell>
        </row>
        <row r="411">
          <cell r="A411" t="str">
            <v>GERARDO ENRIQUE GONZALEZ HENRIQUEZ</v>
          </cell>
          <cell r="B411">
            <v>7142669</v>
          </cell>
        </row>
        <row r="412">
          <cell r="A412" t="str">
            <v>GERMAN ADOLFO LOAIZA OCAMPO</v>
          </cell>
          <cell r="B412">
            <v>75035436</v>
          </cell>
        </row>
        <row r="413">
          <cell r="A413" t="str">
            <v>GERMAN ARTURO DE LEON PORRAS</v>
          </cell>
          <cell r="B413">
            <v>72217286</v>
          </cell>
        </row>
        <row r="414">
          <cell r="A414" t="str">
            <v>GERMAN DARIO ARIAS ESCOBAR</v>
          </cell>
          <cell r="B414">
            <v>75089644</v>
          </cell>
        </row>
        <row r="415">
          <cell r="A415" t="str">
            <v>GERMAN DAVID ARROYAVE RENDON</v>
          </cell>
          <cell r="B415">
            <v>14798724</v>
          </cell>
        </row>
        <row r="416">
          <cell r="A416" t="str">
            <v>GERMAN EDGARDO GUZMAN PATIÑO</v>
          </cell>
          <cell r="B416">
            <v>5991266</v>
          </cell>
        </row>
        <row r="417">
          <cell r="A417" t="str">
            <v>GERMAN RUBIANO BELTRAN</v>
          </cell>
          <cell r="B417">
            <v>79347330</v>
          </cell>
        </row>
        <row r="418">
          <cell r="A418" t="str">
            <v>GERMAN SANTIAGO BARRERO SANCHEZ</v>
          </cell>
          <cell r="B418">
            <v>7174162</v>
          </cell>
        </row>
        <row r="419">
          <cell r="A419" t="str">
            <v>GERMAN VELOZA ARIZMENDY</v>
          </cell>
          <cell r="B419">
            <v>19259584</v>
          </cell>
        </row>
        <row r="420">
          <cell r="A420" t="str">
            <v>GILIA INES VASQUEZ RODRIGUEZ</v>
          </cell>
          <cell r="B420">
            <v>51638528</v>
          </cell>
        </row>
        <row r="421">
          <cell r="A421" t="str">
            <v>GILMER MOISES AMEZQUITA MONROY</v>
          </cell>
          <cell r="B421">
            <v>79717103</v>
          </cell>
        </row>
        <row r="422">
          <cell r="A422" t="str">
            <v>GINA CONCEPCION ANGULO MENDOZA</v>
          </cell>
          <cell r="B422">
            <v>1047369103</v>
          </cell>
        </row>
        <row r="423">
          <cell r="A423" t="str">
            <v>GINA MILENA DIAZ SERRANO</v>
          </cell>
          <cell r="B423">
            <v>63556323</v>
          </cell>
        </row>
        <row r="424">
          <cell r="A424" t="str">
            <v>GINA PAOLA DUEÑAS BARBOSA</v>
          </cell>
          <cell r="B424">
            <v>52382959</v>
          </cell>
        </row>
        <row r="425">
          <cell r="A425" t="str">
            <v xml:space="preserve">GINA SUCEL ACEVEDO </v>
          </cell>
          <cell r="B425">
            <v>40331795</v>
          </cell>
        </row>
        <row r="426">
          <cell r="A426" t="str">
            <v>GLADYS CUEVAS HERNANDEZ</v>
          </cell>
          <cell r="B426">
            <v>63446674</v>
          </cell>
        </row>
        <row r="427">
          <cell r="A427" t="str">
            <v>GLADYS POLO FLOREZ</v>
          </cell>
          <cell r="B427">
            <v>51780014</v>
          </cell>
        </row>
        <row r="428">
          <cell r="A428" t="str">
            <v>GLEYDER YOHANA GUERRA MORA</v>
          </cell>
          <cell r="B428">
            <v>20716312</v>
          </cell>
        </row>
        <row r="429">
          <cell r="A429" t="str">
            <v>GLORIA ALEJANDRA MORENO GAMEZ</v>
          </cell>
          <cell r="B429">
            <v>52269116</v>
          </cell>
        </row>
        <row r="430">
          <cell r="A430" t="str">
            <v>GLORIA ANDREA SUAREZ ROSERO</v>
          </cell>
          <cell r="B430">
            <v>36860865</v>
          </cell>
        </row>
        <row r="431">
          <cell r="A431" t="str">
            <v>GLORIA ESPERANZA LIZARAZO SALAZAR</v>
          </cell>
          <cell r="B431">
            <v>23637912</v>
          </cell>
        </row>
        <row r="432">
          <cell r="A432" t="str">
            <v>GLORIA MARIA VIZCAINO GUEVARA</v>
          </cell>
          <cell r="B432">
            <v>21190642</v>
          </cell>
        </row>
        <row r="433">
          <cell r="A433" t="str">
            <v>GLORIA PATRICIA MIRA CORREA</v>
          </cell>
          <cell r="B433">
            <v>43029132</v>
          </cell>
        </row>
        <row r="434">
          <cell r="A434" t="str">
            <v>GLORIA PATRICIA PEREZ DIAZ</v>
          </cell>
          <cell r="B434">
            <v>1085249478</v>
          </cell>
        </row>
        <row r="435">
          <cell r="A435" t="str">
            <v>GLORIA SANINT JARAMILLO</v>
          </cell>
          <cell r="B435">
            <v>33155651</v>
          </cell>
        </row>
        <row r="436">
          <cell r="A436" t="str">
            <v>GREYS AMPARO PEREIRA APARICIO</v>
          </cell>
          <cell r="B436">
            <v>1047420675</v>
          </cell>
        </row>
        <row r="437">
          <cell r="A437" t="str">
            <v>GUADALUPE SANCHEZ PALMA</v>
          </cell>
          <cell r="B437">
            <v>42499411</v>
          </cell>
        </row>
        <row r="438">
          <cell r="A438" t="str">
            <v>GUIDO FERNANDO COLORADO VELEZ</v>
          </cell>
          <cell r="B438">
            <v>94532129</v>
          </cell>
        </row>
        <row r="439">
          <cell r="A439" t="str">
            <v>GUILLERMINA YAGUARA PEDROZA</v>
          </cell>
          <cell r="B439">
            <v>40443921</v>
          </cell>
        </row>
        <row r="440">
          <cell r="A440" t="str">
            <v>GUILLERMO ANTONIO CARDONA ROJAS</v>
          </cell>
          <cell r="B440">
            <v>73113832</v>
          </cell>
        </row>
        <row r="441">
          <cell r="A441" t="str">
            <v>GUILLERMO BARBOSA ALGARRA</v>
          </cell>
          <cell r="B441">
            <v>80234741</v>
          </cell>
        </row>
        <row r="442">
          <cell r="A442" t="str">
            <v>GUILLERMO NEMPEQUE CAÑON</v>
          </cell>
          <cell r="B442">
            <v>19452913</v>
          </cell>
        </row>
        <row r="443">
          <cell r="A443" t="str">
            <v>GUSTAVO ADOLFO QUINTERO VELEZ</v>
          </cell>
          <cell r="B443">
            <v>75037790</v>
          </cell>
        </row>
        <row r="444">
          <cell r="A444" t="str">
            <v xml:space="preserve">GUSTAVO ALBERTO PADILLA </v>
          </cell>
          <cell r="B444">
            <v>19462757</v>
          </cell>
        </row>
        <row r="445">
          <cell r="A445" t="str">
            <v>GUSTAVO BAYONA VARGAS</v>
          </cell>
          <cell r="B445">
            <v>79623516</v>
          </cell>
        </row>
        <row r="446">
          <cell r="A446" t="str">
            <v>GUSTAVO ELIECER REYES LANZZIANO</v>
          </cell>
          <cell r="B446">
            <v>1049613986</v>
          </cell>
        </row>
        <row r="447">
          <cell r="A447" t="str">
            <v>GUSTAVO HERNANDO VEGA IRIARTE</v>
          </cell>
          <cell r="B447">
            <v>17655925</v>
          </cell>
        </row>
        <row r="448">
          <cell r="A448" t="str">
            <v>GUSTAVO MONROY RIVERA</v>
          </cell>
          <cell r="B448">
            <v>19302966</v>
          </cell>
        </row>
        <row r="449">
          <cell r="A449" t="str">
            <v>GUSTAVO SOLANO FAJARDO</v>
          </cell>
          <cell r="B449">
            <v>79050892</v>
          </cell>
        </row>
        <row r="450">
          <cell r="A450" t="str">
            <v>HAMINTON HAIR CIFUENTES MONTEALEGRE</v>
          </cell>
          <cell r="B450">
            <v>80148462</v>
          </cell>
        </row>
        <row r="451">
          <cell r="A451" t="str">
            <v>HANNE MEDINA DOSANTOS</v>
          </cell>
          <cell r="B451">
            <v>40179426</v>
          </cell>
        </row>
        <row r="452">
          <cell r="A452" t="str">
            <v>HAROLD DAVID PEÑA MORENO</v>
          </cell>
          <cell r="B452">
            <v>79987754</v>
          </cell>
        </row>
        <row r="453">
          <cell r="A453" t="str">
            <v>HAROLD FABIAN BASTIDAS CRUZ</v>
          </cell>
          <cell r="B453">
            <v>1085245141</v>
          </cell>
        </row>
        <row r="454">
          <cell r="A454" t="str">
            <v>HECTOR FABIO ACEVEDO ALEGRIA</v>
          </cell>
          <cell r="B454">
            <v>94326813</v>
          </cell>
        </row>
        <row r="455">
          <cell r="A455" t="str">
            <v>HECTOR FABIO VALENCIA CONDE</v>
          </cell>
          <cell r="B455">
            <v>94356169</v>
          </cell>
        </row>
        <row r="456">
          <cell r="A456" t="str">
            <v>HECTOR MANUEL RODRIGUEZ GARCIA</v>
          </cell>
          <cell r="B456">
            <v>80179854</v>
          </cell>
        </row>
        <row r="457">
          <cell r="A457" t="str">
            <v>HECTOR SANCHEZ NOVAL</v>
          </cell>
          <cell r="B457">
            <v>19473262</v>
          </cell>
        </row>
        <row r="458">
          <cell r="A458" t="str">
            <v>HEIDI CASTRO NIÑO</v>
          </cell>
          <cell r="B458">
            <v>22644472</v>
          </cell>
        </row>
        <row r="459">
          <cell r="A459" t="str">
            <v>HEIDY KATHERINE PEÑUELA PEREZ</v>
          </cell>
          <cell r="B459">
            <v>1031120689</v>
          </cell>
        </row>
        <row r="460">
          <cell r="A460" t="str">
            <v>HEIDY PATRICIA QUINTERO SANTAMARIA</v>
          </cell>
          <cell r="B460">
            <v>22464885</v>
          </cell>
        </row>
        <row r="461">
          <cell r="A461" t="str">
            <v>HELBERT ISRAEL ACOSTA ALARCON</v>
          </cell>
          <cell r="B461">
            <v>79885176</v>
          </cell>
        </row>
        <row r="462">
          <cell r="A462" t="str">
            <v>HELBERT ORTIZ QUINTERO</v>
          </cell>
          <cell r="B462">
            <v>80226421</v>
          </cell>
        </row>
        <row r="463">
          <cell r="A463" t="str">
            <v>HELMAN ALEXIS ORTIZ VILLAMIZAR</v>
          </cell>
          <cell r="B463">
            <v>88244765</v>
          </cell>
        </row>
        <row r="464">
          <cell r="A464" t="str">
            <v xml:space="preserve">HELMAN HUMBERTO CARREÑO </v>
          </cell>
          <cell r="B464">
            <v>1061548</v>
          </cell>
        </row>
        <row r="465">
          <cell r="A465" t="str">
            <v>HELSINBER BOGOTA MOTTA</v>
          </cell>
          <cell r="B465">
            <v>79215386</v>
          </cell>
        </row>
        <row r="466">
          <cell r="A466" t="str">
            <v>HEMEL ROGELIO CRUZ PALACIO</v>
          </cell>
          <cell r="B466">
            <v>79004627</v>
          </cell>
        </row>
        <row r="467">
          <cell r="A467" t="str">
            <v>HENRY ALBERTO TORRES CEDANO</v>
          </cell>
          <cell r="B467">
            <v>93125633</v>
          </cell>
        </row>
        <row r="468">
          <cell r="A468" t="str">
            <v>HENRY ANTONIO OLIVARES CARDENAS</v>
          </cell>
          <cell r="B468">
            <v>13862072</v>
          </cell>
        </row>
        <row r="469">
          <cell r="A469" t="str">
            <v>HENRY ARMANDO COLLAZOS LOPEZ</v>
          </cell>
          <cell r="B469">
            <v>79365348</v>
          </cell>
        </row>
        <row r="470">
          <cell r="A470" t="str">
            <v>HENRY CASTAÑEDA LOPEZ</v>
          </cell>
          <cell r="B470">
            <v>12906726</v>
          </cell>
        </row>
        <row r="471">
          <cell r="A471" t="str">
            <v>HENRY CORREDOR HERNANDEZ</v>
          </cell>
          <cell r="B471">
            <v>91268131</v>
          </cell>
        </row>
        <row r="472">
          <cell r="A472" t="str">
            <v>HENRY ERNESTO PRECIADO CANTOR</v>
          </cell>
          <cell r="B472">
            <v>79915303</v>
          </cell>
        </row>
        <row r="473">
          <cell r="A473" t="str">
            <v>HENRY FERNANDO MURILLO ARANGO</v>
          </cell>
          <cell r="B473">
            <v>94417073</v>
          </cell>
        </row>
        <row r="474">
          <cell r="A474" t="str">
            <v>HENRY GEOVANI AFRICANO PEREZ</v>
          </cell>
          <cell r="B474">
            <v>74185483</v>
          </cell>
        </row>
        <row r="475">
          <cell r="A475" t="str">
            <v>HENRY MAURICIO MACIAS SUAREZ</v>
          </cell>
          <cell r="B475">
            <v>80070523</v>
          </cell>
        </row>
        <row r="476">
          <cell r="A476" t="str">
            <v>HENRY ORLANDO PINEDA RODRIGUEZ</v>
          </cell>
          <cell r="B476">
            <v>80470847</v>
          </cell>
        </row>
        <row r="477">
          <cell r="A477" t="str">
            <v>HENRY YESID RUIZ GONZALEZ</v>
          </cell>
          <cell r="B477">
            <v>79855588</v>
          </cell>
        </row>
        <row r="478">
          <cell r="A478" t="str">
            <v>HERLYN OSWALDO NASAYO FRANCO</v>
          </cell>
          <cell r="B478">
            <v>5633214</v>
          </cell>
        </row>
        <row r="479">
          <cell r="A479" t="str">
            <v>HERMAN EDUARDO PARDO FORERO</v>
          </cell>
          <cell r="B479">
            <v>79921839</v>
          </cell>
        </row>
        <row r="480">
          <cell r="A480" t="str">
            <v>HERNAN ALONSO CRUZ DIAZ</v>
          </cell>
          <cell r="B480">
            <v>73191970</v>
          </cell>
        </row>
        <row r="481">
          <cell r="A481" t="str">
            <v>HERNAN ENRIQUE RAMOS ACOSTA</v>
          </cell>
          <cell r="B481">
            <v>72189260</v>
          </cell>
        </row>
        <row r="482">
          <cell r="A482" t="str">
            <v>HERNANDO JUAN FERRUCHO VERGARA</v>
          </cell>
          <cell r="B482">
            <v>15041122</v>
          </cell>
        </row>
        <row r="483">
          <cell r="A483" t="str">
            <v>HERNANDO MANUEL TEHERAN CASTRO</v>
          </cell>
          <cell r="B483">
            <v>3805928</v>
          </cell>
        </row>
        <row r="484">
          <cell r="A484" t="str">
            <v>HERNANDO SARMIENTO PEÑARANDA</v>
          </cell>
          <cell r="B484">
            <v>85462635</v>
          </cell>
        </row>
        <row r="485">
          <cell r="A485" t="str">
            <v>HERNEY MAURICIO PESCADOR TORO</v>
          </cell>
          <cell r="B485">
            <v>9871177</v>
          </cell>
        </row>
        <row r="486">
          <cell r="A486" t="str">
            <v>HUGO FERNARDO HERNANDEZ JARAMILLO</v>
          </cell>
          <cell r="B486">
            <v>1116722339</v>
          </cell>
        </row>
        <row r="487">
          <cell r="A487" t="str">
            <v>HUMBERTO ALONSO VILLAMIZAR REDONDO</v>
          </cell>
          <cell r="B487">
            <v>88229172</v>
          </cell>
        </row>
        <row r="488">
          <cell r="A488" t="str">
            <v>HUMBERTO VELASQUEZ ARDILA</v>
          </cell>
          <cell r="B488">
            <v>17336974</v>
          </cell>
        </row>
        <row r="489">
          <cell r="A489" t="str">
            <v>IAN SERGIO BUENO AGUIRRE</v>
          </cell>
          <cell r="B489">
            <v>79413203</v>
          </cell>
        </row>
        <row r="490">
          <cell r="A490" t="str">
            <v>IBETH SENOVIA GUTIERREZ GUARDO</v>
          </cell>
          <cell r="B490">
            <v>30762702</v>
          </cell>
        </row>
        <row r="491">
          <cell r="A491" t="str">
            <v>IBSEN MORENO VEGA</v>
          </cell>
          <cell r="B491">
            <v>73575474</v>
          </cell>
        </row>
        <row r="492">
          <cell r="A492" t="str">
            <v>ILSA STELLA ROJAS LOPEZ</v>
          </cell>
          <cell r="B492">
            <v>52106508</v>
          </cell>
        </row>
        <row r="493">
          <cell r="A493" t="str">
            <v>ILVIS PATRICIA SERRANO BORNACELLI</v>
          </cell>
          <cell r="B493">
            <v>36551065</v>
          </cell>
        </row>
        <row r="494">
          <cell r="A494" t="str">
            <v>INDIRA RINCON RUBIO</v>
          </cell>
          <cell r="B494">
            <v>60386957</v>
          </cell>
        </row>
        <row r="495">
          <cell r="A495" t="str">
            <v>INGRID DAYAN DE LA PAVA LADINO</v>
          </cell>
          <cell r="B495">
            <v>1022350074</v>
          </cell>
        </row>
        <row r="496">
          <cell r="A496" t="str">
            <v>INGRIT STEFFANNY CASTILLO SUAREZ</v>
          </cell>
          <cell r="B496">
            <v>1099205839</v>
          </cell>
        </row>
        <row r="497">
          <cell r="A497" t="str">
            <v>INGRY LORENA MARMOLEJO LLANOS</v>
          </cell>
          <cell r="B497">
            <v>66659894</v>
          </cell>
        </row>
        <row r="498">
          <cell r="A498" t="str">
            <v>IRINA PAOLA TRESPALACIOS VANEGAS</v>
          </cell>
          <cell r="B498">
            <v>39022162</v>
          </cell>
        </row>
        <row r="499">
          <cell r="A499" t="str">
            <v>IRWIN FRANCISCO PALACIOS CASAS</v>
          </cell>
          <cell r="B499">
            <v>11803564</v>
          </cell>
        </row>
        <row r="500">
          <cell r="A500" t="str">
            <v>ISABEL CRISTINA AVILA LOPEZ</v>
          </cell>
          <cell r="B500">
            <v>1116242764</v>
          </cell>
        </row>
        <row r="501">
          <cell r="A501" t="str">
            <v>ISABEL CRISTINA RAMIREZ VILLEGAS</v>
          </cell>
          <cell r="B501">
            <v>52834199</v>
          </cell>
        </row>
        <row r="502">
          <cell r="A502" t="str">
            <v>ISABEL ROSARIO OÑATE AMAYA</v>
          </cell>
          <cell r="B502">
            <v>56053652</v>
          </cell>
        </row>
        <row r="503">
          <cell r="A503" t="str">
            <v>IVAN ANTONIO HERRERA PEREZ</v>
          </cell>
          <cell r="B503">
            <v>72223387</v>
          </cell>
        </row>
        <row r="504">
          <cell r="A504" t="str">
            <v>IVAN DARIO GOMEZ MALAGON</v>
          </cell>
          <cell r="B504">
            <v>80184874</v>
          </cell>
        </row>
        <row r="505">
          <cell r="A505" t="str">
            <v>IVAN JAVIER SILVA MIRANDA</v>
          </cell>
          <cell r="B505">
            <v>80141650</v>
          </cell>
        </row>
        <row r="506">
          <cell r="A506" t="str">
            <v>IVAN MARTINEZ CUELLAR</v>
          </cell>
          <cell r="B506">
            <v>1017140950</v>
          </cell>
        </row>
        <row r="507">
          <cell r="A507" t="str">
            <v>IVAN RICARDO CRUZ PALECHOR</v>
          </cell>
          <cell r="B507">
            <v>76332413</v>
          </cell>
        </row>
        <row r="508">
          <cell r="A508" t="str">
            <v>IVETTE ISLEEN ABELLA BOLIVAR</v>
          </cell>
          <cell r="B508">
            <v>38610244</v>
          </cell>
        </row>
        <row r="509">
          <cell r="A509" t="str">
            <v>JACKELINE MURCIA MOLINA</v>
          </cell>
          <cell r="B509">
            <v>65770612</v>
          </cell>
        </row>
        <row r="510">
          <cell r="A510" t="str">
            <v>JACKIE HERNANDO VARGAS LONDOÑO</v>
          </cell>
          <cell r="B510">
            <v>14620834</v>
          </cell>
        </row>
        <row r="511">
          <cell r="A511" t="str">
            <v>JACOB MANUEL PALOMO PACHECO</v>
          </cell>
          <cell r="B511">
            <v>78744621</v>
          </cell>
        </row>
        <row r="512">
          <cell r="A512" t="str">
            <v>JADER ARBEY GOMEZ RESTREPO</v>
          </cell>
          <cell r="B512">
            <v>71337241</v>
          </cell>
        </row>
        <row r="513">
          <cell r="A513" t="str">
            <v>JADER OSWALDO GARCIA VILLA</v>
          </cell>
          <cell r="B513">
            <v>89008982</v>
          </cell>
        </row>
        <row r="514">
          <cell r="A514" t="str">
            <v>JAIME ALONSO SANCHEZ CARDENAS</v>
          </cell>
          <cell r="B514">
            <v>79529005</v>
          </cell>
        </row>
        <row r="515">
          <cell r="A515" t="str">
            <v>JAIME ANDERSON YEPES SALAZAR</v>
          </cell>
          <cell r="B515">
            <v>71377101</v>
          </cell>
        </row>
        <row r="516">
          <cell r="A516" t="str">
            <v>JAIME ANDRES FRANCO SOTO</v>
          </cell>
          <cell r="B516">
            <v>6387068</v>
          </cell>
        </row>
        <row r="517">
          <cell r="A517" t="str">
            <v>JAIME ANDRES HIGUERA PEÑUELA</v>
          </cell>
          <cell r="B517">
            <v>1020720079</v>
          </cell>
        </row>
        <row r="518">
          <cell r="A518" t="str">
            <v>JAIME ANDRES LOPEZ BOLIVAR</v>
          </cell>
          <cell r="B518">
            <v>98637974</v>
          </cell>
        </row>
        <row r="519">
          <cell r="A519" t="str">
            <v>JAIME ANDRES VELASQUEZ CERON</v>
          </cell>
          <cell r="B519">
            <v>13069480</v>
          </cell>
        </row>
        <row r="520">
          <cell r="A520" t="str">
            <v>JAIME CUERVO PAEZ</v>
          </cell>
          <cell r="B520">
            <v>10231824</v>
          </cell>
        </row>
        <row r="521">
          <cell r="A521" t="str">
            <v>JAIME ENRIQUE ORTIZ GOMEZ</v>
          </cell>
          <cell r="B521">
            <v>79334481</v>
          </cell>
        </row>
        <row r="522">
          <cell r="A522" t="str">
            <v>JAIME HERNAN GARCIA GONZALEZ</v>
          </cell>
          <cell r="B522">
            <v>3276776</v>
          </cell>
        </row>
        <row r="523">
          <cell r="A523" t="str">
            <v>JAIME MEDINA MARIN</v>
          </cell>
          <cell r="B523">
            <v>16726404</v>
          </cell>
        </row>
        <row r="524">
          <cell r="A524" t="str">
            <v>JAIME NIÑO MENDIVELSO</v>
          </cell>
          <cell r="B524">
            <v>79536987</v>
          </cell>
        </row>
        <row r="525">
          <cell r="A525" t="str">
            <v>JAIME PULIDO PUENTES</v>
          </cell>
          <cell r="B525">
            <v>7227469</v>
          </cell>
        </row>
        <row r="526">
          <cell r="A526" t="str">
            <v>JAIME QUINTERO PINILLA</v>
          </cell>
          <cell r="B526">
            <v>6009908</v>
          </cell>
        </row>
        <row r="527">
          <cell r="A527" t="str">
            <v>JAIR ALBERTO ROBLES DIAZ</v>
          </cell>
          <cell r="B527">
            <v>18009754</v>
          </cell>
        </row>
        <row r="528">
          <cell r="A528" t="str">
            <v>JAIR ANDRES AGUADO VARELA</v>
          </cell>
          <cell r="B528">
            <v>94494300</v>
          </cell>
        </row>
        <row r="529">
          <cell r="A529" t="str">
            <v>JAIR EMILIO REYES BELTRAN</v>
          </cell>
          <cell r="B529">
            <v>86073669</v>
          </cell>
        </row>
        <row r="530">
          <cell r="A530" t="str">
            <v>JAIRO ALEXANDER CASALLAS MACHETE</v>
          </cell>
          <cell r="B530">
            <v>79627561</v>
          </cell>
        </row>
        <row r="531">
          <cell r="A531" t="str">
            <v>JAIRO CIFUENTES GONZALEZ</v>
          </cell>
          <cell r="B531">
            <v>16689243</v>
          </cell>
        </row>
        <row r="532">
          <cell r="A532" t="str">
            <v>JAIRO DANILO GUTIERREZ CASTILLO</v>
          </cell>
          <cell r="B532">
            <v>7183645</v>
          </cell>
        </row>
        <row r="533">
          <cell r="A533" t="str">
            <v>JAIRO ENRIQUE MOGOLLON GONZALEZ</v>
          </cell>
          <cell r="B533">
            <v>7538353</v>
          </cell>
        </row>
        <row r="534">
          <cell r="A534" t="str">
            <v>JAIRO HERNANDO ORDOÑEZ YATES</v>
          </cell>
          <cell r="B534">
            <v>6566429</v>
          </cell>
        </row>
        <row r="535">
          <cell r="A535" t="str">
            <v>JAIRO JAVIER MARRIAGA LOPEZ</v>
          </cell>
          <cell r="B535">
            <v>85467040</v>
          </cell>
        </row>
        <row r="536">
          <cell r="A536" t="str">
            <v>JAIRO PINILLA PEDRAZA</v>
          </cell>
          <cell r="B536">
            <v>80882702</v>
          </cell>
        </row>
        <row r="537">
          <cell r="A537" t="str">
            <v xml:space="preserve">JAIRO ROJAS PEREZ  </v>
          </cell>
          <cell r="B537">
            <v>80882702</v>
          </cell>
        </row>
        <row r="538">
          <cell r="A538" t="str">
            <v>JAMELIA TORRES GOMEZ</v>
          </cell>
          <cell r="B538">
            <v>51609782</v>
          </cell>
        </row>
        <row r="539">
          <cell r="A539" t="str">
            <v>JAQUELINE BOGOTA CANTOR</v>
          </cell>
          <cell r="B539">
            <v>39664288</v>
          </cell>
        </row>
        <row r="540">
          <cell r="A540" t="str">
            <v>JASBLEIDER GOMEZ GORDILLO</v>
          </cell>
          <cell r="B540">
            <v>53089113</v>
          </cell>
        </row>
        <row r="541">
          <cell r="A541" t="str">
            <v>JASON EMILIO CORDOBA MENA</v>
          </cell>
          <cell r="B541">
            <v>12022654</v>
          </cell>
        </row>
        <row r="542">
          <cell r="A542" t="str">
            <v>JAVIER ALBERTO SOTO OJEDA</v>
          </cell>
          <cell r="B542">
            <v>80831986</v>
          </cell>
        </row>
        <row r="543">
          <cell r="A543" t="str">
            <v>JAVIER ALEXANDER MARROQUIN ESPITIA</v>
          </cell>
          <cell r="B543">
            <v>79749284</v>
          </cell>
        </row>
        <row r="544">
          <cell r="A544" t="str">
            <v>JAVIER ALEXANDER RODRIGUEZ MENDOZA</v>
          </cell>
          <cell r="B544">
            <v>88002154</v>
          </cell>
        </row>
        <row r="545">
          <cell r="A545" t="str">
            <v>JAVIER ALVAREZ LADINO</v>
          </cell>
          <cell r="B545">
            <v>17420350</v>
          </cell>
        </row>
        <row r="546">
          <cell r="A546" t="str">
            <v>JAVIER ANTONIO OLGUIN SERNA</v>
          </cell>
          <cell r="B546">
            <v>11805322</v>
          </cell>
        </row>
        <row r="547">
          <cell r="A547" t="str">
            <v>JAVIER AZAEL BENAVIDES UNDA</v>
          </cell>
          <cell r="B547">
            <v>17583727</v>
          </cell>
        </row>
        <row r="548">
          <cell r="A548" t="str">
            <v>JAVIER DARIO CARDENAS GONZALEZ</v>
          </cell>
          <cell r="B548">
            <v>79169328</v>
          </cell>
        </row>
        <row r="549">
          <cell r="A549" t="str">
            <v>JAVIER EDUARDO RUIZ CUESTA</v>
          </cell>
          <cell r="B549">
            <v>5822855</v>
          </cell>
        </row>
        <row r="550">
          <cell r="A550" t="str">
            <v>JAVIER FAJARDO RAMIREZ</v>
          </cell>
          <cell r="B550">
            <v>79483872</v>
          </cell>
        </row>
        <row r="551">
          <cell r="A551" t="str">
            <v>JAVIER GALLEGO BEJARANO</v>
          </cell>
          <cell r="B551">
            <v>16611163</v>
          </cell>
        </row>
        <row r="552">
          <cell r="A552" t="str">
            <v>JAVIER HUMBERTO VELASQUEZ FUENTES</v>
          </cell>
          <cell r="B552">
            <v>1018409134</v>
          </cell>
        </row>
        <row r="553">
          <cell r="A553" t="str">
            <v>JAVIER ISIDRO MARTINEZ MOYANO</v>
          </cell>
          <cell r="B553">
            <v>11441036</v>
          </cell>
        </row>
        <row r="554">
          <cell r="A554" t="str">
            <v>JAVIER MARIO BOTERO ARIZMENDY</v>
          </cell>
          <cell r="B554">
            <v>19275725</v>
          </cell>
        </row>
        <row r="555">
          <cell r="A555" t="str">
            <v>JAVIER ORLANDO MORALES PARRA</v>
          </cell>
          <cell r="B555">
            <v>79414604</v>
          </cell>
        </row>
        <row r="556">
          <cell r="A556" t="str">
            <v>JEFFERSON DIAZ ORDOÑEZ</v>
          </cell>
          <cell r="B556">
            <v>13068345</v>
          </cell>
        </row>
        <row r="557">
          <cell r="A557" t="str">
            <v>JEFFERSON JULIAN HURTADO ROMERO</v>
          </cell>
          <cell r="B557">
            <v>1032374479</v>
          </cell>
        </row>
        <row r="558">
          <cell r="A558" t="str">
            <v>JEISON FERNANDO VARGAS LESMES</v>
          </cell>
          <cell r="B558">
            <v>1022346719</v>
          </cell>
        </row>
        <row r="559">
          <cell r="A559" t="str">
            <v>JEISON ORLANDO RODRIGUEZ FORERO</v>
          </cell>
          <cell r="B559">
            <v>80070995</v>
          </cell>
        </row>
        <row r="560">
          <cell r="A560" t="str">
            <v>JEISSON ANDRES BERMUDEZ GUERRERO</v>
          </cell>
          <cell r="B560">
            <v>80751393</v>
          </cell>
        </row>
        <row r="561">
          <cell r="A561" t="str">
            <v>JENIFFER YURANI GOMEZ FARFAN</v>
          </cell>
          <cell r="B561">
            <v>1032418958</v>
          </cell>
        </row>
        <row r="562">
          <cell r="A562" t="str">
            <v>JENNIFFER ALEXANDRA VELASCO NIETO</v>
          </cell>
          <cell r="B562">
            <v>52434214</v>
          </cell>
        </row>
        <row r="563">
          <cell r="A563" t="str">
            <v>JENNY CAROLINA GARCIA AVELLANEDA</v>
          </cell>
          <cell r="B563">
            <v>52866454</v>
          </cell>
        </row>
        <row r="564">
          <cell r="A564" t="str">
            <v>JENNY MAGNOLIA AGUILERA IZQUIERDO</v>
          </cell>
          <cell r="B564">
            <v>52961552</v>
          </cell>
        </row>
        <row r="565">
          <cell r="A565" t="str">
            <v>JENNY PAOLA ALVAREZ PLAZAS</v>
          </cell>
          <cell r="B565">
            <v>52903020</v>
          </cell>
        </row>
        <row r="566">
          <cell r="A566" t="str">
            <v>JENNY PATRICIA RODRIGUEZ CUERVO</v>
          </cell>
          <cell r="B566">
            <v>52315132</v>
          </cell>
        </row>
        <row r="567">
          <cell r="A567" t="str">
            <v>JENNY ROCIO VARGAS PEREZ</v>
          </cell>
          <cell r="B567">
            <v>40994121</v>
          </cell>
        </row>
        <row r="568">
          <cell r="A568" t="str">
            <v>JENY CAROLINA PARADA DIAZ</v>
          </cell>
          <cell r="B568">
            <v>60350604</v>
          </cell>
        </row>
        <row r="569">
          <cell r="A569" t="str">
            <v>JERSON JAVIER FRANCO AYALA</v>
          </cell>
          <cell r="B569">
            <v>79707139</v>
          </cell>
        </row>
        <row r="570">
          <cell r="A570" t="str">
            <v>JESSICA DANIELA CANTOR REYES</v>
          </cell>
          <cell r="B570">
            <v>1018451977</v>
          </cell>
        </row>
        <row r="571">
          <cell r="A571" t="str">
            <v>JESSICA DANIELA PARRA OSPINA</v>
          </cell>
          <cell r="B571">
            <v>1136881687</v>
          </cell>
        </row>
        <row r="572">
          <cell r="A572" t="str">
            <v>JESSICA FERNANDA SANCHEZ LOZANO</v>
          </cell>
          <cell r="B572">
            <v>1094891668</v>
          </cell>
        </row>
        <row r="573">
          <cell r="A573" t="str">
            <v>JESUS ALBERTO VILLAFAÑE BARROS</v>
          </cell>
          <cell r="B573">
            <v>72187105</v>
          </cell>
        </row>
        <row r="574">
          <cell r="A574" t="str">
            <v>JESUS ALFONSO SANTAMARIA SALAZAR</v>
          </cell>
          <cell r="B574">
            <v>6768302</v>
          </cell>
        </row>
        <row r="575">
          <cell r="A575" t="str">
            <v>JESUS ANTONIO MUÑOZ VILLALOBOS</v>
          </cell>
          <cell r="B575">
            <v>80361444</v>
          </cell>
        </row>
        <row r="576">
          <cell r="A576" t="str">
            <v>JESUS ANTONIO RUA GARZON</v>
          </cell>
          <cell r="B576">
            <v>10181384</v>
          </cell>
        </row>
        <row r="577">
          <cell r="A577" t="str">
            <v>JESUS DAVID ROMERO RODRIGUEZ</v>
          </cell>
          <cell r="B577">
            <v>80224521</v>
          </cell>
        </row>
        <row r="578">
          <cell r="A578" t="str">
            <v>JESUS EMIRO SANTIAGO REYES</v>
          </cell>
          <cell r="B578">
            <v>1032378600</v>
          </cell>
        </row>
        <row r="579">
          <cell r="A579" t="str">
            <v>JESUS FIGUEROA PEÑA</v>
          </cell>
          <cell r="B579">
            <v>1095787871</v>
          </cell>
        </row>
        <row r="580">
          <cell r="A580" t="str">
            <v>JESUS JAVIER SUAREZ LOPEZ</v>
          </cell>
          <cell r="B580">
            <v>73132714</v>
          </cell>
        </row>
        <row r="581">
          <cell r="A581" t="str">
            <v>JHAN CARLOS CRUZ QUINTERO</v>
          </cell>
          <cell r="B581">
            <v>88253457</v>
          </cell>
        </row>
        <row r="582">
          <cell r="A582" t="str">
            <v>JHENIT JASMIN LOPEZ HERREÑO</v>
          </cell>
          <cell r="B582">
            <v>52833106</v>
          </cell>
        </row>
        <row r="583">
          <cell r="A583" t="str">
            <v>JHENNY MILENA MEJIA RUDAS</v>
          </cell>
          <cell r="B583">
            <v>24397336</v>
          </cell>
        </row>
        <row r="584">
          <cell r="A584" t="str">
            <v>JHON ALEJANDRO ROJAS BURGOS</v>
          </cell>
          <cell r="B584">
            <v>86057898</v>
          </cell>
        </row>
        <row r="585">
          <cell r="A585" t="str">
            <v>JHON ALEXANDER CASTRO NIÑO</v>
          </cell>
          <cell r="B585">
            <v>80232360</v>
          </cell>
        </row>
        <row r="586">
          <cell r="A586" t="str">
            <v>JHON ALEXANDER SUAREZ BARRERA</v>
          </cell>
          <cell r="B586">
            <v>80828947</v>
          </cell>
        </row>
        <row r="587">
          <cell r="A587" t="str">
            <v>JHON BAYRON GARCIA MANRIQUE</v>
          </cell>
          <cell r="B587">
            <v>4514089</v>
          </cell>
        </row>
        <row r="588">
          <cell r="A588" t="str">
            <v>JHON EDUAR CALDERON RINCON</v>
          </cell>
          <cell r="B588">
            <v>80006487</v>
          </cell>
        </row>
        <row r="589">
          <cell r="A589" t="str">
            <v>JHON HENRY CADENA PRADO</v>
          </cell>
          <cell r="B589">
            <v>1130621074</v>
          </cell>
        </row>
        <row r="590">
          <cell r="A590" t="str">
            <v>JHON JAVIER RAMIREZ MONTEJO</v>
          </cell>
          <cell r="B590">
            <v>86056990</v>
          </cell>
        </row>
        <row r="591">
          <cell r="A591" t="str">
            <v>JHON JAVIER RUIZ CHAVEZ</v>
          </cell>
          <cell r="B591">
            <v>87717949</v>
          </cell>
        </row>
        <row r="592">
          <cell r="A592" t="str">
            <v>JHON MARLON GOMEZ JAIMES</v>
          </cell>
          <cell r="B592">
            <v>88263914</v>
          </cell>
        </row>
        <row r="593">
          <cell r="A593" t="str">
            <v>JHON WILLIAM GOMEZ LANCHEROS</v>
          </cell>
          <cell r="B593">
            <v>80027561</v>
          </cell>
        </row>
        <row r="594">
          <cell r="A594" t="str">
            <v>JHONATHAN CORRALES BEDOYA</v>
          </cell>
          <cell r="B594">
            <v>1130646106</v>
          </cell>
        </row>
        <row r="595">
          <cell r="A595" t="str">
            <v>JHONNATAN ORLANDO FORERO ACOSTA</v>
          </cell>
          <cell r="B595">
            <v>80797012</v>
          </cell>
        </row>
        <row r="596">
          <cell r="A596" t="str">
            <v>JHONNY ALBERTO Z RODRIGUEZ</v>
          </cell>
          <cell r="B596">
            <v>79661784</v>
          </cell>
        </row>
        <row r="597">
          <cell r="A597" t="str">
            <v>JIMMY ALEJANDRO PORRAS LEAL</v>
          </cell>
          <cell r="B597">
            <v>80729238</v>
          </cell>
        </row>
        <row r="598">
          <cell r="A598" t="str">
            <v>JIMMY ANTONIO SUAREZ GUTIERREZ</v>
          </cell>
          <cell r="B598">
            <v>80235298</v>
          </cell>
        </row>
        <row r="599">
          <cell r="A599" t="str">
            <v>JIMMY ENRIQUE GAITAN ORTIZ</v>
          </cell>
          <cell r="B599">
            <v>79537863</v>
          </cell>
        </row>
        <row r="600">
          <cell r="A600" t="str">
            <v>JIMMY HAWER CORREDOR CAMARGO</v>
          </cell>
          <cell r="B600">
            <v>74753736</v>
          </cell>
        </row>
        <row r="601">
          <cell r="A601" t="str">
            <v>JIMMY HUMBERTO GOMEZ MORENO</v>
          </cell>
          <cell r="B601">
            <v>80402943</v>
          </cell>
        </row>
        <row r="602">
          <cell r="A602" t="str">
            <v>JISSETH MARIA LASCARRO PACHECO</v>
          </cell>
          <cell r="B602">
            <v>55220904</v>
          </cell>
        </row>
        <row r="603">
          <cell r="A603" t="str">
            <v>JOAN MAURO CERON REYES</v>
          </cell>
          <cell r="B603">
            <v>94512395</v>
          </cell>
        </row>
        <row r="604">
          <cell r="A604" t="str">
            <v>JOAQUIN ANTONIO RODRIGUEZ VILLEGAS</v>
          </cell>
          <cell r="B604">
            <v>78750941</v>
          </cell>
        </row>
        <row r="605">
          <cell r="A605" t="str">
            <v>JOBANNIS ANTONIO VALDEZ YANCE</v>
          </cell>
          <cell r="B605">
            <v>85471168</v>
          </cell>
        </row>
        <row r="606">
          <cell r="A606" t="str">
            <v>JOHAN ANDRES SUESCA GARCIA</v>
          </cell>
          <cell r="B606">
            <v>1065600477</v>
          </cell>
        </row>
        <row r="607">
          <cell r="A607" t="str">
            <v>JOHAN DAVID MUÑOZ BONILLA</v>
          </cell>
          <cell r="B607">
            <v>1020756279</v>
          </cell>
        </row>
        <row r="608">
          <cell r="A608" t="str">
            <v>JOHANA ANDREA BEDOYA ARANZALES</v>
          </cell>
          <cell r="B608">
            <v>31710573</v>
          </cell>
        </row>
        <row r="609">
          <cell r="A609" t="str">
            <v>JOHANA ANDREA PALACIO CALLE</v>
          </cell>
          <cell r="B609">
            <v>42013878</v>
          </cell>
        </row>
        <row r="610">
          <cell r="A610" t="str">
            <v>JOHANN STIVENS GARZON LOPEZ</v>
          </cell>
          <cell r="B610">
            <v>1012375885</v>
          </cell>
        </row>
        <row r="611">
          <cell r="A611" t="str">
            <v>JOHANNA ANDREA AGUILERA ALZATE</v>
          </cell>
          <cell r="B611">
            <v>53115948</v>
          </cell>
        </row>
        <row r="612">
          <cell r="A612" t="str">
            <v xml:space="preserve">JOHANNA MELISSA GARZON </v>
          </cell>
          <cell r="B612">
            <v>52840110</v>
          </cell>
        </row>
        <row r="613">
          <cell r="A613" t="str">
            <v>JOHANNA MERCEDES MARTIN GONZALEZ</v>
          </cell>
          <cell r="B613">
            <v>52496774</v>
          </cell>
        </row>
        <row r="614">
          <cell r="A614" t="str">
            <v>JOHANNA MILENA HERNANDEZ PARRA</v>
          </cell>
          <cell r="B614">
            <v>52740050</v>
          </cell>
        </row>
        <row r="615">
          <cell r="A615" t="str">
            <v>JOHANNA MILETH DELVASTO ORTIZ</v>
          </cell>
          <cell r="B615">
            <v>39678482</v>
          </cell>
        </row>
        <row r="616">
          <cell r="A616" t="str">
            <v>JOHN ALEJANDRO CUBILLOS NOVOA</v>
          </cell>
          <cell r="B616">
            <v>80058262</v>
          </cell>
        </row>
        <row r="617">
          <cell r="A617" t="str">
            <v>JOHN ANGEL SANCHEZ HERNANDEZ</v>
          </cell>
          <cell r="B617">
            <v>11436922</v>
          </cell>
        </row>
        <row r="618">
          <cell r="A618" t="str">
            <v>JOHN AUDELO GUSTIN VILLAREAL</v>
          </cell>
          <cell r="B618">
            <v>12997080</v>
          </cell>
        </row>
        <row r="619">
          <cell r="A619" t="str">
            <v>JOHN EDWARD ALVARADO RAMIREZ</v>
          </cell>
          <cell r="B619">
            <v>1012331657</v>
          </cell>
        </row>
        <row r="620">
          <cell r="A620" t="str">
            <v>JOHN EDWIN AVILA FERNANDEZ</v>
          </cell>
          <cell r="B620">
            <v>80214915</v>
          </cell>
        </row>
        <row r="621">
          <cell r="A621" t="str">
            <v>JOHN FREDDY MURILLO CALLE</v>
          </cell>
          <cell r="B621">
            <v>98383338</v>
          </cell>
        </row>
        <row r="622">
          <cell r="A622" t="str">
            <v>JOHN FREDY LOPEZ CADAVID</v>
          </cell>
          <cell r="B622">
            <v>1037579334</v>
          </cell>
        </row>
        <row r="623">
          <cell r="A623" t="str">
            <v>JOHN FREDY OLIVOS GOMEZ</v>
          </cell>
          <cell r="B623">
            <v>4134291</v>
          </cell>
        </row>
        <row r="624">
          <cell r="A624" t="str">
            <v>JOHN FREDY QUIROZ MEDINA</v>
          </cell>
          <cell r="B624">
            <v>10011504</v>
          </cell>
        </row>
        <row r="625">
          <cell r="A625" t="str">
            <v>JOHN FREDY RAMIREZ DIAZ</v>
          </cell>
          <cell r="B625">
            <v>79818938</v>
          </cell>
        </row>
        <row r="626">
          <cell r="A626" t="str">
            <v>JOHN HAROLD MUÑOZ SARMIENTO</v>
          </cell>
          <cell r="B626">
            <v>79596567</v>
          </cell>
        </row>
        <row r="627">
          <cell r="A627" t="str">
            <v>JOHN JAIRO DIAZ GARZON</v>
          </cell>
          <cell r="B627">
            <v>76324618</v>
          </cell>
        </row>
        <row r="628">
          <cell r="A628" t="str">
            <v>JOHN JAIRO ENRIQUEZ PADILLA</v>
          </cell>
          <cell r="B628">
            <v>12753508</v>
          </cell>
        </row>
        <row r="629">
          <cell r="A629" t="str">
            <v>JOHN JAIRO JACOME BACCA</v>
          </cell>
          <cell r="B629">
            <v>13069638</v>
          </cell>
        </row>
        <row r="630">
          <cell r="A630" t="str">
            <v>JOHN JAIRO RICO SANTILLANA</v>
          </cell>
          <cell r="B630">
            <v>94490869</v>
          </cell>
        </row>
        <row r="631">
          <cell r="A631" t="str">
            <v>JOHNY RESTREPO SANCHEZ</v>
          </cell>
          <cell r="B631">
            <v>8357229</v>
          </cell>
        </row>
        <row r="632">
          <cell r="A632" t="str">
            <v>JONATHAN ALEXANDER LINARES ROJAS</v>
          </cell>
          <cell r="B632">
            <v>1033698105</v>
          </cell>
        </row>
        <row r="633">
          <cell r="A633" t="str">
            <v>JONATHAN CAMILO RODRIGUEZ ARCINIEGAS</v>
          </cell>
          <cell r="B633">
            <v>80040337</v>
          </cell>
        </row>
        <row r="634">
          <cell r="A634" t="str">
            <v>JORGE ABRAHAM PLAZAS MORENO</v>
          </cell>
          <cell r="B634">
            <v>79122246</v>
          </cell>
        </row>
        <row r="635">
          <cell r="A635" t="str">
            <v>JORGE ALBERTO ANGARITA FLOREZ</v>
          </cell>
          <cell r="B635">
            <v>6597946</v>
          </cell>
        </row>
        <row r="636">
          <cell r="A636" t="str">
            <v>JORGE ARMANDO GARCIA RODRIGUEZ</v>
          </cell>
          <cell r="B636">
            <v>79957950</v>
          </cell>
        </row>
        <row r="637">
          <cell r="A637" t="str">
            <v>JORGE ARMANDO RODRIGUEZ ALARCON</v>
          </cell>
          <cell r="B637">
            <v>79650674</v>
          </cell>
        </row>
        <row r="638">
          <cell r="A638" t="str">
            <v>JORGE ARVEY BUITRAGO SUAREZ</v>
          </cell>
          <cell r="B638">
            <v>88241501</v>
          </cell>
        </row>
        <row r="639">
          <cell r="A639" t="str">
            <v>JORGE ELICER FERNANDEZ PASTRANA</v>
          </cell>
          <cell r="B639">
            <v>12402190</v>
          </cell>
        </row>
        <row r="640">
          <cell r="A640" t="str">
            <v>JORGE ELIECER ANTEQUERA CONTRERAS</v>
          </cell>
          <cell r="B640">
            <v>72213390</v>
          </cell>
        </row>
        <row r="641">
          <cell r="A641" t="str">
            <v>JORGE EUDES SUAREZ PAREJA</v>
          </cell>
          <cell r="B641">
            <v>98659151</v>
          </cell>
        </row>
        <row r="642">
          <cell r="A642" t="str">
            <v>JORGE HUGO RODRIGUEZ MESA</v>
          </cell>
          <cell r="B642">
            <v>80492683</v>
          </cell>
        </row>
        <row r="643">
          <cell r="A643" t="str">
            <v>JORGE ISAAC BELEÑO RODRIGUEZ</v>
          </cell>
          <cell r="B643">
            <v>79761933</v>
          </cell>
        </row>
        <row r="644">
          <cell r="A644" t="str">
            <v>JORGE IVAN RUIZ ARIAS</v>
          </cell>
          <cell r="B644">
            <v>71757969</v>
          </cell>
        </row>
        <row r="645">
          <cell r="A645" t="str">
            <v>JORGE MUÑOZ PAEZ</v>
          </cell>
          <cell r="B645">
            <v>17646290</v>
          </cell>
        </row>
        <row r="646">
          <cell r="A646" t="str">
            <v>JORGE SEGUNDO BONETH GALVAN</v>
          </cell>
          <cell r="B646">
            <v>98600403</v>
          </cell>
        </row>
        <row r="647">
          <cell r="A647" t="str">
            <v>JOSE AFRANIO MUÑOZ QUINTERO</v>
          </cell>
          <cell r="B647">
            <v>79140652</v>
          </cell>
        </row>
        <row r="648">
          <cell r="A648" t="str">
            <v>JOSE ALBERTO AGUDELO BONILLA</v>
          </cell>
          <cell r="B648">
            <v>86056267</v>
          </cell>
        </row>
        <row r="649">
          <cell r="A649" t="str">
            <v>JOSE ALCIDES PULIDO GALINDO</v>
          </cell>
          <cell r="B649">
            <v>79102447</v>
          </cell>
        </row>
        <row r="650">
          <cell r="A650" t="str">
            <v>JOSE ALFREDO GUERRERO MUÑOZ</v>
          </cell>
          <cell r="B650">
            <v>72222578</v>
          </cell>
        </row>
        <row r="651">
          <cell r="A651" t="str">
            <v>JOSE ALEJANDRO RUIZ TORRES</v>
          </cell>
          <cell r="B651">
            <v>79379510</v>
          </cell>
        </row>
        <row r="652">
          <cell r="A652" t="str">
            <v>JOSE ALEXANDER RUEDA SANTANDER</v>
          </cell>
          <cell r="B652">
            <v>72222578</v>
          </cell>
        </row>
        <row r="653">
          <cell r="A653" t="str">
            <v>JOSE ANDRES GONZALEZ GOMEZ</v>
          </cell>
          <cell r="B653">
            <v>94391703</v>
          </cell>
        </row>
        <row r="654">
          <cell r="A654" t="str">
            <v>JOSE ANTONIO RODRIGUEZ CARDOZO</v>
          </cell>
          <cell r="B654">
            <v>80150797</v>
          </cell>
        </row>
        <row r="655">
          <cell r="A655" t="str">
            <v>JOSE ARBEIRO ESPITIA ARIZA</v>
          </cell>
          <cell r="B655">
            <v>79528008</v>
          </cell>
        </row>
        <row r="656">
          <cell r="A656" t="str">
            <v>JOSE ARLEY CAMPO INGA</v>
          </cell>
          <cell r="B656">
            <v>76306626</v>
          </cell>
        </row>
        <row r="657">
          <cell r="A657" t="str">
            <v>JOSE AUGUSTO AGUILERA RUBIANO</v>
          </cell>
          <cell r="B657">
            <v>80185748</v>
          </cell>
        </row>
        <row r="658">
          <cell r="A658" t="str">
            <v>JOSE BERNARDO CASAS PIRAQUIVE</v>
          </cell>
          <cell r="B658">
            <v>79209954</v>
          </cell>
        </row>
        <row r="659">
          <cell r="A659" t="str">
            <v>JOSE BRIAN ROBAYO MENDIVELSO</v>
          </cell>
          <cell r="B659">
            <v>1019054159</v>
          </cell>
        </row>
        <row r="660">
          <cell r="A660" t="str">
            <v>JOSE DEMETRIO OCAMPO ENRIQUEZ</v>
          </cell>
          <cell r="B660">
            <v>16503431</v>
          </cell>
        </row>
        <row r="661">
          <cell r="A661" t="str">
            <v>JOSE DUBAN MURCIA VALENCIA</v>
          </cell>
          <cell r="B661">
            <v>75071523</v>
          </cell>
        </row>
        <row r="662">
          <cell r="A662" t="str">
            <v>JOSE EDUARDO CASTRO ROMERO</v>
          </cell>
          <cell r="B662">
            <v>12990182</v>
          </cell>
        </row>
        <row r="663">
          <cell r="A663" t="str">
            <v>JOSE EDUARDO SUAREZ MARTINEZ</v>
          </cell>
          <cell r="B663">
            <v>88235528</v>
          </cell>
        </row>
        <row r="664">
          <cell r="A664" t="str">
            <v>JOSE ERASMO ORJUELA CARO</v>
          </cell>
          <cell r="B664">
            <v>80236507</v>
          </cell>
        </row>
        <row r="665">
          <cell r="A665" t="str">
            <v>JOSE EUSEBIO CAMPO ECHEVERRIA</v>
          </cell>
          <cell r="B665">
            <v>84046646</v>
          </cell>
        </row>
        <row r="666">
          <cell r="A666" t="str">
            <v>JOSE FERNANDO CAMPO VILLALBA</v>
          </cell>
          <cell r="B666">
            <v>16932101</v>
          </cell>
        </row>
        <row r="667">
          <cell r="A667" t="str">
            <v>JOSE FERNANDO CATAÑO OSPINA</v>
          </cell>
          <cell r="B667">
            <v>88234314</v>
          </cell>
        </row>
        <row r="668">
          <cell r="A668" t="str">
            <v>JOSE GABRIEL JIMENEZ RINCON</v>
          </cell>
          <cell r="B668">
            <v>79714894</v>
          </cell>
        </row>
        <row r="669">
          <cell r="A669" t="str">
            <v>JOSE GIRARDOT DIAZ OJEDA</v>
          </cell>
          <cell r="B669">
            <v>87027517</v>
          </cell>
        </row>
        <row r="670">
          <cell r="A670" t="str">
            <v>JOSE IGNACIO BARON JURADO</v>
          </cell>
          <cell r="B670">
            <v>80901889</v>
          </cell>
        </row>
        <row r="671">
          <cell r="A671" t="str">
            <v>JOSE IGNACIO CASTILLO RICO</v>
          </cell>
          <cell r="B671">
            <v>80901889</v>
          </cell>
        </row>
        <row r="672">
          <cell r="A672" t="str">
            <v>JOSE ISAAC AFANADOR CAMACHO</v>
          </cell>
          <cell r="B672">
            <v>91494573</v>
          </cell>
        </row>
        <row r="673">
          <cell r="A673" t="str">
            <v>JOSE JOAQUIN BRIEVA ACOSTA</v>
          </cell>
          <cell r="B673">
            <v>8509646</v>
          </cell>
        </row>
        <row r="674">
          <cell r="A674" t="str">
            <v>JOSE JULIAN NUÑEZ TRUJILLO</v>
          </cell>
          <cell r="B674">
            <v>93087422</v>
          </cell>
        </row>
        <row r="675">
          <cell r="A675" t="str">
            <v>JOSE JULIAN PERALTA VASQUEZ</v>
          </cell>
          <cell r="B675">
            <v>72215477</v>
          </cell>
        </row>
        <row r="676">
          <cell r="A676" t="str">
            <v>JOSE LIBARDO NIÑO BECERRA</v>
          </cell>
          <cell r="B676">
            <v>88246228</v>
          </cell>
        </row>
        <row r="677">
          <cell r="A677" t="str">
            <v xml:space="preserve">JOSE LUIS CASTILLO </v>
          </cell>
          <cell r="B677">
            <v>13067953</v>
          </cell>
        </row>
        <row r="678">
          <cell r="A678" t="str">
            <v>JOSE LUIS JARA GONZALEZ</v>
          </cell>
          <cell r="B678">
            <v>94469795</v>
          </cell>
        </row>
        <row r="679">
          <cell r="A679" t="str">
            <v>JOSE LUIS VILLAFAÑE OSORIO</v>
          </cell>
          <cell r="B679">
            <v>1114059359</v>
          </cell>
        </row>
        <row r="680">
          <cell r="A680" t="str">
            <v>JOSE MANUEL SAENZ VALENCIA</v>
          </cell>
          <cell r="B680">
            <v>7544613</v>
          </cell>
        </row>
        <row r="681">
          <cell r="A681" t="str">
            <v>JOSE MAURICIO CESPEDES RUEDA</v>
          </cell>
          <cell r="B681">
            <v>80053392</v>
          </cell>
        </row>
        <row r="682">
          <cell r="A682" t="str">
            <v>JOSE MAURICIO PORTILLA LOPEZ</v>
          </cell>
          <cell r="B682">
            <v>76325514</v>
          </cell>
        </row>
        <row r="683">
          <cell r="A683" t="str">
            <v>JOSE PALMER GALLARDO</v>
          </cell>
          <cell r="B683">
            <v>15242733</v>
          </cell>
        </row>
        <row r="684">
          <cell r="A684" t="str">
            <v>JOSE PEDRO GOMEZ MORENO</v>
          </cell>
          <cell r="B684">
            <v>74329388</v>
          </cell>
        </row>
        <row r="685">
          <cell r="A685" t="str">
            <v>JOSE RAFAEL DELGADO FONSECA</v>
          </cell>
          <cell r="B685">
            <v>88002493</v>
          </cell>
        </row>
        <row r="686">
          <cell r="A686" t="str">
            <v>JOSE RICARDO CORAL TORRES</v>
          </cell>
          <cell r="B686">
            <v>5208489</v>
          </cell>
        </row>
        <row r="687">
          <cell r="A687" t="str">
            <v>JOSE RICARDO PALACIOS</v>
          </cell>
          <cell r="B687">
            <v>80011399</v>
          </cell>
        </row>
        <row r="688">
          <cell r="A688" t="str">
            <v>JOSE RICARDO REY ARREDONDO</v>
          </cell>
          <cell r="B688">
            <v>84101344</v>
          </cell>
        </row>
        <row r="689">
          <cell r="A689" t="str">
            <v>JOSE WALTIÑO PALACIOS RENTERIA</v>
          </cell>
          <cell r="B689">
            <v>80087513</v>
          </cell>
        </row>
        <row r="690">
          <cell r="A690" t="str">
            <v>JOSELYN OSMARA OCAMPO ORTIZ</v>
          </cell>
          <cell r="B690">
            <v>1057784149</v>
          </cell>
        </row>
        <row r="691">
          <cell r="A691" t="str">
            <v>JOSUE ALBERTO GIL GONZALEZ</v>
          </cell>
          <cell r="B691">
            <v>75071341</v>
          </cell>
        </row>
        <row r="692">
          <cell r="A692" t="str">
            <v>JOYCE JAMES FRANCIS</v>
          </cell>
          <cell r="B692">
            <v>1123621115</v>
          </cell>
        </row>
        <row r="693">
          <cell r="A693" t="str">
            <v>JUAN ALEJANDRO OLAYA CARDONA</v>
          </cell>
          <cell r="B693">
            <v>1087989085</v>
          </cell>
        </row>
        <row r="694">
          <cell r="A694" t="str">
            <v>JUAN ANIBAL QUINTERO CALDERON</v>
          </cell>
          <cell r="B694">
            <v>80123624</v>
          </cell>
        </row>
        <row r="695">
          <cell r="A695" t="str">
            <v>JUAN BAUTISTA CALDERON LONDOÑO</v>
          </cell>
          <cell r="B695">
            <v>12238175</v>
          </cell>
        </row>
        <row r="696">
          <cell r="A696" t="str">
            <v>JUAN BAUTISTA MENDOZA GUZMAN</v>
          </cell>
          <cell r="B696">
            <v>93082196</v>
          </cell>
        </row>
        <row r="697">
          <cell r="A697" t="str">
            <v>JUAN CARLOS AGUILERA SILVA</v>
          </cell>
          <cell r="B697">
            <v>79900772</v>
          </cell>
        </row>
        <row r="698">
          <cell r="A698" t="str">
            <v xml:space="preserve">JUAN CARLOS BRAVO </v>
          </cell>
          <cell r="B698">
            <v>16675862</v>
          </cell>
        </row>
        <row r="699">
          <cell r="A699" t="str">
            <v>JUAN CARLOS CLAVIJO BERGAÑO</v>
          </cell>
          <cell r="B699">
            <v>79819836</v>
          </cell>
        </row>
        <row r="700">
          <cell r="A700" t="str">
            <v>JUAN CARLOS GUTIERREZ GALVAN</v>
          </cell>
          <cell r="B700">
            <v>10185696</v>
          </cell>
        </row>
        <row r="701">
          <cell r="A701" t="str">
            <v xml:space="preserve">JUAN CARLOS MONROY </v>
          </cell>
          <cell r="B701">
            <v>88218405</v>
          </cell>
        </row>
        <row r="702">
          <cell r="A702" t="str">
            <v>JUAN CARLOS MUÑOZ LOPEZ</v>
          </cell>
          <cell r="B702">
            <v>75083250</v>
          </cell>
        </row>
        <row r="703">
          <cell r="A703" t="str">
            <v>JUAN CARLOS OLAVE PAZ</v>
          </cell>
          <cell r="B703">
            <v>98398624</v>
          </cell>
        </row>
        <row r="704">
          <cell r="A704" t="str">
            <v>JUAN CARLOS OROZCO GRAJALES</v>
          </cell>
          <cell r="B704">
            <v>9695407</v>
          </cell>
        </row>
        <row r="705">
          <cell r="A705" t="str">
            <v>JUAN CARLOS RAMIREZ BARRERA</v>
          </cell>
          <cell r="B705">
            <v>79566581</v>
          </cell>
        </row>
        <row r="706">
          <cell r="A706" t="str">
            <v>JUAN CARLOS RANGEL GIL</v>
          </cell>
          <cell r="B706">
            <v>79399984</v>
          </cell>
        </row>
        <row r="707">
          <cell r="A707" t="str">
            <v>JUAN CARLOS RODRIGUEZ MARTINEZ</v>
          </cell>
          <cell r="B707">
            <v>80904213</v>
          </cell>
        </row>
        <row r="708">
          <cell r="A708" t="str">
            <v>JUAN CARLOS SALAS GUEVARA</v>
          </cell>
          <cell r="B708">
            <v>79373199</v>
          </cell>
        </row>
        <row r="709">
          <cell r="A709" t="str">
            <v>JUAN CARLOS SANABRIA BARBOSA</v>
          </cell>
          <cell r="B709">
            <v>93384877</v>
          </cell>
        </row>
        <row r="710">
          <cell r="A710" t="str">
            <v xml:space="preserve">JUAN CARLOS VALENCIA </v>
          </cell>
          <cell r="B710">
            <v>10005627</v>
          </cell>
        </row>
        <row r="711">
          <cell r="A711" t="str">
            <v>JUAN CARLOS VEGA CACERES</v>
          </cell>
          <cell r="B711">
            <v>88222996</v>
          </cell>
        </row>
        <row r="712">
          <cell r="A712" t="str">
            <v>JUAN CARLOS ZULUAGA DUCUARA</v>
          </cell>
          <cell r="B712">
            <v>75098145</v>
          </cell>
        </row>
        <row r="713">
          <cell r="A713" t="str">
            <v>JUAN FELIPE HENAO LEIVA</v>
          </cell>
          <cell r="B713">
            <v>87942226</v>
          </cell>
        </row>
        <row r="714">
          <cell r="A714" t="str">
            <v>JUAN GABRIEL HERNANDEZ MARTINEZ</v>
          </cell>
          <cell r="B714">
            <v>72188124</v>
          </cell>
        </row>
        <row r="715">
          <cell r="A715" t="str">
            <v>JUAN GUILLERMO ROSERO BUSTAMANTE</v>
          </cell>
          <cell r="B715">
            <v>1085254926</v>
          </cell>
        </row>
        <row r="716">
          <cell r="A716" t="str">
            <v>JUAN MANUEL CAICEDO CARDONA</v>
          </cell>
          <cell r="B716">
            <v>94486941</v>
          </cell>
        </row>
        <row r="717">
          <cell r="A717" t="str">
            <v>JUAN PABLO PAJON FLOREZ</v>
          </cell>
          <cell r="B717">
            <v>16079710</v>
          </cell>
        </row>
        <row r="718">
          <cell r="A718" t="str">
            <v>JUAN PABLO ROJAS MESA</v>
          </cell>
          <cell r="B718">
            <v>80227517</v>
          </cell>
        </row>
        <row r="719">
          <cell r="A719" t="str">
            <v>JUAN PABLO VIVAS REINOSO</v>
          </cell>
          <cell r="B719">
            <v>5820885</v>
          </cell>
        </row>
        <row r="720">
          <cell r="A720" t="str">
            <v>JUAN SEBASTIAN MENDOZA CANDIA</v>
          </cell>
          <cell r="B720">
            <v>1014237065</v>
          </cell>
        </row>
        <row r="721">
          <cell r="A721" t="str">
            <v>JUDITH LORENA MORENO PORTILLA</v>
          </cell>
          <cell r="B721">
            <v>1085273573</v>
          </cell>
        </row>
        <row r="722">
          <cell r="A722" t="str">
            <v>JUDY MELINDA FERNANDEZ BAQUERO</v>
          </cell>
          <cell r="B722">
            <v>52853481</v>
          </cell>
        </row>
        <row r="723">
          <cell r="A723" t="str">
            <v>JULIAN ANDRES HOYOS SALAZAR</v>
          </cell>
          <cell r="B723">
            <v>9739447</v>
          </cell>
        </row>
        <row r="724">
          <cell r="A724" t="str">
            <v>JULIAN ARMANDO PEREZ MORENO</v>
          </cell>
          <cell r="B724">
            <v>12988095</v>
          </cell>
        </row>
        <row r="725">
          <cell r="A725" t="str">
            <v>JULIANA ELENA TREJOS CATAÑO</v>
          </cell>
          <cell r="B725">
            <v>24742630</v>
          </cell>
        </row>
        <row r="726">
          <cell r="A726" t="str">
            <v>JULIANA LOPEZ CACERES</v>
          </cell>
          <cell r="B726">
            <v>1019064139</v>
          </cell>
        </row>
        <row r="727">
          <cell r="A727" t="str">
            <v>JULIETH ANDREA GOMEZ VELOZA</v>
          </cell>
          <cell r="B727">
            <v>1024501089</v>
          </cell>
        </row>
        <row r="728">
          <cell r="A728" t="str">
            <v>JULIO ALBERTO GONZALEZ SEPULVEDA</v>
          </cell>
          <cell r="B728">
            <v>1024501089</v>
          </cell>
        </row>
        <row r="729">
          <cell r="A729" t="str">
            <v xml:space="preserve">JULIO ALEXANDER GONZALEZ </v>
          </cell>
          <cell r="B729">
            <v>7363503</v>
          </cell>
        </row>
        <row r="730">
          <cell r="A730" t="str">
            <v>JULIO CARLOS ALVAREZ CAUSADO</v>
          </cell>
          <cell r="B730">
            <v>9104614</v>
          </cell>
        </row>
        <row r="731">
          <cell r="A731" t="str">
            <v>JULIO CESAR CASTILLO MONTAÑO</v>
          </cell>
          <cell r="B731">
            <v>16285176</v>
          </cell>
        </row>
        <row r="732">
          <cell r="A732" t="str">
            <v>JULIO CESAR HERRERA LINARES</v>
          </cell>
          <cell r="B732">
            <v>79415172</v>
          </cell>
        </row>
        <row r="733">
          <cell r="A733" t="str">
            <v>JULIO CESAR ROMERO CAMACHO</v>
          </cell>
          <cell r="B733">
            <v>1032369337</v>
          </cell>
        </row>
        <row r="734">
          <cell r="A734" t="str">
            <v xml:space="preserve">JULIO HERNANDO TUNAROSA </v>
          </cell>
          <cell r="B734">
            <v>79200737</v>
          </cell>
        </row>
        <row r="735">
          <cell r="A735" t="str">
            <v>JULIO JOSE MENDOZA BAÑOS</v>
          </cell>
          <cell r="B735">
            <v>73135779</v>
          </cell>
        </row>
        <row r="736">
          <cell r="A736" t="str">
            <v>JULIO ROBERTO APONTE MONROY</v>
          </cell>
          <cell r="B736">
            <v>19242559</v>
          </cell>
        </row>
        <row r="737">
          <cell r="A737" t="str">
            <v>JULIO VICENTE GONZALEZ GONZALEZ</v>
          </cell>
          <cell r="B737">
            <v>13617198</v>
          </cell>
        </row>
        <row r="738">
          <cell r="A738" t="str">
            <v>JULY PAOLA MATAMOROS MOGOLLON</v>
          </cell>
          <cell r="B738">
            <v>1030561678</v>
          </cell>
        </row>
        <row r="739">
          <cell r="A739" t="str">
            <v>KAREN BONILLA HINCAPIE</v>
          </cell>
          <cell r="B739">
            <v>1144155284</v>
          </cell>
        </row>
        <row r="740">
          <cell r="A740" t="str">
            <v>KAREN CECILIA SARMIENTO BARON</v>
          </cell>
          <cell r="B740">
            <v>50938512</v>
          </cell>
        </row>
        <row r="741">
          <cell r="A741" t="str">
            <v>KAREN JOHANNA YAÑEZ PEREZ</v>
          </cell>
          <cell r="B741">
            <v>53130401</v>
          </cell>
        </row>
        <row r="742">
          <cell r="A742" t="str">
            <v>KATHERINE CHAUCANES BENAVIDES</v>
          </cell>
          <cell r="B742">
            <v>1087410893</v>
          </cell>
        </row>
        <row r="743">
          <cell r="A743" t="str">
            <v>KATIUSCA DE LA HOZ MORA</v>
          </cell>
          <cell r="B743">
            <v>36665972</v>
          </cell>
        </row>
        <row r="744">
          <cell r="A744" t="str">
            <v>KATTERINE NAYIBE MARTINEZ GONZALEZ</v>
          </cell>
          <cell r="B744">
            <v>52212042</v>
          </cell>
        </row>
        <row r="745">
          <cell r="A745" t="str">
            <v>KEIBER ALEXANDER COLORADO LANDAZURI</v>
          </cell>
          <cell r="B745">
            <v>98428631</v>
          </cell>
        </row>
        <row r="746">
          <cell r="A746" t="str">
            <v>KELLY YOHANA MARTINEZ AMAYA</v>
          </cell>
          <cell r="B746">
            <v>49721853</v>
          </cell>
        </row>
        <row r="747">
          <cell r="A747" t="str">
            <v>KELVIS ALBERTO REDONDO BERMUDEZ</v>
          </cell>
          <cell r="B747">
            <v>84083363</v>
          </cell>
        </row>
        <row r="748">
          <cell r="A748" t="str">
            <v>KEMBERLYN CHINCHILLA GUERRA</v>
          </cell>
          <cell r="B748">
            <v>52760263</v>
          </cell>
        </row>
        <row r="749">
          <cell r="A749" t="str">
            <v>KENLY JOHANA BARRERA RAMIREZ</v>
          </cell>
          <cell r="B749">
            <v>52699112</v>
          </cell>
        </row>
        <row r="750">
          <cell r="A750" t="str">
            <v>KENY FAIDER PEREIRA BERNAL</v>
          </cell>
          <cell r="B750">
            <v>80257008</v>
          </cell>
        </row>
        <row r="751">
          <cell r="A751" t="str">
            <v>KEVIN DAVID DIAZ OSMA</v>
          </cell>
          <cell r="B751">
            <v>1032386977</v>
          </cell>
        </row>
        <row r="752">
          <cell r="A752" t="str">
            <v>LADY ANDREA ARCHILA GOYENECHE</v>
          </cell>
          <cell r="B752">
            <v>52979114</v>
          </cell>
        </row>
        <row r="753">
          <cell r="A753" t="str">
            <v>LARIZA LICETH BURBANO RIVERA</v>
          </cell>
          <cell r="B753">
            <v>66910890</v>
          </cell>
        </row>
        <row r="754">
          <cell r="A754" t="str">
            <v>LAURA BEATRIZ ROJAS MARTIN</v>
          </cell>
          <cell r="B754">
            <v>53107904</v>
          </cell>
        </row>
        <row r="755">
          <cell r="A755" t="str">
            <v>LAURA MILENA SILVA PUERTO</v>
          </cell>
          <cell r="B755">
            <v>1032395005</v>
          </cell>
        </row>
        <row r="756">
          <cell r="A756" t="str">
            <v>LAUREANO ALBERTO ARAMBULA RAMOS</v>
          </cell>
          <cell r="B756">
            <v>7632917</v>
          </cell>
        </row>
        <row r="757">
          <cell r="A757" t="str">
            <v>LEANDRO ALDEMIR CESPEDES MOLINA</v>
          </cell>
          <cell r="B757">
            <v>14135444</v>
          </cell>
        </row>
        <row r="758">
          <cell r="A758" t="str">
            <v>LEDIEN MARIAN HERRERA AREVALO</v>
          </cell>
          <cell r="B758">
            <v>1047377204</v>
          </cell>
        </row>
        <row r="759">
          <cell r="A759" t="str">
            <v>LEIDER ANCIZAR TABARES REYES</v>
          </cell>
          <cell r="B759">
            <v>6393482</v>
          </cell>
        </row>
        <row r="760">
          <cell r="A760" t="str">
            <v>LEIDY CAROLINA VACARES ROMERO</v>
          </cell>
          <cell r="B760">
            <v>52818612</v>
          </cell>
        </row>
        <row r="761">
          <cell r="A761" t="str">
            <v>LEIDY PAOLA GAMBA LEON</v>
          </cell>
          <cell r="B761">
            <v>1072920687</v>
          </cell>
        </row>
        <row r="762">
          <cell r="A762" t="str">
            <v>LEIDY TATIANA RIVERA ZULUAGA</v>
          </cell>
          <cell r="B762">
            <v>24338985</v>
          </cell>
        </row>
        <row r="763">
          <cell r="A763" t="str">
            <v>LEIDY YOHANNA CASTAÑO OSORIO</v>
          </cell>
          <cell r="B763">
            <v>53121040</v>
          </cell>
        </row>
        <row r="764">
          <cell r="A764" t="str">
            <v>LEIDY YULLIETH PEDRAZA VALDERRAMA</v>
          </cell>
          <cell r="B764">
            <v>1010172538</v>
          </cell>
        </row>
        <row r="765">
          <cell r="A765" t="str">
            <v>LENNY EMILETH PEDRAZA GIRON</v>
          </cell>
          <cell r="B765">
            <v>47426439</v>
          </cell>
        </row>
        <row r="766">
          <cell r="A766" t="str">
            <v>LEONARDO FABIO PINZA MORENO</v>
          </cell>
          <cell r="B766">
            <v>12745733</v>
          </cell>
        </row>
        <row r="767">
          <cell r="A767" t="str">
            <v>LEONARDO FAVIO VANEGAS TAMAYO</v>
          </cell>
          <cell r="B767">
            <v>1979959</v>
          </cell>
        </row>
        <row r="768">
          <cell r="A768" t="str">
            <v>LEONARDO RIVEROS GOMEZ</v>
          </cell>
          <cell r="B768">
            <v>86043031</v>
          </cell>
        </row>
        <row r="769">
          <cell r="A769" t="str">
            <v>LEONEL ARTURO BONILLA OSPINA</v>
          </cell>
          <cell r="B769">
            <v>1136883446</v>
          </cell>
        </row>
        <row r="770">
          <cell r="A770" t="str">
            <v>LEONIDAS ALBERTO PONCE CALVO</v>
          </cell>
          <cell r="B770">
            <v>12724487</v>
          </cell>
        </row>
        <row r="771">
          <cell r="A771" t="str">
            <v>LEOPOLDO ENRIQUE KLEE EBRATT</v>
          </cell>
          <cell r="B771">
            <v>9295583</v>
          </cell>
        </row>
        <row r="772">
          <cell r="A772" t="str">
            <v>LESLIE HELBER GONZALO GUEVARA CARRILLO</v>
          </cell>
          <cell r="B772">
            <v>11410315</v>
          </cell>
        </row>
        <row r="773">
          <cell r="A773" t="str">
            <v>LIGIA MARCELA VARGAS GONZALEZ</v>
          </cell>
          <cell r="B773">
            <v>1022355867</v>
          </cell>
        </row>
        <row r="774">
          <cell r="A774" t="str">
            <v>LILIAN ALEXANDRA CRUZ OROZCO</v>
          </cell>
          <cell r="B774">
            <v>1030563771</v>
          </cell>
        </row>
        <row r="775">
          <cell r="A775" t="str">
            <v>LILIAN ANGELICA VACA SOLANO</v>
          </cell>
          <cell r="B775">
            <v>40039974</v>
          </cell>
        </row>
        <row r="776">
          <cell r="A776" t="str">
            <v>LILIANA ANDREA VASQUEZ FORERO</v>
          </cell>
          <cell r="B776">
            <v>1070944074</v>
          </cell>
        </row>
        <row r="777">
          <cell r="A777" t="str">
            <v>LILIANA ASTRID CASTELLANOS TORRES</v>
          </cell>
          <cell r="B777">
            <v>40402074</v>
          </cell>
        </row>
        <row r="778">
          <cell r="A778" t="str">
            <v>LILIANA BEATRIZ GARCIA MURCIA</v>
          </cell>
          <cell r="B778">
            <v>51919568</v>
          </cell>
        </row>
        <row r="779">
          <cell r="A779" t="str">
            <v>LILIANA EDITH RATIVA CONTRERAS</v>
          </cell>
          <cell r="B779">
            <v>52382288</v>
          </cell>
        </row>
        <row r="780">
          <cell r="A780" t="str">
            <v>LILIANA ELIZABETH AYALA GAVILANES</v>
          </cell>
          <cell r="B780">
            <v>59827532</v>
          </cell>
        </row>
        <row r="781">
          <cell r="A781" t="str">
            <v>LILIANA ROCIO PACHECO BECERRA</v>
          </cell>
          <cell r="B781">
            <v>1024526458</v>
          </cell>
        </row>
        <row r="782">
          <cell r="A782" t="str">
            <v>LINA JOHANNA CARDENAS VARGAS</v>
          </cell>
          <cell r="B782">
            <v>52868747</v>
          </cell>
        </row>
        <row r="783">
          <cell r="A783" t="str">
            <v>LINA MARCELA OVIEDO SALAZAR</v>
          </cell>
          <cell r="B783">
            <v>1140819229</v>
          </cell>
        </row>
        <row r="784">
          <cell r="A784" t="str">
            <v>LINA MARCELA RIVERA MEJIA</v>
          </cell>
          <cell r="B784">
            <v>43912694</v>
          </cell>
        </row>
        <row r="785">
          <cell r="A785" t="str">
            <v>LINA MARGARITA MEDINA AREVALO</v>
          </cell>
          <cell r="B785">
            <v>1026276983</v>
          </cell>
        </row>
        <row r="786">
          <cell r="A786" t="str">
            <v>LINA MARIA CARDENAS TORRES</v>
          </cell>
          <cell r="B786">
            <v>41934320</v>
          </cell>
        </row>
        <row r="787">
          <cell r="A787" t="str">
            <v>LINA MARIA SIERRA SIERRA</v>
          </cell>
          <cell r="B787">
            <v>1012402481</v>
          </cell>
        </row>
        <row r="788">
          <cell r="A788" t="str">
            <v>LINA MARIA TRIVIÑO BERNAL</v>
          </cell>
          <cell r="B788">
            <v>24586619</v>
          </cell>
        </row>
        <row r="789">
          <cell r="A789" t="str">
            <v>LINA MARIA URUEÑA AVILA</v>
          </cell>
          <cell r="B789">
            <v>1030617942</v>
          </cell>
        </row>
        <row r="790">
          <cell r="A790" t="str">
            <v>LISSE CAROLINA AVILA RAMIREZ</v>
          </cell>
          <cell r="B790">
            <v>1030529005</v>
          </cell>
        </row>
        <row r="791">
          <cell r="A791" t="str">
            <v>LISSETH NAYIBE PUENTES QUINTERO</v>
          </cell>
          <cell r="B791">
            <v>68294199</v>
          </cell>
        </row>
        <row r="792">
          <cell r="A792" t="str">
            <v>LISSETTE JOHANNA VELASQUEZ CALDERON</v>
          </cell>
          <cell r="B792">
            <v>52884869</v>
          </cell>
        </row>
        <row r="793">
          <cell r="A793" t="str">
            <v>LIYIS TATIANA RODRIGUEZ GARRIDO</v>
          </cell>
          <cell r="B793">
            <v>1067880654</v>
          </cell>
        </row>
        <row r="794">
          <cell r="A794" t="str">
            <v>LORENA OCHOA ELLES</v>
          </cell>
          <cell r="B794">
            <v>1047400145</v>
          </cell>
        </row>
        <row r="795">
          <cell r="A795" t="str">
            <v>LORENA PIRAZAN SANMIGUEL</v>
          </cell>
          <cell r="B795">
            <v>1023900110</v>
          </cell>
        </row>
        <row r="796">
          <cell r="A796" t="str">
            <v>LUCY STELLA PEÑA MOSQUERA</v>
          </cell>
          <cell r="B796">
            <v>35603388</v>
          </cell>
        </row>
        <row r="797">
          <cell r="A797" t="str">
            <v>LUIS ALBERTO SANTAMARIA CAÑAS</v>
          </cell>
          <cell r="B797">
            <v>79400023</v>
          </cell>
        </row>
        <row r="798">
          <cell r="A798" t="str">
            <v>LUIS ALBERTO TERAN PRENTT</v>
          </cell>
          <cell r="B798">
            <v>72244868</v>
          </cell>
        </row>
        <row r="799">
          <cell r="A799" t="str">
            <v>LUIS ALEJANDRO MARIN AVILA</v>
          </cell>
          <cell r="B799">
            <v>79914772</v>
          </cell>
        </row>
        <row r="800">
          <cell r="A800" t="str">
            <v>LUIS ALEJANDRO TRUJILLO GUERRA</v>
          </cell>
          <cell r="B800">
            <v>79377992</v>
          </cell>
        </row>
        <row r="801">
          <cell r="A801" t="str">
            <v>LUIS ANDRES FUELTALA MENA</v>
          </cell>
          <cell r="B801">
            <v>1085916989</v>
          </cell>
        </row>
        <row r="802">
          <cell r="A802" t="str">
            <v>LUIS ANTONIO RAMOS JOYA</v>
          </cell>
          <cell r="B802">
            <v>80368509</v>
          </cell>
        </row>
        <row r="803">
          <cell r="A803" t="str">
            <v>LUIS ARIEL MORA ARENAS</v>
          </cell>
          <cell r="B803">
            <v>14135308</v>
          </cell>
        </row>
        <row r="804">
          <cell r="A804" t="str">
            <v>LUIS CARLOS SANCHEZ AMARIS</v>
          </cell>
          <cell r="B804">
            <v>1082919165</v>
          </cell>
        </row>
        <row r="805">
          <cell r="A805" t="str">
            <v>LUIS CHARLI PEDRAZA ARIAS</v>
          </cell>
          <cell r="B805">
            <v>79553748</v>
          </cell>
        </row>
        <row r="806">
          <cell r="A806" t="str">
            <v>LUIS EDUARDO TORRES CANDIA</v>
          </cell>
          <cell r="B806">
            <v>93085390</v>
          </cell>
        </row>
        <row r="807">
          <cell r="A807" t="str">
            <v>LUIS ELY CUCUNUBA VIRACACHA</v>
          </cell>
          <cell r="B807">
            <v>4253040</v>
          </cell>
        </row>
        <row r="808">
          <cell r="A808" t="str">
            <v>LUIS ENRIQUE ESPEJERO SALCEDO</v>
          </cell>
          <cell r="B808">
            <v>77182358</v>
          </cell>
        </row>
        <row r="809">
          <cell r="A809" t="str">
            <v>LUIS ENRIQUE JAIMES SANCHEZ</v>
          </cell>
          <cell r="B809">
            <v>1013589658</v>
          </cell>
        </row>
        <row r="810">
          <cell r="A810" t="str">
            <v>LUIS FABIAN VEGA GONZALEZ</v>
          </cell>
          <cell r="B810">
            <v>5824341</v>
          </cell>
        </row>
        <row r="811">
          <cell r="A811" t="str">
            <v>LUIS FELIPE CARRILLO CARO</v>
          </cell>
          <cell r="B811">
            <v>80108147</v>
          </cell>
        </row>
        <row r="812">
          <cell r="A812" t="str">
            <v>LUIS FERNANDO DIAZ JAIMES</v>
          </cell>
          <cell r="B812">
            <v>91476986</v>
          </cell>
        </row>
        <row r="813">
          <cell r="A813" t="str">
            <v>LUIS FERNANDO OBANDO RAMIREZ</v>
          </cell>
          <cell r="B813">
            <v>98645180</v>
          </cell>
        </row>
        <row r="814">
          <cell r="A814" t="str">
            <v>LUIS FERNANDO OSPINO JAIME</v>
          </cell>
          <cell r="B814">
            <v>1047403693</v>
          </cell>
        </row>
        <row r="815">
          <cell r="A815" t="str">
            <v>LUIS FERNANDO SILVA PASTRANA</v>
          </cell>
          <cell r="B815">
            <v>94507517</v>
          </cell>
        </row>
        <row r="816">
          <cell r="A816" t="str">
            <v>LUIS GERARDO RODRIGUEZ MORENO</v>
          </cell>
          <cell r="B816">
            <v>79745186</v>
          </cell>
        </row>
        <row r="817">
          <cell r="A817" t="str">
            <v>LUIS GIOVANNY LOPEZ SILVA</v>
          </cell>
          <cell r="B817">
            <v>79810080</v>
          </cell>
        </row>
        <row r="818">
          <cell r="A818" t="str">
            <v>LUIS HERNAN LUNA CHIA</v>
          </cell>
          <cell r="B818">
            <v>13509929</v>
          </cell>
        </row>
        <row r="819">
          <cell r="A819" t="str">
            <v>LUIS HERNAN MORENO VILLEGAS</v>
          </cell>
          <cell r="B819">
            <v>80055197</v>
          </cell>
        </row>
        <row r="820">
          <cell r="A820" t="str">
            <v>LUIS HERNANDO GUIO OCHOA</v>
          </cell>
          <cell r="B820">
            <v>74333093</v>
          </cell>
        </row>
        <row r="821">
          <cell r="A821" t="str">
            <v>LUIS JANIO ALVARADO CASTILLO</v>
          </cell>
          <cell r="B821">
            <v>12980149</v>
          </cell>
        </row>
        <row r="822">
          <cell r="A822" t="str">
            <v>LUIS JAVIER TRUJILLO ZAPATA</v>
          </cell>
          <cell r="B822">
            <v>14893689</v>
          </cell>
        </row>
        <row r="823">
          <cell r="A823" t="str">
            <v>LUIS JOSE MESTRE LOPEZ</v>
          </cell>
          <cell r="B823">
            <v>1003265322</v>
          </cell>
        </row>
        <row r="824">
          <cell r="A824" t="str">
            <v>LUISA FERNANDA FAJARDO SALAZAR</v>
          </cell>
          <cell r="B824">
            <v>1016026212</v>
          </cell>
        </row>
        <row r="825">
          <cell r="A825" t="str">
            <v>LUZ ADRIANA PINEDA RAMIREZ</v>
          </cell>
          <cell r="B825">
            <v>52772797</v>
          </cell>
        </row>
        <row r="826">
          <cell r="A826" t="str">
            <v>LUZ ADRIANA RODRIGUEZ CUERVO</v>
          </cell>
          <cell r="B826">
            <v>1073681334</v>
          </cell>
        </row>
        <row r="827">
          <cell r="A827" t="str">
            <v>LUZ AIDE RIVERA PALACIO</v>
          </cell>
          <cell r="B827">
            <v>24731424</v>
          </cell>
        </row>
        <row r="828">
          <cell r="A828" t="str">
            <v>LUZ ALEXANDRA CASTRO RUIZ</v>
          </cell>
          <cell r="B828">
            <v>53071358</v>
          </cell>
        </row>
        <row r="829">
          <cell r="A829" t="str">
            <v>LUZ ANGELA CORTES RAMIREZ</v>
          </cell>
          <cell r="B829">
            <v>52487094</v>
          </cell>
        </row>
        <row r="830">
          <cell r="A830" t="str">
            <v>LUZ BELEN RICARDO HERNANDEZ</v>
          </cell>
          <cell r="B830">
            <v>30982630</v>
          </cell>
        </row>
        <row r="831">
          <cell r="A831" t="str">
            <v>LUZ CARIME HURTADO ROJAS</v>
          </cell>
          <cell r="B831">
            <v>38550436</v>
          </cell>
        </row>
        <row r="832">
          <cell r="A832" t="str">
            <v>LUZ DANAYS BEJARANO BERMUDEZ</v>
          </cell>
          <cell r="B832">
            <v>43101894</v>
          </cell>
        </row>
        <row r="833">
          <cell r="A833" t="str">
            <v>LUZ DARY PAZ CHAGUENDO</v>
          </cell>
          <cell r="B833">
            <v>38556022</v>
          </cell>
        </row>
        <row r="834">
          <cell r="A834" t="str">
            <v>LUZ DARY TORRES OLAYA</v>
          </cell>
          <cell r="B834">
            <v>40429909</v>
          </cell>
        </row>
        <row r="835">
          <cell r="A835" t="str">
            <v>LUZ ELENA PEREZ MILLAN</v>
          </cell>
          <cell r="B835">
            <v>51631449</v>
          </cell>
        </row>
        <row r="836">
          <cell r="A836" t="str">
            <v>LUZ ENITH GIRALDO GUTIERREZ</v>
          </cell>
          <cell r="B836">
            <v>30392592</v>
          </cell>
        </row>
        <row r="837">
          <cell r="A837" t="str">
            <v>LUZ ESPERANZA SANABRIA BARRERA</v>
          </cell>
          <cell r="B837">
            <v>52108018</v>
          </cell>
        </row>
        <row r="838">
          <cell r="A838" t="str">
            <v>LUZ MARGERY LOPEZ MARTINEZ</v>
          </cell>
          <cell r="B838">
            <v>24730931</v>
          </cell>
        </row>
        <row r="839">
          <cell r="A839" t="str">
            <v>LUZ MARIDEL AVILA SUAREZ</v>
          </cell>
          <cell r="B839">
            <v>51992330</v>
          </cell>
        </row>
        <row r="840">
          <cell r="A840" t="str">
            <v>LUZ MIRIAM BOTERO SERNA</v>
          </cell>
          <cell r="B840">
            <v>24433491</v>
          </cell>
        </row>
        <row r="841">
          <cell r="A841" t="str">
            <v>LUZ NELLY RODRIGUEZ GARNICA</v>
          </cell>
          <cell r="B841">
            <v>51826127</v>
          </cell>
        </row>
        <row r="842">
          <cell r="A842" t="str">
            <v>LUZ REINELDA SANCHEZ GIL</v>
          </cell>
          <cell r="B842">
            <v>26271656</v>
          </cell>
        </row>
        <row r="843">
          <cell r="A843" t="str">
            <v>LUZ YOLANDA TORO SUAREZ</v>
          </cell>
          <cell r="B843">
            <v>51938798</v>
          </cell>
        </row>
        <row r="844">
          <cell r="A844" t="str">
            <v>MABEL YANETH PRIETO PRIETO</v>
          </cell>
          <cell r="B844">
            <v>32813921</v>
          </cell>
        </row>
        <row r="845">
          <cell r="A845" t="str">
            <v>MADELEINE OBREGON PRETEL</v>
          </cell>
          <cell r="B845">
            <v>66745180</v>
          </cell>
        </row>
        <row r="846">
          <cell r="A846" t="str">
            <v>MAGDA YULIETH COGUA CASTRO</v>
          </cell>
          <cell r="B846">
            <v>1110453944</v>
          </cell>
        </row>
        <row r="847">
          <cell r="A847" t="str">
            <v>MAIRA ZENERY ALFONSO CUELLAR</v>
          </cell>
          <cell r="B847">
            <v>40443859</v>
          </cell>
        </row>
        <row r="848">
          <cell r="A848" t="str">
            <v>MANUEL ALBERTO GOMEZ CALDERON</v>
          </cell>
          <cell r="B848">
            <v>75032687</v>
          </cell>
        </row>
        <row r="849">
          <cell r="A849" t="str">
            <v>MANUEL BILLI VALERA RAYO</v>
          </cell>
          <cell r="B849">
            <v>72009577</v>
          </cell>
        </row>
        <row r="850">
          <cell r="A850" t="str">
            <v>MANUEL HERNANDO VELANDIA HERNANDEZ</v>
          </cell>
          <cell r="B850">
            <v>88309349</v>
          </cell>
        </row>
        <row r="851">
          <cell r="A851" t="str">
            <v>MANUEL IGNACIO ALONSO GOMEZ</v>
          </cell>
          <cell r="B851">
            <v>79975026</v>
          </cell>
        </row>
        <row r="852">
          <cell r="A852" t="str">
            <v>MAR Y CIELO VALLEJO PALACIOS</v>
          </cell>
          <cell r="B852">
            <v>1085250955</v>
          </cell>
        </row>
        <row r="853">
          <cell r="A853" t="str">
            <v>MARBY JULIETH PEÑA SERRATO</v>
          </cell>
          <cell r="B853">
            <v>52975079</v>
          </cell>
        </row>
        <row r="854">
          <cell r="A854" t="str">
            <v>MARCELA LARA TORO</v>
          </cell>
          <cell r="B854">
            <v>52544180</v>
          </cell>
        </row>
        <row r="855">
          <cell r="A855" t="str">
            <v>MARCELA MANRIQUE CASTRO</v>
          </cell>
          <cell r="B855">
            <v>51984198</v>
          </cell>
        </row>
        <row r="856">
          <cell r="A856" t="str">
            <v>MARCELA PAOLA HERRERA DIAZ</v>
          </cell>
          <cell r="B856">
            <v>67027442</v>
          </cell>
        </row>
        <row r="857">
          <cell r="A857" t="str">
            <v>MARCELA PATRICIA MONCAYO LOPEZ</v>
          </cell>
          <cell r="B857">
            <v>36951398</v>
          </cell>
        </row>
        <row r="858">
          <cell r="A858" t="str">
            <v>MARCELO DANIEL PAREDES CASTILLO</v>
          </cell>
          <cell r="B858">
            <v>93403671</v>
          </cell>
        </row>
        <row r="859">
          <cell r="A859" t="str">
            <v>MARCO JAVIER CASTRO CASTAÑEDA</v>
          </cell>
          <cell r="B859">
            <v>79763349</v>
          </cell>
        </row>
        <row r="860">
          <cell r="A860" t="str">
            <v>MARCO YOHANNI MUÑOZ TEATIN</v>
          </cell>
          <cell r="B860">
            <v>79763314</v>
          </cell>
        </row>
        <row r="861">
          <cell r="A861" t="str">
            <v>MARCOS CORREA ARCHILA</v>
          </cell>
          <cell r="B861">
            <v>88194223</v>
          </cell>
        </row>
        <row r="862">
          <cell r="A862" t="str">
            <v>MARCOS FELIPE AVILA BARBOSA</v>
          </cell>
          <cell r="B862">
            <v>15886912</v>
          </cell>
        </row>
        <row r="863">
          <cell r="A863" t="str">
            <v>MARDYURISTH BARRIOS RICARDO</v>
          </cell>
          <cell r="B863">
            <v>1128049002</v>
          </cell>
        </row>
        <row r="864">
          <cell r="A864" t="str">
            <v>MARGARITA MARIA VIVAS CARDENAS</v>
          </cell>
          <cell r="B864">
            <v>51839456</v>
          </cell>
        </row>
        <row r="865">
          <cell r="A865" t="str">
            <v>MARGARITA ROSA LUBO NOCHES</v>
          </cell>
          <cell r="B865">
            <v>36553364</v>
          </cell>
        </row>
        <row r="866">
          <cell r="A866" t="str">
            <v>MARIA ANDREA TORRES PEREZ</v>
          </cell>
          <cell r="B866">
            <v>52491251</v>
          </cell>
        </row>
        <row r="867">
          <cell r="A867" t="str">
            <v>MARIA CLARA PRECIADO GONZALEZ</v>
          </cell>
          <cell r="B867">
            <v>1032434656</v>
          </cell>
        </row>
        <row r="868">
          <cell r="A868" t="str">
            <v>MARIA CLAUDIA GOMEZ SALAZAR</v>
          </cell>
          <cell r="B868">
            <v>53140550</v>
          </cell>
        </row>
        <row r="869">
          <cell r="A869" t="str">
            <v>MARIA CLEMENCIA PEREZ URIBE</v>
          </cell>
          <cell r="B869">
            <v>39690992</v>
          </cell>
        </row>
        <row r="870">
          <cell r="A870" t="str">
            <v>MARIA CRISTINA BEDOYA SILVA</v>
          </cell>
          <cell r="B870">
            <v>31995987</v>
          </cell>
        </row>
        <row r="871">
          <cell r="A871" t="str">
            <v>MARIA CRISTINA DANIELS CARDOZO</v>
          </cell>
          <cell r="B871">
            <v>52034731</v>
          </cell>
        </row>
        <row r="872">
          <cell r="A872" t="str">
            <v>MARIA DEISSY CASTIBLANCO RUIZ</v>
          </cell>
          <cell r="B872">
            <v>51831129</v>
          </cell>
        </row>
        <row r="873">
          <cell r="A873" t="str">
            <v>MARIA DEL CARMEN DE LA CRUZ CALDERON</v>
          </cell>
          <cell r="B873">
            <v>1140831985</v>
          </cell>
        </row>
        <row r="874">
          <cell r="A874" t="str">
            <v>MARIA DEL PILAR LUGO GONZALEZ</v>
          </cell>
          <cell r="B874">
            <v>52022052</v>
          </cell>
        </row>
        <row r="875">
          <cell r="A875" t="str">
            <v>MARIA DEL PILAR PEREZ PEREZ</v>
          </cell>
          <cell r="B875">
            <v>33056005</v>
          </cell>
        </row>
        <row r="876">
          <cell r="A876" t="str">
            <v>MARIA DIANA CAROLINA FRESNEDA SEPULVEDA</v>
          </cell>
          <cell r="B876">
            <v>52837020</v>
          </cell>
        </row>
        <row r="877">
          <cell r="A877" t="str">
            <v>MARIA ELENA LEON CAÑAS</v>
          </cell>
          <cell r="B877">
            <v>25057340</v>
          </cell>
        </row>
        <row r="878">
          <cell r="A878" t="str">
            <v>MARIA FANNY VELANDIA SALAZAR</v>
          </cell>
          <cell r="B878">
            <v>60288242</v>
          </cell>
        </row>
        <row r="879">
          <cell r="A879" t="str">
            <v>MARIA FERNANDA DE LOS RIOS HIDALGO</v>
          </cell>
          <cell r="B879">
            <v>27087437</v>
          </cell>
        </row>
        <row r="880">
          <cell r="A880" t="str">
            <v>MARIA FERNANDA FORERO ESPINOSA</v>
          </cell>
          <cell r="B880">
            <v>1033705921</v>
          </cell>
        </row>
        <row r="881">
          <cell r="A881" t="str">
            <v>MARIA FERNANDA GUTIERREZ ARZUAGA</v>
          </cell>
          <cell r="B881">
            <v>52423402</v>
          </cell>
        </row>
        <row r="882">
          <cell r="A882" t="str">
            <v>MARIA FERNANDA LLANO GAITAN</v>
          </cell>
          <cell r="B882">
            <v>52270106</v>
          </cell>
        </row>
        <row r="883">
          <cell r="A883" t="str">
            <v>MARIA HOSANA RUIZ VARGAS</v>
          </cell>
          <cell r="B883">
            <v>51896790</v>
          </cell>
        </row>
        <row r="884">
          <cell r="A884" t="str">
            <v>MARIA IBETH MANRIQUE ZARATE</v>
          </cell>
          <cell r="B884">
            <v>1056552550</v>
          </cell>
        </row>
        <row r="885">
          <cell r="A885" t="str">
            <v>MARIA IDALIDES BRUGES PLATA</v>
          </cell>
          <cell r="B885">
            <v>56068767</v>
          </cell>
        </row>
        <row r="886">
          <cell r="A886" t="str">
            <v>MARIA INES FERRO SUAREZ</v>
          </cell>
          <cell r="B886">
            <v>31919474</v>
          </cell>
        </row>
        <row r="887">
          <cell r="A887" t="str">
            <v>MARIA INES PEREZ SALAMANCA</v>
          </cell>
          <cell r="B887">
            <v>51809954</v>
          </cell>
        </row>
        <row r="888">
          <cell r="A888" t="str">
            <v>MARIA ISABEL AMAYA PINZON</v>
          </cell>
          <cell r="B888">
            <v>1057587633</v>
          </cell>
        </row>
        <row r="889">
          <cell r="A889" t="str">
            <v>MARIA JOSE DIAZ SANCHEZ</v>
          </cell>
          <cell r="B889">
            <v>57434015</v>
          </cell>
        </row>
        <row r="890">
          <cell r="A890" t="str">
            <v>MARIA JULIANA SERRANO ORTIZ</v>
          </cell>
          <cell r="B890">
            <v>51615125</v>
          </cell>
        </row>
        <row r="891">
          <cell r="A891" t="str">
            <v>MARIA MONICA SIERRA VARGAS</v>
          </cell>
          <cell r="B891">
            <v>39562000</v>
          </cell>
        </row>
        <row r="892">
          <cell r="A892" t="str">
            <v xml:space="preserve">MARIA NANCY SEPULVEDA </v>
          </cell>
          <cell r="B892">
            <v>53095568</v>
          </cell>
        </row>
        <row r="893">
          <cell r="A893" t="str">
            <v>MARIA NARCISA CHAVERRA CHALA</v>
          </cell>
          <cell r="B893">
            <v>35890574</v>
          </cell>
        </row>
        <row r="894">
          <cell r="A894" t="str">
            <v>MARIA NIDIA RUEDA LARGO</v>
          </cell>
          <cell r="B894">
            <v>52355381</v>
          </cell>
        </row>
        <row r="895">
          <cell r="A895" t="str">
            <v>MARIA PATRICIA MARROQUIN CIENDUA</v>
          </cell>
          <cell r="B895">
            <v>51909360</v>
          </cell>
        </row>
        <row r="896">
          <cell r="A896" t="str">
            <v>MARIA PAULA RINCON ROJAS</v>
          </cell>
          <cell r="B896">
            <v>1032455340</v>
          </cell>
        </row>
        <row r="897">
          <cell r="A897" t="str">
            <v>MARIA ROCIO TORRES RODRIGUEZ</v>
          </cell>
          <cell r="B897">
            <v>52856196</v>
          </cell>
        </row>
        <row r="898">
          <cell r="A898" t="str">
            <v>MARIA TERESA JIMENEZ FERNANDEZ</v>
          </cell>
          <cell r="B898">
            <v>52206863</v>
          </cell>
        </row>
        <row r="899">
          <cell r="A899" t="str">
            <v>MARIA XIMENA ALEGRIAS PERLAZA</v>
          </cell>
          <cell r="B899">
            <v>1130589772</v>
          </cell>
        </row>
        <row r="900">
          <cell r="A900" t="str">
            <v>MARIA YENIFER PRADA PEÑA</v>
          </cell>
          <cell r="B900">
            <v>65770235</v>
          </cell>
        </row>
        <row r="901">
          <cell r="A901" t="str">
            <v>MARIBEL BARROS BARRETO</v>
          </cell>
          <cell r="B901">
            <v>65732945</v>
          </cell>
        </row>
        <row r="902">
          <cell r="A902" t="str">
            <v>MARICELA MAHECHA HERNANDEZ</v>
          </cell>
          <cell r="B902">
            <v>1015995856</v>
          </cell>
        </row>
        <row r="903">
          <cell r="A903" t="str">
            <v>MARILUZ QUINTANA BERMUDEZ</v>
          </cell>
          <cell r="B903">
            <v>55300866</v>
          </cell>
        </row>
        <row r="904">
          <cell r="A904" t="str">
            <v>MARINA EUGENIA HURTADO CHAPARRO</v>
          </cell>
          <cell r="B904">
            <v>63361085</v>
          </cell>
        </row>
        <row r="905">
          <cell r="A905" t="str">
            <v>MARIO CASTRO MORENO</v>
          </cell>
          <cell r="B905">
            <v>94415803</v>
          </cell>
        </row>
        <row r="906">
          <cell r="A906" t="str">
            <v>MARIO DELGADO AGUACIA</v>
          </cell>
          <cell r="B906">
            <v>79391241</v>
          </cell>
        </row>
        <row r="907">
          <cell r="A907" t="str">
            <v>MARIO FERNANDO GAMBOA BENAVIDES</v>
          </cell>
          <cell r="B907">
            <v>12749678</v>
          </cell>
        </row>
        <row r="908">
          <cell r="A908" t="str">
            <v>MARIO GERMAN VALENCIA HINCAPIE</v>
          </cell>
          <cell r="B908">
            <v>79535929</v>
          </cell>
        </row>
        <row r="909">
          <cell r="A909" t="str">
            <v>MARIO OSWALDO ZAMORA AGUIRRE</v>
          </cell>
          <cell r="B909">
            <v>80269107</v>
          </cell>
        </row>
        <row r="910">
          <cell r="A910" t="str">
            <v>MARITZA SERRATO VASQUEZ</v>
          </cell>
          <cell r="B910">
            <v>1121859518</v>
          </cell>
        </row>
        <row r="911">
          <cell r="A911" t="str">
            <v>MARLEN YANETH VANEGAS AGUIRRE</v>
          </cell>
          <cell r="B911">
            <v>1130618500</v>
          </cell>
        </row>
        <row r="912">
          <cell r="A912" t="str">
            <v>MARLIO CAMPOS PUENTES</v>
          </cell>
          <cell r="B912">
            <v>15875507</v>
          </cell>
        </row>
        <row r="913">
          <cell r="A913" t="str">
            <v>MARTHA AYDEE RODRIGUEZ GONZALEZ</v>
          </cell>
          <cell r="B913">
            <v>60305671</v>
          </cell>
        </row>
        <row r="914">
          <cell r="A914" t="str">
            <v>MARTHA CECILIA ARIAS MARROQUIN</v>
          </cell>
          <cell r="B914">
            <v>51582433</v>
          </cell>
        </row>
        <row r="915">
          <cell r="A915" t="str">
            <v>MARTHA INES RITA FERNANDEZ MOLINA</v>
          </cell>
          <cell r="B915">
            <v>39463178</v>
          </cell>
        </row>
        <row r="916">
          <cell r="A916" t="str">
            <v>MARTHA INES VELANDIA MARTINEZ</v>
          </cell>
          <cell r="B916">
            <v>51707951</v>
          </cell>
        </row>
        <row r="917">
          <cell r="A917" t="str">
            <v>MARTHA ISABEL MORALES PAEZ</v>
          </cell>
          <cell r="B917">
            <v>33365997</v>
          </cell>
        </row>
        <row r="918">
          <cell r="A918" t="str">
            <v>MARTHA ISABEL PATIÑO CRUZ</v>
          </cell>
          <cell r="B918">
            <v>47430626</v>
          </cell>
        </row>
        <row r="919">
          <cell r="A919" t="str">
            <v>MARTHA ISABEL RODRIGUEZ AMAYA</v>
          </cell>
          <cell r="B919">
            <v>51834821</v>
          </cell>
        </row>
        <row r="920">
          <cell r="A920" t="str">
            <v>MARTHA JANNETH GALINDO RUIZ</v>
          </cell>
          <cell r="B920">
            <v>51711876</v>
          </cell>
        </row>
        <row r="921">
          <cell r="A921" t="str">
            <v>MARTHA LILIANA ALARCON CARREÑO</v>
          </cell>
          <cell r="B921">
            <v>65782605</v>
          </cell>
        </row>
        <row r="922">
          <cell r="A922" t="str">
            <v>MARTHA PRISCILA DELGADO MORENO</v>
          </cell>
          <cell r="B922">
            <v>51875693</v>
          </cell>
        </row>
        <row r="923">
          <cell r="A923" t="str">
            <v>MARTHA SUSANA HERNANDEZ ALVAREZ</v>
          </cell>
          <cell r="B923">
            <v>45498399</v>
          </cell>
        </row>
        <row r="924">
          <cell r="A924" t="str">
            <v>MARYSOL TURIZO ECHEVERRI</v>
          </cell>
          <cell r="B924">
            <v>63453988</v>
          </cell>
        </row>
        <row r="925">
          <cell r="A925" t="str">
            <v>MARYURI PAOLA CALDERA MOLINA</v>
          </cell>
          <cell r="B925">
            <v>1082913921</v>
          </cell>
        </row>
        <row r="926">
          <cell r="A926" t="str">
            <v>MATEO GALINDO ORJUELA</v>
          </cell>
          <cell r="B926">
            <v>1019045399</v>
          </cell>
        </row>
        <row r="927">
          <cell r="A927" t="str">
            <v>MAURICIO ALBERTO VELARDE HERNANDEZ</v>
          </cell>
          <cell r="B927">
            <v>88260803</v>
          </cell>
        </row>
        <row r="928">
          <cell r="A928" t="str">
            <v>MAURICIO CARDONA CARMONA</v>
          </cell>
          <cell r="B928">
            <v>4376619</v>
          </cell>
        </row>
        <row r="929">
          <cell r="A929" t="str">
            <v>MAURICIO CASTELLANOS RAMIREZ</v>
          </cell>
          <cell r="B929">
            <v>93436975</v>
          </cell>
        </row>
        <row r="930">
          <cell r="A930" t="str">
            <v>MAURICIO FERNEY CAICEDO CHAPARRO</v>
          </cell>
          <cell r="B930">
            <v>79247452</v>
          </cell>
        </row>
        <row r="931">
          <cell r="A931" t="str">
            <v>MAURICIO JIMENEZ PINZON</v>
          </cell>
          <cell r="B931">
            <v>79907868</v>
          </cell>
        </row>
        <row r="932">
          <cell r="A932" t="str">
            <v>MAURICIO MALAVER BELTRAN</v>
          </cell>
          <cell r="B932">
            <v>80157857</v>
          </cell>
        </row>
        <row r="933">
          <cell r="A933" t="str">
            <v>MAURICIO MOYA PAEZ</v>
          </cell>
          <cell r="B933">
            <v>80182474</v>
          </cell>
        </row>
        <row r="934">
          <cell r="A934" t="str">
            <v>MAURICIO ORLANDO BARRERA TORRES</v>
          </cell>
          <cell r="B934">
            <v>79956428</v>
          </cell>
        </row>
        <row r="935">
          <cell r="A935" t="str">
            <v>MAURICIO RUBIANO JIMENEZ</v>
          </cell>
          <cell r="B935">
            <v>80058235</v>
          </cell>
        </row>
        <row r="936">
          <cell r="A936" t="str">
            <v>MAWRIN ESTEBAN OLIVARES CHAMORRO</v>
          </cell>
          <cell r="B936">
            <v>80765480</v>
          </cell>
        </row>
        <row r="937">
          <cell r="A937" t="str">
            <v>MAYRA ALEJANDRA MARTINEZ MOSQUERA|</v>
          </cell>
          <cell r="B937">
            <v>1017189344</v>
          </cell>
        </row>
        <row r="938">
          <cell r="A938" t="str">
            <v>MAYRA NAYARITH VILLAZANA GONZALEZ</v>
          </cell>
          <cell r="B938">
            <v>41255381</v>
          </cell>
        </row>
        <row r="939">
          <cell r="A939" t="str">
            <v>MELISSA JIMENEZ ROJAS</v>
          </cell>
          <cell r="B939">
            <v>1094897977</v>
          </cell>
        </row>
        <row r="940">
          <cell r="A940" t="str">
            <v>MELVIS INES SARMIENTO MANGA</v>
          </cell>
          <cell r="B940">
            <v>32763846</v>
          </cell>
        </row>
        <row r="941">
          <cell r="A941" t="str">
            <v>MERCEDES GARCIA VELANDIA</v>
          </cell>
          <cell r="B941">
            <v>51801131</v>
          </cell>
        </row>
        <row r="942">
          <cell r="A942" t="str">
            <v>MERLY DAJHAN ALDANA CERON</v>
          </cell>
          <cell r="B942">
            <v>1014234103</v>
          </cell>
        </row>
        <row r="943">
          <cell r="A943" t="str">
            <v>MERY MOLINA ROJAS</v>
          </cell>
          <cell r="B943">
            <v>40026399</v>
          </cell>
        </row>
        <row r="944">
          <cell r="A944" t="str">
            <v>MICHAEL DEL AGUILA BARTENES</v>
          </cell>
          <cell r="B944">
            <v>15879749</v>
          </cell>
        </row>
        <row r="945">
          <cell r="A945" t="str">
            <v>MIGUEL ANGEL LUNA CASTRO</v>
          </cell>
          <cell r="B945">
            <v>17586972</v>
          </cell>
        </row>
        <row r="946">
          <cell r="A946" t="str">
            <v>MIGUEL ANGEL MUÑOZ NAVIA</v>
          </cell>
          <cell r="B946">
            <v>76333689</v>
          </cell>
        </row>
        <row r="947">
          <cell r="A947" t="str">
            <v>MIGUEL ENRIQUE ROMO BARRETO</v>
          </cell>
          <cell r="B947">
            <v>12722425</v>
          </cell>
        </row>
        <row r="948">
          <cell r="A948" t="str">
            <v>MIGUEL EUGENIO AGUDELO SANCHEZ</v>
          </cell>
          <cell r="B948">
            <v>6104325</v>
          </cell>
        </row>
        <row r="949">
          <cell r="A949" t="str">
            <v>MIGUEL ROMERO HERNANDEZ</v>
          </cell>
          <cell r="B949">
            <v>74321473</v>
          </cell>
        </row>
        <row r="950">
          <cell r="A950" t="str">
            <v>MILLER ABDON SANTOS GIRON</v>
          </cell>
          <cell r="B950">
            <v>9658590</v>
          </cell>
        </row>
        <row r="951">
          <cell r="A951" t="str">
            <v>MILSEN NEREYDA DAZA HERNANDEZ</v>
          </cell>
          <cell r="B951">
            <v>60412352</v>
          </cell>
        </row>
        <row r="952">
          <cell r="A952" t="str">
            <v>MILTON CESAR CALVO PANIAGUA</v>
          </cell>
          <cell r="B952">
            <v>79886849</v>
          </cell>
        </row>
        <row r="953">
          <cell r="A953" t="str">
            <v>MILTON GEISSERTH VARGAS LOZANO</v>
          </cell>
          <cell r="B953">
            <v>80246905</v>
          </cell>
        </row>
        <row r="954">
          <cell r="A954" t="str">
            <v>MILTON GIOVANNY MAHECHA RONDON</v>
          </cell>
          <cell r="B954">
            <v>79567026</v>
          </cell>
        </row>
        <row r="955">
          <cell r="A955" t="str">
            <v>MILTON LOZANO FLOREZ</v>
          </cell>
          <cell r="B955">
            <v>86060833</v>
          </cell>
        </row>
        <row r="956">
          <cell r="A956" t="str">
            <v>MING ROSMY ARBOLEDA BLANQUICET</v>
          </cell>
          <cell r="B956">
            <v>54255248</v>
          </cell>
        </row>
        <row r="957">
          <cell r="A957" t="str">
            <v>MIRYAM DEL CARMEN MENA CHALA</v>
          </cell>
          <cell r="B957">
            <v>43919498</v>
          </cell>
        </row>
        <row r="958">
          <cell r="A958" t="str">
            <v>MOISES ALCENDRA GARCIA</v>
          </cell>
          <cell r="B958">
            <v>12548514</v>
          </cell>
        </row>
        <row r="959">
          <cell r="A959" t="str">
            <v>MOISES GARCIA HIGINIO</v>
          </cell>
          <cell r="B959">
            <v>75073956</v>
          </cell>
        </row>
        <row r="960">
          <cell r="A960" t="str">
            <v>MONICA ALEXANDRA RINCON CHAPARRO</v>
          </cell>
          <cell r="B960">
            <v>52843497</v>
          </cell>
        </row>
        <row r="961">
          <cell r="A961" t="str">
            <v>MONICA ASTRID MAHECHA RAMIREZ</v>
          </cell>
          <cell r="B961">
            <v>53106542</v>
          </cell>
        </row>
        <row r="962">
          <cell r="A962" t="str">
            <v>MONICA BRICEÑO CASTELLANOS</v>
          </cell>
          <cell r="B962">
            <v>52261837</v>
          </cell>
        </row>
        <row r="963">
          <cell r="A963" t="str">
            <v>MONICA DEL ROSARIO RODRIGUEZ OROZCO</v>
          </cell>
          <cell r="B963">
            <v>36554882</v>
          </cell>
        </row>
        <row r="964">
          <cell r="A964" t="str">
            <v>MONICA MARCELA MONJE PATARROYO</v>
          </cell>
          <cell r="B964">
            <v>26429762</v>
          </cell>
        </row>
        <row r="965">
          <cell r="A965" t="str">
            <v>MONICA MARTINEZ CHAVEZ</v>
          </cell>
          <cell r="B965">
            <v>24713561</v>
          </cell>
        </row>
        <row r="966">
          <cell r="A966" t="str">
            <v>MONICA NIÑO DIAZ</v>
          </cell>
          <cell r="B966">
            <v>39693746</v>
          </cell>
        </row>
        <row r="967">
          <cell r="A967" t="str">
            <v>MYRIAM CONSUELO GARCIA MENDEZ</v>
          </cell>
          <cell r="B967">
            <v>39698471</v>
          </cell>
        </row>
        <row r="968">
          <cell r="A968" t="str">
            <v>MYRIAM MARTINEZ RAMIREZ</v>
          </cell>
          <cell r="B968">
            <v>51636299</v>
          </cell>
        </row>
        <row r="969">
          <cell r="A969" t="str">
            <v>MYRIAN CHACON SANABRIA</v>
          </cell>
          <cell r="B969">
            <v>52054654</v>
          </cell>
        </row>
        <row r="970">
          <cell r="A970" t="str">
            <v>NAIDER YURANI RINCON PEÑALOZA</v>
          </cell>
          <cell r="B970">
            <v>1015404440</v>
          </cell>
        </row>
        <row r="971">
          <cell r="A971" t="str">
            <v>NANCY ALEJANDRA PRADA ANAYA</v>
          </cell>
          <cell r="B971">
            <v>1136909301</v>
          </cell>
        </row>
        <row r="972">
          <cell r="A972" t="str">
            <v>NANCY ROMERO MARTINEZ</v>
          </cell>
          <cell r="B972">
            <v>52543972</v>
          </cell>
        </row>
        <row r="973">
          <cell r="A973" t="str">
            <v>NATALIA IRINA VANEGAS PINZON</v>
          </cell>
          <cell r="B973">
            <v>52796956</v>
          </cell>
        </row>
        <row r="974">
          <cell r="A974" t="str">
            <v>NATALIA ORTIZ VELEZ</v>
          </cell>
          <cell r="B974">
            <v>1032376475</v>
          </cell>
        </row>
        <row r="975">
          <cell r="A975" t="str">
            <v>NATALIA SANCHEZ ORTEGA</v>
          </cell>
          <cell r="B975">
            <v>53011944</v>
          </cell>
        </row>
        <row r="976">
          <cell r="A976" t="str">
            <v>NATALY JOHANNA SALCEDO BAYONA</v>
          </cell>
          <cell r="B976">
            <v>1016026757</v>
          </cell>
        </row>
        <row r="977">
          <cell r="A977" t="str">
            <v>NATALY SILVA CORTES</v>
          </cell>
          <cell r="B977">
            <v>38211216</v>
          </cell>
        </row>
        <row r="978">
          <cell r="A978" t="str">
            <v>NATHALI ANDREA ACOSTA RIVERA</v>
          </cell>
          <cell r="B978">
            <v>1032376091</v>
          </cell>
        </row>
        <row r="979">
          <cell r="A979" t="str">
            <v>NATHALIA CRISTINA ARGOTTE CABRERA</v>
          </cell>
          <cell r="B979">
            <v>27094208</v>
          </cell>
        </row>
        <row r="980">
          <cell r="A980" t="str">
            <v>NELCY ALIETH ROJAS BENITEZ</v>
          </cell>
          <cell r="B980">
            <v>23497319</v>
          </cell>
        </row>
        <row r="981">
          <cell r="A981" t="str">
            <v>NELLY ESPERANZA BERNAL MEAURI</v>
          </cell>
          <cell r="B981">
            <v>60253067</v>
          </cell>
        </row>
        <row r="982">
          <cell r="A982" t="str">
            <v>NELLY ROCIO VELOZA PORRAS</v>
          </cell>
          <cell r="B982">
            <v>52976499</v>
          </cell>
        </row>
        <row r="983">
          <cell r="A983" t="str">
            <v>NELLY SUSANA TORRES NAVAS</v>
          </cell>
          <cell r="B983">
            <v>46357011</v>
          </cell>
        </row>
        <row r="984">
          <cell r="A984" t="str">
            <v>NELSON BENJAMIN PORTILLA BOLAÑOS</v>
          </cell>
          <cell r="B984">
            <v>79907708</v>
          </cell>
        </row>
        <row r="985">
          <cell r="A985" t="str">
            <v>NELSON ENRIQUE HERNANDEZ BARRERA</v>
          </cell>
          <cell r="B985">
            <v>80048906</v>
          </cell>
        </row>
        <row r="986">
          <cell r="A986" t="str">
            <v>NELSON JOSE AVELLANEDA SEGURA</v>
          </cell>
          <cell r="B986">
            <v>88242955</v>
          </cell>
        </row>
        <row r="987">
          <cell r="A987" t="str">
            <v>NESTOR EDILSON CASTRO CASTAÑEDA</v>
          </cell>
          <cell r="B987">
            <v>79596577</v>
          </cell>
        </row>
        <row r="988">
          <cell r="A988" t="str">
            <v>NESTOR GONZALO SUAREZ BERNAL</v>
          </cell>
          <cell r="B988">
            <v>80771692</v>
          </cell>
        </row>
        <row r="989">
          <cell r="A989" t="str">
            <v>NESTOR HERNANDO LUGO MARTINEZ</v>
          </cell>
          <cell r="B989">
            <v>79989053</v>
          </cell>
        </row>
        <row r="990">
          <cell r="A990" t="str">
            <v>NESTOR HERNANDO MONTENEGRO GOMEZ</v>
          </cell>
          <cell r="B990">
            <v>19262345</v>
          </cell>
        </row>
        <row r="991">
          <cell r="A991" t="str">
            <v>NESTOR JAVIER BRITO RUIZ</v>
          </cell>
          <cell r="B991">
            <v>10093539</v>
          </cell>
        </row>
        <row r="992">
          <cell r="A992" t="str">
            <v>NESTOR JULIO CASTELBLANCO CORTES</v>
          </cell>
          <cell r="B992">
            <v>19147500</v>
          </cell>
        </row>
        <row r="993">
          <cell r="A993" t="str">
            <v>NEYLA LOPEZ FLOREZ</v>
          </cell>
          <cell r="B993">
            <v>51713174</v>
          </cell>
        </row>
        <row r="994">
          <cell r="A994" t="str">
            <v>NHORA CONSTANZA GUTIERREZ JIMENEZ</v>
          </cell>
          <cell r="B994">
            <v>41790264</v>
          </cell>
        </row>
        <row r="995">
          <cell r="A995" t="str">
            <v>NICOLAS MURGUEITIO SICARD</v>
          </cell>
          <cell r="B995">
            <v>81715489</v>
          </cell>
        </row>
        <row r="996">
          <cell r="A996" t="str">
            <v>NIDIA YAMILE ROMERO OLAYA</v>
          </cell>
          <cell r="B996">
            <v>52273843</v>
          </cell>
        </row>
        <row r="997">
          <cell r="A997" t="str">
            <v>NINI YOHANA FARFAN MUNEVAR</v>
          </cell>
          <cell r="B997">
            <v>52756665</v>
          </cell>
        </row>
        <row r="998">
          <cell r="A998" t="str">
            <v>NIXON ADOLFO RODRIGUEZ CUADRA</v>
          </cell>
          <cell r="B998">
            <v>4153534</v>
          </cell>
        </row>
        <row r="999">
          <cell r="A999" t="str">
            <v>NMITSY JEANINE BAEZ ALVAREZ</v>
          </cell>
          <cell r="B999">
            <v>46376060</v>
          </cell>
        </row>
        <row r="1000">
          <cell r="A1000" t="str">
            <v>NOHORA CAROLINA RIAÑO JIMENEZ</v>
          </cell>
          <cell r="B1000">
            <v>1012340826</v>
          </cell>
        </row>
        <row r="1001">
          <cell r="A1001" t="str">
            <v>NOHORA PATRICIA ROBAYO GUERRERO</v>
          </cell>
          <cell r="B1001">
            <v>51614851</v>
          </cell>
        </row>
        <row r="1002">
          <cell r="A1002" t="str">
            <v>NOHORA SUSANA BONILLA GUZMAN</v>
          </cell>
          <cell r="B1002">
            <v>52128985</v>
          </cell>
        </row>
        <row r="1003">
          <cell r="A1003" t="str">
            <v>NORMA PATRICIA SANCHEZ CUBIDES</v>
          </cell>
          <cell r="B1003">
            <v>52350202</v>
          </cell>
        </row>
        <row r="1004">
          <cell r="A1004" t="str">
            <v>NUBIA CLARENA PEREZ VELANDIA</v>
          </cell>
          <cell r="B1004">
            <v>40328090</v>
          </cell>
        </row>
        <row r="1005">
          <cell r="A1005" t="str">
            <v>NUBIA ESMERALDA ORTEGON MARTINEZ</v>
          </cell>
          <cell r="B1005">
            <v>52302837</v>
          </cell>
        </row>
        <row r="1006">
          <cell r="A1006" t="str">
            <v>NUBIA ROSA MEJIA PARRA</v>
          </cell>
          <cell r="B1006">
            <v>42497228</v>
          </cell>
        </row>
        <row r="1007">
          <cell r="A1007" t="str">
            <v>NUBIA SANTANA INFANTE</v>
          </cell>
          <cell r="B1007">
            <v>20866181</v>
          </cell>
        </row>
        <row r="1008">
          <cell r="A1008" t="str">
            <v>NUBIA SUSANA LOPEZ PRIETO</v>
          </cell>
          <cell r="B1008">
            <v>51578212</v>
          </cell>
        </row>
        <row r="1009">
          <cell r="A1009" t="str">
            <v>NURY DURLEY ZAMORA LESMES</v>
          </cell>
          <cell r="B1009">
            <v>52426258</v>
          </cell>
        </row>
        <row r="1010">
          <cell r="A1010" t="str">
            <v>NURY YAZMINA GALVIS MARQUEZ</v>
          </cell>
          <cell r="B1010">
            <v>20993743</v>
          </cell>
        </row>
        <row r="1011">
          <cell r="A1011" t="str">
            <v>OLGA LUCIA CRUZ GUERRERO</v>
          </cell>
          <cell r="B1011">
            <v>52245730</v>
          </cell>
        </row>
        <row r="1012">
          <cell r="A1012" t="str">
            <v>OLGA LUCIA DAZA SANCHEZ</v>
          </cell>
          <cell r="B1012">
            <v>52011183</v>
          </cell>
        </row>
        <row r="1013">
          <cell r="A1013" t="str">
            <v>OLGA LUCIA GARCIA MOLINA</v>
          </cell>
          <cell r="B1013">
            <v>1113643300</v>
          </cell>
        </row>
        <row r="1014">
          <cell r="A1014" t="str">
            <v>OLGA LUCIA NARVAEZ SOLORZANO</v>
          </cell>
          <cell r="B1014">
            <v>52897087</v>
          </cell>
        </row>
        <row r="1015">
          <cell r="A1015" t="str">
            <v xml:space="preserve">OLGA LUCIA PEREZ </v>
          </cell>
          <cell r="B1015">
            <v>46373712</v>
          </cell>
        </row>
        <row r="1016">
          <cell r="A1016" t="str">
            <v>OLGA PATRICIA AVILES VALENCIA</v>
          </cell>
          <cell r="B1016">
            <v>51951942</v>
          </cell>
        </row>
        <row r="1017">
          <cell r="A1017" t="str">
            <v>OLGA ROCIO QUILAGUY QUINTERO</v>
          </cell>
          <cell r="B1017">
            <v>52888693</v>
          </cell>
        </row>
        <row r="1018">
          <cell r="A1018" t="str">
            <v>OLGA ROSARIO MORANTES GALLARDO</v>
          </cell>
          <cell r="B1018">
            <v>63335799</v>
          </cell>
        </row>
        <row r="1019">
          <cell r="A1019" t="str">
            <v>OLMAR ARMANDO CRUZ ESPITIA</v>
          </cell>
          <cell r="B1019">
            <v>79702400</v>
          </cell>
        </row>
        <row r="1020">
          <cell r="A1020" t="str">
            <v>OMAIRA YANETH OSPINA GUTIERREZ</v>
          </cell>
          <cell r="B1020">
            <v>40399534</v>
          </cell>
        </row>
        <row r="1021">
          <cell r="A1021" t="str">
            <v>OMAR ALBERTO CAMARGO RACINE</v>
          </cell>
          <cell r="B1021">
            <v>7628406</v>
          </cell>
        </row>
        <row r="1022">
          <cell r="A1022" t="str">
            <v>OMAR ALEXIS REY PINZON</v>
          </cell>
          <cell r="B1022">
            <v>79809833</v>
          </cell>
        </row>
        <row r="1023">
          <cell r="A1023" t="str">
            <v>OMAR HERNANDO ROLDAN CRUZ</v>
          </cell>
          <cell r="B1023">
            <v>86069286</v>
          </cell>
        </row>
        <row r="1024">
          <cell r="A1024" t="str">
            <v>OMAR HORACIO GARNICA SARMIENTO</v>
          </cell>
          <cell r="B1024">
            <v>13537724</v>
          </cell>
        </row>
        <row r="1025">
          <cell r="A1025" t="str">
            <v>OMAR ODAYR FUQUENE SOACHA</v>
          </cell>
          <cell r="B1025">
            <v>1022344052</v>
          </cell>
        </row>
        <row r="1026">
          <cell r="A1026" t="str">
            <v>ORLANDO ARANGO MARIN</v>
          </cell>
          <cell r="B1026">
            <v>93407466</v>
          </cell>
        </row>
        <row r="1027">
          <cell r="A1027" t="str">
            <v>ORLANDO CASTILLO CARO</v>
          </cell>
          <cell r="B1027">
            <v>17336922</v>
          </cell>
        </row>
        <row r="1028">
          <cell r="A1028" t="str">
            <v>ORLANDO CHARRIS SALAZAR</v>
          </cell>
          <cell r="B1028">
            <v>72208816</v>
          </cell>
        </row>
        <row r="1029">
          <cell r="A1029" t="str">
            <v>ORLANDO RAFAEL OCAMPO BARRIOS</v>
          </cell>
          <cell r="B1029">
            <v>72277833</v>
          </cell>
        </row>
        <row r="1030">
          <cell r="A1030" t="str">
            <v xml:space="preserve">ORLANDO REYES </v>
          </cell>
          <cell r="B1030">
            <v>79820029</v>
          </cell>
        </row>
        <row r="1031">
          <cell r="A1031" t="str">
            <v>ORLANDO ROCHA CASTAÑEDA</v>
          </cell>
          <cell r="B1031">
            <v>3085927</v>
          </cell>
        </row>
        <row r="1032">
          <cell r="A1032" t="str">
            <v>ORLANDO TOCANCIPA PARDO</v>
          </cell>
          <cell r="B1032">
            <v>79292555</v>
          </cell>
        </row>
        <row r="1033">
          <cell r="A1033" t="str">
            <v>OROSMAN MONTAÑO BARRANTES</v>
          </cell>
          <cell r="B1033">
            <v>79372360</v>
          </cell>
        </row>
        <row r="1034">
          <cell r="A1034" t="str">
            <v>OSCAR ALBERTO BOTELLO PERDOMO</v>
          </cell>
          <cell r="B1034">
            <v>88211495</v>
          </cell>
        </row>
        <row r="1035">
          <cell r="A1035" t="str">
            <v>OSCAR ALEXANDER TALERO RODRIGUEZ</v>
          </cell>
          <cell r="B1035">
            <v>79716480</v>
          </cell>
        </row>
        <row r="1036">
          <cell r="A1036" t="str">
            <v>OSCAR ANDRES HERNANDEZ HERNANDEZ</v>
          </cell>
          <cell r="B1036">
            <v>79940330</v>
          </cell>
        </row>
        <row r="1037">
          <cell r="A1037" t="str">
            <v>OSCAR ANDRES VALDERRAMA CANO</v>
          </cell>
          <cell r="B1037">
            <v>80791769</v>
          </cell>
        </row>
        <row r="1038">
          <cell r="A1038" t="str">
            <v>OSCAR ARMANDO CORDOBA CORONADO</v>
          </cell>
          <cell r="B1038">
            <v>19143834</v>
          </cell>
        </row>
        <row r="1039">
          <cell r="A1039" t="str">
            <v>OSCAR DARIO TACURI NARVAEZ</v>
          </cell>
          <cell r="B1039">
            <v>1085258143</v>
          </cell>
        </row>
        <row r="1040">
          <cell r="A1040" t="str">
            <v>OSCAR DICAR LIZARAZO CASTILLO</v>
          </cell>
          <cell r="B1040">
            <v>1130683863</v>
          </cell>
        </row>
        <row r="1041">
          <cell r="A1041" t="str">
            <v>OSCAR EDUARDO SANABRIA VASQUEZ</v>
          </cell>
          <cell r="B1041">
            <v>71315448</v>
          </cell>
        </row>
        <row r="1042">
          <cell r="A1042" t="str">
            <v>OSCAR EMILIO PANTOJA ESTUPIÑAN</v>
          </cell>
          <cell r="B1042">
            <v>85473546</v>
          </cell>
        </row>
        <row r="1043">
          <cell r="A1043" t="str">
            <v>OSCAR FERNANDO VASCO SOTO</v>
          </cell>
          <cell r="B1043">
            <v>94398117</v>
          </cell>
        </row>
        <row r="1044">
          <cell r="A1044" t="str">
            <v>OSCAR FRANCISCO CELIS BERNAL</v>
          </cell>
          <cell r="B1044">
            <v>11446004</v>
          </cell>
        </row>
        <row r="1045">
          <cell r="A1045" t="str">
            <v>OSCAR GUATEQUE CRUZ</v>
          </cell>
          <cell r="B1045">
            <v>86070664</v>
          </cell>
        </row>
        <row r="1046">
          <cell r="A1046" t="str">
            <v>OSCAR GUERRERO AGUDELO</v>
          </cell>
          <cell r="B1046">
            <v>73195349</v>
          </cell>
        </row>
        <row r="1047">
          <cell r="A1047" t="str">
            <v>OSCAR IVAN OBANDO GARZON</v>
          </cell>
          <cell r="B1047">
            <v>1022969243</v>
          </cell>
        </row>
        <row r="1048">
          <cell r="A1048" t="str">
            <v>OSCAR JAVIER GOMEZ MORENO</v>
          </cell>
          <cell r="B1048">
            <v>79853928</v>
          </cell>
        </row>
        <row r="1049">
          <cell r="A1049" t="str">
            <v>OSCAR JAVIER SANTOS OSMA</v>
          </cell>
          <cell r="B1049">
            <v>79213123</v>
          </cell>
        </row>
        <row r="1050">
          <cell r="A1050" t="str">
            <v>OSCAR JOSE JIMENEZ CHICO</v>
          </cell>
          <cell r="B1050">
            <v>1083460593</v>
          </cell>
        </row>
        <row r="1051">
          <cell r="A1051" t="str">
            <v>OSCAR LEANDRO MENDEZ RAMIREZ</v>
          </cell>
          <cell r="B1051">
            <v>80456784</v>
          </cell>
        </row>
        <row r="1052">
          <cell r="A1052" t="str">
            <v>OSCAR LEONARDO JOAQUI CACUA</v>
          </cell>
          <cell r="B1052">
            <v>88243917</v>
          </cell>
        </row>
        <row r="1053">
          <cell r="A1053" t="str">
            <v>OSCAR MAURICIO CHAVES CHAVES</v>
          </cell>
          <cell r="B1053">
            <v>87103555</v>
          </cell>
        </row>
        <row r="1054">
          <cell r="A1054" t="str">
            <v>OSCAR ORLANDO RINCON CESPEDES</v>
          </cell>
          <cell r="B1054">
            <v>86057280</v>
          </cell>
        </row>
        <row r="1055">
          <cell r="A1055" t="str">
            <v>OSCAR ORTIZ CUBIDES</v>
          </cell>
          <cell r="B1055">
            <v>91361481</v>
          </cell>
        </row>
        <row r="1056">
          <cell r="A1056" t="str">
            <v>OSWALDO MIGUEL LEDEZMA MERCADO</v>
          </cell>
          <cell r="B1056">
            <v>72072192</v>
          </cell>
        </row>
        <row r="1057">
          <cell r="A1057" t="str">
            <v>PABLO ALEJANDRO PERDOMO DEVIA</v>
          </cell>
          <cell r="B1057">
            <v>79537238</v>
          </cell>
        </row>
        <row r="1058">
          <cell r="A1058" t="str">
            <v>PABLO ANDRES DAZA DIAZ</v>
          </cell>
          <cell r="B1058">
            <v>80004215</v>
          </cell>
        </row>
        <row r="1059">
          <cell r="A1059" t="str">
            <v>PABLO CESAR PABON MURCIA</v>
          </cell>
          <cell r="B1059">
            <v>88234558</v>
          </cell>
        </row>
        <row r="1060">
          <cell r="A1060" t="str">
            <v>PABLO ENRIQUE MORENO CRUZ</v>
          </cell>
          <cell r="B1060">
            <v>80031052</v>
          </cell>
        </row>
        <row r="1061">
          <cell r="A1061" t="str">
            <v>PAMELA ADRIANA DAZA PULIDO</v>
          </cell>
          <cell r="B1061">
            <v>52448507</v>
          </cell>
        </row>
        <row r="1062">
          <cell r="A1062" t="str">
            <v>PAOLA ANDREA ACOSTA ALDANA</v>
          </cell>
          <cell r="B1062">
            <v>1020782820</v>
          </cell>
        </row>
        <row r="1063">
          <cell r="A1063" t="str">
            <v>PAOLA ESTEFANY ARDILA RUBIO</v>
          </cell>
          <cell r="B1063">
            <v>1010190571</v>
          </cell>
        </row>
        <row r="1064">
          <cell r="A1064" t="str">
            <v>PATRICIA DEL ROSARIO ALVARADO CASTILLO</v>
          </cell>
          <cell r="B1064">
            <v>30714300</v>
          </cell>
        </row>
        <row r="1065">
          <cell r="A1065" t="str">
            <v>PAULA ANDREA QUINTERO VELASQUEZ</v>
          </cell>
          <cell r="B1065">
            <v>30391528</v>
          </cell>
        </row>
        <row r="1066">
          <cell r="A1066" t="str">
            <v>PAULA ANDREA VILLADA ESTRADA</v>
          </cell>
          <cell r="B1066">
            <v>1053791536</v>
          </cell>
        </row>
        <row r="1067">
          <cell r="A1067" t="str">
            <v>PAULA MERCEDES SALAZAR PALACIOS</v>
          </cell>
          <cell r="B1067">
            <v>1010180066</v>
          </cell>
        </row>
        <row r="1068">
          <cell r="A1068" t="str">
            <v>PAULA TATIANA GIRALDO GOMEZ</v>
          </cell>
          <cell r="B1068">
            <v>24347099</v>
          </cell>
        </row>
        <row r="1069">
          <cell r="A1069" t="str">
            <v>PEDRO ANDRES LOPEZ LOPEZ</v>
          </cell>
          <cell r="B1069">
            <v>80150636</v>
          </cell>
        </row>
        <row r="1070">
          <cell r="A1070" t="str">
            <v>PEDRO ANTONIO PIÑEROS GONZALEZ</v>
          </cell>
          <cell r="B1070">
            <v>79152525</v>
          </cell>
        </row>
        <row r="1071">
          <cell r="A1071" t="str">
            <v>PEDRO DAVID VARGAS SANTANDER</v>
          </cell>
          <cell r="B1071">
            <v>286500</v>
          </cell>
        </row>
        <row r="1072">
          <cell r="A1072" t="str">
            <v>PEDRO JAVIER RINCON TELLEZ</v>
          </cell>
          <cell r="B1072">
            <v>80119955</v>
          </cell>
        </row>
        <row r="1073">
          <cell r="A1073" t="str">
            <v>PEDRO NESTOR CORREDOR MEDINA</v>
          </cell>
          <cell r="B1073">
            <v>4123353</v>
          </cell>
        </row>
        <row r="1074">
          <cell r="A1074" t="str">
            <v>PEDRO PABLO PARALES PEREZ</v>
          </cell>
          <cell r="B1074">
            <v>80063247</v>
          </cell>
        </row>
        <row r="1075">
          <cell r="A1075" t="str">
            <v>PEDRO PABLO VALERO MORENO</v>
          </cell>
          <cell r="B1075">
            <v>14229535</v>
          </cell>
        </row>
        <row r="1076">
          <cell r="A1076" t="str">
            <v>PEDRO RAMON TORRES PINEDA</v>
          </cell>
          <cell r="B1076">
            <v>7312375</v>
          </cell>
        </row>
        <row r="1077">
          <cell r="A1077" t="str">
            <v>PILAR ADRIANA PATIÑO PLAZAS</v>
          </cell>
          <cell r="B1077">
            <v>52503989</v>
          </cell>
        </row>
        <row r="1078">
          <cell r="A1078" t="str">
            <v>PILAR ALEJANDRA GONZALEZ PORRAS</v>
          </cell>
          <cell r="B1078">
            <v>1015998637</v>
          </cell>
        </row>
        <row r="1079">
          <cell r="A1079" t="str">
            <v>POLO FELIX SUAREZ GOMEZ</v>
          </cell>
          <cell r="B1079">
            <v>79848138</v>
          </cell>
        </row>
        <row r="1080">
          <cell r="A1080" t="str">
            <v>RAFAEL ALBERTO FAJARDO TORO</v>
          </cell>
          <cell r="B1080">
            <v>80808925</v>
          </cell>
        </row>
        <row r="1081">
          <cell r="A1081" t="str">
            <v>RAFAEL ANTONIO RODRIGUEZ ARIAS</v>
          </cell>
          <cell r="B1081">
            <v>79403611</v>
          </cell>
        </row>
        <row r="1082">
          <cell r="A1082" t="str">
            <v>RAFAEL ANTONIO VALBUENA PINZON</v>
          </cell>
          <cell r="B1082">
            <v>93397270</v>
          </cell>
        </row>
        <row r="1083">
          <cell r="A1083" t="str">
            <v>RAFAEL DARIO DE LA OSSA REYES</v>
          </cell>
          <cell r="B1083">
            <v>73115073</v>
          </cell>
        </row>
        <row r="1084">
          <cell r="A1084" t="str">
            <v>RAFAEL ENRIQUE RAMIREZ LOBO</v>
          </cell>
          <cell r="B1084">
            <v>13746971</v>
          </cell>
        </row>
        <row r="1085">
          <cell r="A1085" t="str">
            <v>RAFAEL HUMBERTO APARICIO LEON</v>
          </cell>
          <cell r="B1085">
            <v>1013579965</v>
          </cell>
        </row>
        <row r="1086">
          <cell r="A1086" t="str">
            <v>RAFAEL PUA RIOS</v>
          </cell>
          <cell r="B1086">
            <v>72431064</v>
          </cell>
        </row>
        <row r="1087">
          <cell r="A1087" t="str">
            <v>RAFAEL VILLAMIZAR DIAZ</v>
          </cell>
          <cell r="B1087">
            <v>13740570</v>
          </cell>
        </row>
        <row r="1088">
          <cell r="A1088" t="str">
            <v>RAMIRO ALFONSO RIAÑO TRUJILLO</v>
          </cell>
          <cell r="B1088">
            <v>19433588</v>
          </cell>
        </row>
        <row r="1089">
          <cell r="A1089" t="str">
            <v>RAMIRO ANDRES DORADO MUÑOZ</v>
          </cell>
          <cell r="B1089">
            <v>94488348</v>
          </cell>
        </row>
        <row r="1090">
          <cell r="A1090" t="str">
            <v>RAMIRO JUNIOR PEREZ VERA</v>
          </cell>
          <cell r="B1090">
            <v>1093743787</v>
          </cell>
        </row>
        <row r="1091">
          <cell r="A1091" t="str">
            <v>RAMIRO ORLANDO BALAGUERA GALLO</v>
          </cell>
          <cell r="B1091">
            <v>7178233</v>
          </cell>
        </row>
        <row r="1092">
          <cell r="A1092" t="str">
            <v>RAUL EDGARDO CASALLAS ZAMORA</v>
          </cell>
          <cell r="B1092">
            <v>80130133</v>
          </cell>
        </row>
        <row r="1093">
          <cell r="A1093" t="str">
            <v>RAUL ENRIQUE SARMIENTO ESCORCIA</v>
          </cell>
          <cell r="B1093">
            <v>73151023</v>
          </cell>
        </row>
        <row r="1094">
          <cell r="A1094" t="str">
            <v>RAUL MARIANO VELEZ AMAYA</v>
          </cell>
          <cell r="B1094">
            <v>85372653</v>
          </cell>
        </row>
        <row r="1095">
          <cell r="A1095" t="str">
            <v>REBECA ALEXANDRA BENAVIDES ERAZO</v>
          </cell>
          <cell r="B1095">
            <v>36951361</v>
          </cell>
        </row>
        <row r="1096">
          <cell r="A1096" t="str">
            <v>RICARDO ANDRES LARA OLIVEROS</v>
          </cell>
          <cell r="B1096">
            <v>1090415566</v>
          </cell>
        </row>
        <row r="1097">
          <cell r="A1097" t="str">
            <v xml:space="preserve">RICARDO ARTURO ARIAS CASTRO </v>
          </cell>
          <cell r="B1097">
            <v>79603614</v>
          </cell>
        </row>
        <row r="1098">
          <cell r="A1098" t="str">
            <v>RICARDO BUITRAGO PARDO</v>
          </cell>
          <cell r="B1098">
            <v>79658619</v>
          </cell>
        </row>
        <row r="1099">
          <cell r="A1099" t="str">
            <v>RICARDO DE JESUS NORIEGA SALAZAR</v>
          </cell>
          <cell r="B1099">
            <v>85373491</v>
          </cell>
        </row>
        <row r="1100">
          <cell r="A1100" t="str">
            <v>RICARDO DE LOS RIOS VILLAMIL</v>
          </cell>
          <cell r="B1100">
            <v>80010313</v>
          </cell>
        </row>
        <row r="1101">
          <cell r="A1101" t="str">
            <v>RICARDO ELIAS LOZANO QUEZADA</v>
          </cell>
          <cell r="B1101">
            <v>79866445</v>
          </cell>
        </row>
        <row r="1102">
          <cell r="A1102" t="str">
            <v>RICARDO GONZALEZ FAJARDO</v>
          </cell>
          <cell r="B1102">
            <v>80373544</v>
          </cell>
        </row>
        <row r="1103">
          <cell r="A1103" t="str">
            <v>RICHARD ADRIAN RUIZ GONZALEZ</v>
          </cell>
          <cell r="B1103">
            <v>80161092</v>
          </cell>
        </row>
        <row r="1104">
          <cell r="A1104" t="str">
            <v>RISDELL NORBEY RODRIGUEZ ROJAS</v>
          </cell>
          <cell r="B1104">
            <v>80216505</v>
          </cell>
        </row>
        <row r="1105">
          <cell r="A1105" t="str">
            <v>ROBERT ARMANDO FLOREZ CASTAÑO</v>
          </cell>
          <cell r="B1105">
            <v>79840120</v>
          </cell>
        </row>
        <row r="1106">
          <cell r="A1106" t="str">
            <v>ROBERT MAURICIO MONTAÑO MONTAÑO</v>
          </cell>
          <cell r="B1106">
            <v>16933055</v>
          </cell>
        </row>
        <row r="1107">
          <cell r="A1107" t="str">
            <v>ROBERT TORRES FONTALVO</v>
          </cell>
          <cell r="B1107">
            <v>73231543</v>
          </cell>
        </row>
        <row r="1108">
          <cell r="A1108" t="str">
            <v>ROBERTO MAURICIO GALVEZ SOTELO</v>
          </cell>
          <cell r="B1108">
            <v>87491980</v>
          </cell>
        </row>
        <row r="1109">
          <cell r="A1109" t="str">
            <v>ROBINSON VALENCIA GIRALDO</v>
          </cell>
          <cell r="B1109">
            <v>75035031</v>
          </cell>
        </row>
        <row r="1110">
          <cell r="A1110" t="str">
            <v>RODNEY QUEVEDO CARO</v>
          </cell>
          <cell r="B1110">
            <v>17416733</v>
          </cell>
        </row>
        <row r="1111">
          <cell r="A1111" t="str">
            <v>RODRIGO AMORTEGUI AROS</v>
          </cell>
          <cell r="B1111">
            <v>19420464</v>
          </cell>
        </row>
        <row r="1112">
          <cell r="A1112" t="str">
            <v>RODRIGO ANTONIO LIZARAZO GARCIA</v>
          </cell>
          <cell r="B1112">
            <v>4247415</v>
          </cell>
        </row>
        <row r="1113">
          <cell r="A1113" t="str">
            <v>RODRIGO DIAZ CASTAÑO</v>
          </cell>
          <cell r="B1113">
            <v>79877406</v>
          </cell>
        </row>
        <row r="1114">
          <cell r="A1114" t="str">
            <v>RODRIGO GERARDO BERNAL MORENO</v>
          </cell>
          <cell r="B1114">
            <v>2956299</v>
          </cell>
        </row>
        <row r="1115">
          <cell r="A1115" t="str">
            <v>ROLANDO GARNICA ARIAS</v>
          </cell>
          <cell r="B1115">
            <v>11347499</v>
          </cell>
        </row>
        <row r="1116">
          <cell r="A1116" t="str">
            <v>ROLANDO IGLESIAS SANJUAN</v>
          </cell>
          <cell r="B1116">
            <v>7602533</v>
          </cell>
        </row>
        <row r="1117">
          <cell r="A1117" t="str">
            <v>RONAL HARBEY RIVERA RODRIGUEZ</v>
          </cell>
          <cell r="B1117">
            <v>74327253</v>
          </cell>
        </row>
        <row r="1118">
          <cell r="A1118" t="str">
            <v>RONALD ALBERTO PATIÑO OSPINA</v>
          </cell>
          <cell r="B1118">
            <v>79749184</v>
          </cell>
        </row>
        <row r="1119">
          <cell r="A1119" t="str">
            <v>RONALD JONATHAM PEREZ ORTIZ</v>
          </cell>
          <cell r="B1119">
            <v>7707735</v>
          </cell>
        </row>
        <row r="1120">
          <cell r="A1120" t="str">
            <v>ROOSVERTH ENRIQUE ARIAS GIRALDO</v>
          </cell>
          <cell r="B1120">
            <v>75145924</v>
          </cell>
        </row>
        <row r="1121">
          <cell r="A1121" t="str">
            <v>ROSA ELIZABETH CASTILLO VASQUEZ</v>
          </cell>
          <cell r="B1121">
            <v>53050798</v>
          </cell>
        </row>
        <row r="1122">
          <cell r="A1122" t="str">
            <v>ROSA ESTHER BABATIVA VELASQUEZ</v>
          </cell>
          <cell r="B1122">
            <v>20441355</v>
          </cell>
        </row>
        <row r="1123">
          <cell r="A1123" t="str">
            <v>ROSA JULIANA GIRALDO RODRIGUEZ</v>
          </cell>
          <cell r="B1123">
            <v>1121327496</v>
          </cell>
        </row>
        <row r="1124">
          <cell r="A1124" t="str">
            <v>ROSALBA MUÑOZ GOMEZ</v>
          </cell>
          <cell r="B1124">
            <v>35485052</v>
          </cell>
        </row>
        <row r="1125">
          <cell r="A1125" t="str">
            <v>ROSEMBERG LEGUIZAMON VARGAS</v>
          </cell>
          <cell r="B1125">
            <v>79649197</v>
          </cell>
        </row>
        <row r="1126">
          <cell r="A1126" t="str">
            <v>RUBEN DARIO ESGUERRA REBOLLEDO</v>
          </cell>
          <cell r="B1126">
            <v>72233624</v>
          </cell>
        </row>
        <row r="1127">
          <cell r="A1127" t="str">
            <v>RUBEN DARIO PEÑA CASANOVA</v>
          </cell>
          <cell r="B1127">
            <v>6102305</v>
          </cell>
        </row>
        <row r="1128">
          <cell r="A1128" t="str">
            <v>RUBI ESPERANZA ARGOTI ARGOTI</v>
          </cell>
          <cell r="B1128">
            <v>36756144</v>
          </cell>
        </row>
        <row r="1129">
          <cell r="A1129" t="str">
            <v>RUSBELL RAMIREZ CARDONA</v>
          </cell>
          <cell r="B1129">
            <v>16161168</v>
          </cell>
        </row>
        <row r="1130">
          <cell r="A1130" t="str">
            <v>RUTH STELLA TURRIAGO CASTILLO</v>
          </cell>
          <cell r="B1130">
            <v>20368075</v>
          </cell>
        </row>
        <row r="1131">
          <cell r="A1131" t="str">
            <v>RUTHBELL ANDREY ROMERO DIAZ</v>
          </cell>
          <cell r="B1131">
            <v>5827247</v>
          </cell>
        </row>
        <row r="1132">
          <cell r="A1132" t="str">
            <v>SAIDA HERNANDEZ JIMENEZ</v>
          </cell>
          <cell r="B1132">
            <v>33199207</v>
          </cell>
        </row>
        <row r="1133">
          <cell r="A1133" t="str">
            <v>SAITH AMAURY REQUENA HOYOS</v>
          </cell>
          <cell r="B1133">
            <v>15671037</v>
          </cell>
        </row>
        <row r="1134">
          <cell r="A1134" t="str">
            <v>SAMIRNA MARGARITA VANEGAS CHAPMAN</v>
          </cell>
          <cell r="B1134">
            <v>1047336625</v>
          </cell>
        </row>
        <row r="1135">
          <cell r="A1135" t="str">
            <v>SANDRA BIBIANA GONZALEZ ZAMORA</v>
          </cell>
          <cell r="B1135">
            <v>52401138</v>
          </cell>
        </row>
        <row r="1136">
          <cell r="A1136" t="str">
            <v>SANDRA BIBIANA JIMENEZ ALVARADO</v>
          </cell>
          <cell r="B1136">
            <v>30324752</v>
          </cell>
        </row>
        <row r="1137">
          <cell r="A1137" t="str">
            <v>SANDRA JANETH HOMEZ SILVA</v>
          </cell>
          <cell r="B1137">
            <v>65780982</v>
          </cell>
        </row>
        <row r="1138">
          <cell r="A1138" t="str">
            <v>SANDRA JOHANA AMAYA RODRIGUEZ</v>
          </cell>
          <cell r="B1138">
            <v>52386683</v>
          </cell>
        </row>
        <row r="1139">
          <cell r="A1139" t="str">
            <v>SANDRA KARINNA HERNANDEZ MEDINA</v>
          </cell>
          <cell r="B1139">
            <v>33676149</v>
          </cell>
        </row>
        <row r="1140">
          <cell r="A1140" t="str">
            <v>SANDRA LILIANA CANO CARVAJAL</v>
          </cell>
          <cell r="B1140">
            <v>52115671</v>
          </cell>
        </row>
        <row r="1141">
          <cell r="A1141" t="str">
            <v>SANDRA LILIANA CUELLAR ROJAS</v>
          </cell>
          <cell r="B1141">
            <v>69005422</v>
          </cell>
        </row>
        <row r="1142">
          <cell r="A1142" t="str">
            <v>SANDRA LILIANA PINEDA RAMIREZ</v>
          </cell>
          <cell r="B1142">
            <v>52562039</v>
          </cell>
        </row>
        <row r="1143">
          <cell r="A1143" t="str">
            <v>SANDRA LILIANA RANGEL SUAREZ</v>
          </cell>
          <cell r="B1143">
            <v>1019018352</v>
          </cell>
        </row>
        <row r="1144">
          <cell r="A1144" t="str">
            <v>SANDRA LILIANA ROMERO MORA</v>
          </cell>
          <cell r="B1144">
            <v>52305216</v>
          </cell>
        </row>
        <row r="1145">
          <cell r="A1145" t="str">
            <v>SANDRA MALLEY ROMERO AGUDELO</v>
          </cell>
          <cell r="B1145">
            <v>52794874</v>
          </cell>
        </row>
        <row r="1146">
          <cell r="A1146" t="str">
            <v>SANDRA MARCELA BUSTOS LEON</v>
          </cell>
          <cell r="B1146">
            <v>1016027491</v>
          </cell>
        </row>
        <row r="1147">
          <cell r="A1147" t="str">
            <v>SANDRA MARCELA MARTINEZ AMAYA</v>
          </cell>
          <cell r="B1147">
            <v>1032423202</v>
          </cell>
        </row>
        <row r="1148">
          <cell r="A1148" t="str">
            <v>SANDRA MILENA BARRAGAN CEDIEL</v>
          </cell>
          <cell r="B1148">
            <v>52959594</v>
          </cell>
        </row>
        <row r="1149">
          <cell r="A1149" t="str">
            <v>SANDRA MILENA BOTON SAENZ</v>
          </cell>
          <cell r="B1149">
            <v>53095319</v>
          </cell>
        </row>
        <row r="1150">
          <cell r="A1150" t="str">
            <v>SANDRA MILENA CELIS CASTRO</v>
          </cell>
          <cell r="B1150">
            <v>1032370929</v>
          </cell>
        </row>
        <row r="1151">
          <cell r="A1151" t="str">
            <v>SANDRA MILENA LABRADA MONROY</v>
          </cell>
          <cell r="B1151">
            <v>28821711</v>
          </cell>
        </row>
        <row r="1152">
          <cell r="A1152" t="str">
            <v>SANDRA MILENA ROJAS SALAMANCA</v>
          </cell>
          <cell r="B1152">
            <v>24081854</v>
          </cell>
        </row>
        <row r="1153">
          <cell r="A1153" t="str">
            <v>SANDRA MILENA SARMIENTO TOVAR</v>
          </cell>
          <cell r="B1153">
            <v>36304085</v>
          </cell>
        </row>
        <row r="1154">
          <cell r="A1154" t="str">
            <v>SANDRA MILENA SUAREZ ARIAS</v>
          </cell>
          <cell r="B1154">
            <v>52931487</v>
          </cell>
        </row>
        <row r="1155">
          <cell r="A1155" t="str">
            <v>SANDRA MILENA TORRES SUAREZ</v>
          </cell>
          <cell r="B1155">
            <v>23690938</v>
          </cell>
        </row>
        <row r="1156">
          <cell r="A1156" t="str">
            <v>SANDRA MORENO MARTINEZ</v>
          </cell>
          <cell r="B1156">
            <v>1113303871</v>
          </cell>
        </row>
        <row r="1157">
          <cell r="A1157" t="str">
            <v>SANDRA PAOLA MORENO SANCHEZ</v>
          </cell>
          <cell r="B1157">
            <v>52795737</v>
          </cell>
        </row>
        <row r="1158">
          <cell r="A1158" t="str">
            <v>SANDRA PATRICIA BALLESTEROS MUÑOZ</v>
          </cell>
          <cell r="B1158">
            <v>43065352</v>
          </cell>
        </row>
        <row r="1159">
          <cell r="A1159" t="str">
            <v>SANDRA PATRICIA BUITRAGO PATIÑO</v>
          </cell>
          <cell r="B1159">
            <v>38602842</v>
          </cell>
        </row>
        <row r="1160">
          <cell r="A1160" t="str">
            <v>SANDRA PATRICIA CORDERO RODRIGUEZ</v>
          </cell>
          <cell r="B1160">
            <v>52285231</v>
          </cell>
        </row>
        <row r="1161">
          <cell r="A1161" t="str">
            <v>SANDRA PATRICIA MARIN GARZON</v>
          </cell>
          <cell r="B1161">
            <v>53088855</v>
          </cell>
        </row>
        <row r="1162">
          <cell r="A1162" t="str">
            <v>SANDRA XIMENA JIMENEZ CORDOBA</v>
          </cell>
          <cell r="B1162">
            <v>36950962</v>
          </cell>
        </row>
        <row r="1163">
          <cell r="A1163" t="str">
            <v xml:space="preserve">SANDRA YANIRA PINEDA </v>
          </cell>
          <cell r="B1163">
            <v>52316811</v>
          </cell>
        </row>
        <row r="1164">
          <cell r="A1164" t="str">
            <v>SANDRO EDUARDO MURCIA ALFONSO</v>
          </cell>
          <cell r="B1164">
            <v>7314404</v>
          </cell>
        </row>
        <row r="1165">
          <cell r="A1165" t="str">
            <v>SANDRO GARAY DURAN</v>
          </cell>
          <cell r="B1165">
            <v>7697205</v>
          </cell>
        </row>
        <row r="1166">
          <cell r="A1166" t="str">
            <v>SANDY JAHEL NIÑO GALINDO</v>
          </cell>
          <cell r="B1166">
            <v>1010161940</v>
          </cell>
        </row>
        <row r="1167">
          <cell r="A1167" t="str">
            <v>SANDY YOREDIS CANTILLO ROMERO</v>
          </cell>
          <cell r="B1167">
            <v>1010195619</v>
          </cell>
        </row>
        <row r="1168">
          <cell r="A1168" t="str">
            <v>SANTIAGO HECTOR LOMBO BRIJALBA</v>
          </cell>
          <cell r="B1168">
            <v>86058538</v>
          </cell>
        </row>
        <row r="1169">
          <cell r="A1169" t="str">
            <v>SARA IRLANDA VALENCIA DONCEL</v>
          </cell>
          <cell r="B1169">
            <v>51878526</v>
          </cell>
        </row>
        <row r="1170">
          <cell r="A1170" t="str">
            <v>SEGUNDO RICARDO PULIDO ARIAS</v>
          </cell>
          <cell r="B1170">
            <v>80067193</v>
          </cell>
        </row>
        <row r="1171">
          <cell r="A1171" t="str">
            <v>SERGIO ANDRES BLANCO SUAREZ</v>
          </cell>
          <cell r="B1171">
            <v>88264550</v>
          </cell>
        </row>
        <row r="1172">
          <cell r="A1172" t="str">
            <v>SERGIO ANDRES PALACIOS MORENO</v>
          </cell>
          <cell r="B1172">
            <v>1152189094</v>
          </cell>
        </row>
        <row r="1173">
          <cell r="A1173" t="str">
            <v>SERGIO ARBEY PABON DIAZ</v>
          </cell>
          <cell r="B1173">
            <v>80021797</v>
          </cell>
        </row>
        <row r="1174">
          <cell r="A1174" t="str">
            <v>SERGIO LUIS DE LA ROSA HERRERA</v>
          </cell>
          <cell r="B1174">
            <v>8646174</v>
          </cell>
        </row>
        <row r="1175">
          <cell r="A1175" t="str">
            <v>SHAROON JANINA GUARNIZO OVALLE</v>
          </cell>
          <cell r="B1175">
            <v>1110474113</v>
          </cell>
        </row>
        <row r="1176">
          <cell r="A1176" t="str">
            <v>SOLEDAD CATALINA MORENO SALAZAR</v>
          </cell>
          <cell r="B1176">
            <v>1060589082</v>
          </cell>
        </row>
        <row r="1177">
          <cell r="A1177" t="str">
            <v>SONIA CONSTANZA MAHECHA ARENAS</v>
          </cell>
          <cell r="B1177">
            <v>52977301</v>
          </cell>
        </row>
        <row r="1178">
          <cell r="A1178" t="str">
            <v>SONIA DEL CARMEN ALVAREZ CASTILLO</v>
          </cell>
          <cell r="B1178">
            <v>40986438</v>
          </cell>
        </row>
        <row r="1179">
          <cell r="A1179" t="str">
            <v>SULAIN DIAZ DIAZ</v>
          </cell>
          <cell r="B1179">
            <v>17656232</v>
          </cell>
        </row>
        <row r="1180">
          <cell r="A1180" t="str">
            <v>SULAY INEIDA VARGAS JAIMES</v>
          </cell>
          <cell r="B1180">
            <v>63503220</v>
          </cell>
        </row>
        <row r="1181">
          <cell r="A1181" t="str">
            <v>TAMARA CABEZA PACHECO</v>
          </cell>
          <cell r="B1181">
            <v>40988421</v>
          </cell>
        </row>
        <row r="1182">
          <cell r="A1182" t="str">
            <v>TATIANA DIAZ SAAVEDRA</v>
          </cell>
          <cell r="B1182">
            <v>52775509</v>
          </cell>
        </row>
        <row r="1183">
          <cell r="A1183" t="str">
            <v>TATIANA MELINDA FORBES MANUEL</v>
          </cell>
          <cell r="B1183">
            <v>40991985</v>
          </cell>
        </row>
        <row r="1184">
          <cell r="A1184" t="str">
            <v>TERESA CORTES ANGULO</v>
          </cell>
          <cell r="B1184">
            <v>51906944</v>
          </cell>
        </row>
        <row r="1185">
          <cell r="A1185" t="str">
            <v>UIGBERTO ELAYNER GARCIA PARDO</v>
          </cell>
          <cell r="B1185">
            <v>287842</v>
          </cell>
        </row>
        <row r="1186">
          <cell r="A1186" t="str">
            <v>VALENTINA DICARLO DE VELASQUEZ</v>
          </cell>
          <cell r="B1186">
            <v>52548197</v>
          </cell>
        </row>
        <row r="1187">
          <cell r="A1187" t="str">
            <v>VANNESSA ESTRADA CARRANZA</v>
          </cell>
          <cell r="B1187">
            <v>1047376095</v>
          </cell>
        </row>
        <row r="1188">
          <cell r="A1188" t="str">
            <v>VANESSA FRAY AGUILAR</v>
          </cell>
          <cell r="B1188">
            <v>38644470</v>
          </cell>
        </row>
        <row r="1189">
          <cell r="A1189" t="str">
            <v>VANESSA HERNANDEZ CUESTA</v>
          </cell>
          <cell r="B1189">
            <v>1047376095</v>
          </cell>
        </row>
        <row r="1190">
          <cell r="A1190" t="str">
            <v>VIANOR ANTONIO ATENCIO CANOLES</v>
          </cell>
          <cell r="B1190">
            <v>8854611</v>
          </cell>
        </row>
        <row r="1191">
          <cell r="A1191" t="str">
            <v>VICKY LORENA MONTAÑO LOPEZ</v>
          </cell>
          <cell r="B1191">
            <v>1030547964</v>
          </cell>
        </row>
        <row r="1192">
          <cell r="A1192" t="str">
            <v>VICTOR DARIO AYALA MARIN</v>
          </cell>
          <cell r="B1192">
            <v>71272630</v>
          </cell>
        </row>
        <row r="1193">
          <cell r="A1193" t="str">
            <v xml:space="preserve">VICTOR GERMAN SANTOS </v>
          </cell>
          <cell r="B1193">
            <v>1016020693</v>
          </cell>
        </row>
        <row r="1194">
          <cell r="A1194" t="str">
            <v>VICTOR HUGO BOLIVAR BOLIVAR</v>
          </cell>
          <cell r="B1194">
            <v>1042421199</v>
          </cell>
        </row>
        <row r="1195">
          <cell r="A1195" t="str">
            <v>VICTOR HUGO GOMEZ SEGURA</v>
          </cell>
          <cell r="B1195">
            <v>10775000</v>
          </cell>
        </row>
        <row r="1196">
          <cell r="A1196" t="str">
            <v>VICTOR HUGO TIRADO URBANO</v>
          </cell>
          <cell r="B1196">
            <v>76328104</v>
          </cell>
        </row>
        <row r="1197">
          <cell r="A1197" t="str">
            <v>VICTOR JULIO CARRILLO ROMERO</v>
          </cell>
          <cell r="B1197">
            <v>4113796</v>
          </cell>
        </row>
        <row r="1198">
          <cell r="A1198" t="str">
            <v>VICTOR MANUEL PRADA GOMEZ</v>
          </cell>
          <cell r="B1198">
            <v>80218865</v>
          </cell>
        </row>
        <row r="1199">
          <cell r="A1199" t="str">
            <v>VICTOR RAFAEL DE JESUS DIAZ GRANADOS DURAN</v>
          </cell>
          <cell r="B1199">
            <v>12615009</v>
          </cell>
        </row>
        <row r="1200">
          <cell r="A1200" t="str">
            <v>VILMA DEYANIRA SANCHEZ ULLOA</v>
          </cell>
          <cell r="B1200">
            <v>52871416</v>
          </cell>
        </row>
        <row r="1201">
          <cell r="A1201" t="str">
            <v>VILMA ESTHER MEDINA AGUILAR</v>
          </cell>
          <cell r="B1201">
            <v>32876506</v>
          </cell>
        </row>
        <row r="1202">
          <cell r="A1202" t="str">
            <v>VILMA MENDOZA VARGAS</v>
          </cell>
          <cell r="B1202">
            <v>53114816</v>
          </cell>
        </row>
        <row r="1203">
          <cell r="A1203" t="str">
            <v>VILMA PATRICIA IDARRAGA DUITAMA</v>
          </cell>
          <cell r="B1203">
            <v>52439750</v>
          </cell>
        </row>
        <row r="1204">
          <cell r="A1204" t="str">
            <v>VIRNA DE LA PAZ LEON TAMARA</v>
          </cell>
          <cell r="B1204">
            <v>27895685</v>
          </cell>
        </row>
        <row r="1205">
          <cell r="A1205" t="str">
            <v>VIVIANA ANDREA BORRERO PEREZ</v>
          </cell>
          <cell r="B1205">
            <v>30938098</v>
          </cell>
        </row>
        <row r="1206">
          <cell r="A1206" t="str">
            <v>VIVIANA CORREDOR GARCIA</v>
          </cell>
          <cell r="B1206">
            <v>39545769</v>
          </cell>
        </row>
        <row r="1207">
          <cell r="A1207" t="str">
            <v>VIVIANA MARIA CARDONA JIMENEZ</v>
          </cell>
          <cell r="B1207">
            <v>38757481</v>
          </cell>
        </row>
        <row r="1208">
          <cell r="A1208" t="str">
            <v>VIVIANA PAOLA MORENO MARTINEZ</v>
          </cell>
          <cell r="B1208">
            <v>52938397</v>
          </cell>
        </row>
        <row r="1209">
          <cell r="A1209" t="str">
            <v>VIVIANA PEÑA CASANOVA</v>
          </cell>
          <cell r="B1209">
            <v>38641329</v>
          </cell>
        </row>
        <row r="1210">
          <cell r="A1210" t="str">
            <v xml:space="preserve">VIVIANA PINEDA GAVIRIA </v>
          </cell>
          <cell r="B1210">
            <v>24338168</v>
          </cell>
        </row>
        <row r="1211">
          <cell r="A1211" t="str">
            <v>WALTER ANDRES GONZALEZ MORALES</v>
          </cell>
          <cell r="B1211">
            <v>80927913</v>
          </cell>
        </row>
        <row r="1212">
          <cell r="A1212" t="str">
            <v>WALTHER MANUEL JAIMES SANCHEZ</v>
          </cell>
          <cell r="B1212">
            <v>88225851</v>
          </cell>
        </row>
        <row r="1213">
          <cell r="A1213" t="str">
            <v>WENCESLAO GUERRERO CASTILLO</v>
          </cell>
          <cell r="B1213">
            <v>91012305</v>
          </cell>
        </row>
        <row r="1214">
          <cell r="A1214" t="str">
            <v>WENCESLAO JOSE MESTRE VIVES</v>
          </cell>
          <cell r="B1214">
            <v>72185455</v>
          </cell>
        </row>
        <row r="1215">
          <cell r="A1215" t="str">
            <v>WENDI MARGARITA REYES YEPES</v>
          </cell>
          <cell r="B1215">
            <v>1143228484</v>
          </cell>
        </row>
        <row r="1216">
          <cell r="A1216" t="str">
            <v>WENDY HELENA DEL REAL CANENCIA</v>
          </cell>
          <cell r="B1216">
            <v>32906446</v>
          </cell>
        </row>
        <row r="1217">
          <cell r="A1217" t="str">
            <v>WENDY TATIANA LANCHEROS MOLINA</v>
          </cell>
          <cell r="B1217">
            <v>1014234274</v>
          </cell>
        </row>
        <row r="1218">
          <cell r="A1218" t="str">
            <v>WEYMAR RAMSES GUTIERREZ ORTIZ</v>
          </cell>
          <cell r="B1218">
            <v>80148863</v>
          </cell>
        </row>
        <row r="1219">
          <cell r="A1219" t="str">
            <v>WILFER HUMBERTO DIAZ TAPIAS</v>
          </cell>
          <cell r="B1219">
            <v>1123084624</v>
          </cell>
        </row>
        <row r="1220">
          <cell r="A1220" t="str">
            <v>WILIAN ALFREDO VELASQUEZ MUÑOZ</v>
          </cell>
          <cell r="B1220">
            <v>11445508</v>
          </cell>
        </row>
        <row r="1221">
          <cell r="A1221" t="str">
            <v>WILLIAM ARMANDO GIRALDO CARDONA</v>
          </cell>
          <cell r="B1221">
            <v>16070453</v>
          </cell>
        </row>
        <row r="1222">
          <cell r="A1222" t="str">
            <v>WILLIAM EDUARDO RAMIREZ TRIANA</v>
          </cell>
          <cell r="B1222">
            <v>79523846</v>
          </cell>
        </row>
        <row r="1223">
          <cell r="A1223" t="str">
            <v>WILLIAM ERNESTO DUARTE GARCIA</v>
          </cell>
          <cell r="B1223">
            <v>79915204</v>
          </cell>
        </row>
        <row r="1224">
          <cell r="A1224" t="str">
            <v>WILLIAM FERNANDO ROJO VARGAS</v>
          </cell>
          <cell r="B1224">
            <v>74282681</v>
          </cell>
        </row>
        <row r="1225">
          <cell r="A1225" t="str">
            <v>WILLIAM GARCIA VANEGAS</v>
          </cell>
          <cell r="B1225">
            <v>94225038</v>
          </cell>
        </row>
        <row r="1226">
          <cell r="A1226" t="str">
            <v>WILLIAM JAVIER SALGADO LOPEZ</v>
          </cell>
          <cell r="B1226">
            <v>79120027</v>
          </cell>
        </row>
        <row r="1227">
          <cell r="A1227" t="str">
            <v>WILLIAM MAURICIO TORRES CASTAÑEDA</v>
          </cell>
          <cell r="B1227">
            <v>3159291</v>
          </cell>
        </row>
        <row r="1228">
          <cell r="A1228" t="str">
            <v>WILLIAM ORLANDO MEDINA LOZANO</v>
          </cell>
          <cell r="B1228">
            <v>80024016</v>
          </cell>
        </row>
        <row r="1229">
          <cell r="A1229" t="str">
            <v>WILLIAM OSPINA PALACIO</v>
          </cell>
          <cell r="B1229">
            <v>9871731</v>
          </cell>
        </row>
        <row r="1230">
          <cell r="A1230" t="str">
            <v>WILLIAM ROBERTO LOPEZ MESIAS</v>
          </cell>
          <cell r="B1230">
            <v>12746980</v>
          </cell>
        </row>
        <row r="1231">
          <cell r="A1231" t="str">
            <v>WILLIAM VILLARRAGA PULIDO</v>
          </cell>
          <cell r="B1231">
            <v>79687979</v>
          </cell>
        </row>
        <row r="1232">
          <cell r="A1232" t="str">
            <v>WILMAN ARNOLDO GUTIERREZ ORTIZ</v>
          </cell>
          <cell r="B1232">
            <v>1013600771</v>
          </cell>
        </row>
        <row r="1233">
          <cell r="A1233" t="str">
            <v>WILMAR ADRIAN MONCADA TARAZONA</v>
          </cell>
          <cell r="B1233">
            <v>88232843</v>
          </cell>
        </row>
        <row r="1234">
          <cell r="A1234" t="str">
            <v>WILMAR JAVIER PEREZ TABARES</v>
          </cell>
          <cell r="B1234">
            <v>10004299</v>
          </cell>
        </row>
        <row r="1235">
          <cell r="A1235" t="str">
            <v>WILMER MORA GASCA</v>
          </cell>
          <cell r="B1235">
            <v>86044180</v>
          </cell>
        </row>
        <row r="1236">
          <cell r="A1236" t="str">
            <v>WILSON ADOLFO FANDIÑO TUNJO</v>
          </cell>
          <cell r="B1236">
            <v>80281746</v>
          </cell>
        </row>
        <row r="1237">
          <cell r="A1237" t="str">
            <v>WILSON ADRIAN VALBUENA PINZON</v>
          </cell>
          <cell r="B1237">
            <v>93398584</v>
          </cell>
        </row>
        <row r="1238">
          <cell r="A1238" t="str">
            <v>WILSON ALONSO SILVA SILVA</v>
          </cell>
          <cell r="B1238">
            <v>79832662</v>
          </cell>
        </row>
        <row r="1239">
          <cell r="A1239" t="str">
            <v>WILSON GIOVANNI GALINDO GONZALEZ</v>
          </cell>
          <cell r="B1239">
            <v>79974680</v>
          </cell>
        </row>
        <row r="1240">
          <cell r="A1240" t="str">
            <v>WILSON PATIÑO SANCHEZ</v>
          </cell>
          <cell r="B1240">
            <v>79388742</v>
          </cell>
        </row>
        <row r="1241">
          <cell r="A1241" t="str">
            <v>WILSON RICARDO MORA GUERRERO</v>
          </cell>
          <cell r="B1241">
            <v>86086127</v>
          </cell>
        </row>
        <row r="1242">
          <cell r="A1242" t="str">
            <v>WILSON YOVANI TEQUIA HERRERA</v>
          </cell>
          <cell r="B1242">
            <v>80129671</v>
          </cell>
        </row>
        <row r="1243">
          <cell r="A1243" t="str">
            <v>WILSSON ARMANDO JIMENEZ DEVIA</v>
          </cell>
          <cell r="B1243">
            <v>79970150</v>
          </cell>
        </row>
        <row r="1244">
          <cell r="A1244" t="str">
            <v>WILVER JAVIER AYALA CERVANTES</v>
          </cell>
          <cell r="B1244">
            <v>85150478</v>
          </cell>
        </row>
        <row r="1245">
          <cell r="A1245" t="str">
            <v>WINSTON ANDRES MARTINEZ ACOSTA</v>
          </cell>
          <cell r="B1245">
            <v>79572017</v>
          </cell>
        </row>
        <row r="1246">
          <cell r="A1246" t="str">
            <v>WOLFGANG GARCIA ECHENIQUE</v>
          </cell>
          <cell r="B1246">
            <v>73123585</v>
          </cell>
        </row>
        <row r="1247">
          <cell r="A1247" t="str">
            <v>XIMENA ISABEL RAMIREZ CORTES</v>
          </cell>
          <cell r="B1247">
            <v>1026555510</v>
          </cell>
        </row>
        <row r="1248">
          <cell r="A1248" t="str">
            <v>XIOMARA PEÑARANDA SUAREZ</v>
          </cell>
          <cell r="B1248">
            <v>60349875</v>
          </cell>
        </row>
        <row r="1249">
          <cell r="A1249" t="str">
            <v>YADID DEL CARMEN MARTINEZ HINESTROZA</v>
          </cell>
          <cell r="B1249">
            <v>1077438612</v>
          </cell>
        </row>
        <row r="1250">
          <cell r="A1250" t="str">
            <v>YAIR ALFREDO ARDILA BOYACA</v>
          </cell>
          <cell r="B1250">
            <v>11275391</v>
          </cell>
        </row>
        <row r="1251">
          <cell r="A1251" t="str">
            <v>YAIR ANTONIO MORENO GOMEZ</v>
          </cell>
          <cell r="B1251">
            <v>72244410</v>
          </cell>
        </row>
        <row r="1252">
          <cell r="A1252" t="str">
            <v>YAJAIRA LATORRE BOTIA</v>
          </cell>
          <cell r="B1252">
            <v>27603432</v>
          </cell>
        </row>
        <row r="1253">
          <cell r="A1253" t="str">
            <v>YAMID ESNEHIDY USECHE FUQUEN</v>
          </cell>
          <cell r="B1253">
            <v>52228024</v>
          </cell>
        </row>
        <row r="1254">
          <cell r="A1254" t="str">
            <v>YAMILED PAY GUZMAN</v>
          </cell>
          <cell r="B1254">
            <v>65767693</v>
          </cell>
        </row>
        <row r="1255">
          <cell r="A1255" t="str">
            <v>YANA CRISTINA GONZALEZ FLOREZ</v>
          </cell>
          <cell r="B1255">
            <v>46668764</v>
          </cell>
        </row>
        <row r="1256">
          <cell r="A1256" t="str">
            <v>YANINA ELENA GUERRA ATENCIA</v>
          </cell>
          <cell r="B1256">
            <v>1052956691</v>
          </cell>
        </row>
        <row r="1257">
          <cell r="A1257" t="str">
            <v>YASID ALBERTO MONTAÑO GRANADOS</v>
          </cell>
          <cell r="B1257">
            <v>91157342</v>
          </cell>
        </row>
        <row r="1258">
          <cell r="A1258" t="str">
            <v>YEISON MAURICIO MORALES GARCIA</v>
          </cell>
          <cell r="B1258">
            <v>80031617</v>
          </cell>
        </row>
        <row r="1259">
          <cell r="A1259" t="str">
            <v>YENCY JACIBE CARVAJAL TIERRADENTRO</v>
          </cell>
          <cell r="B1259">
            <v>36067049</v>
          </cell>
        </row>
        <row r="1260">
          <cell r="A1260" t="str">
            <v>YENNY PAOLA ROJAS CASTRO</v>
          </cell>
          <cell r="B1260">
            <v>1032413049</v>
          </cell>
        </row>
        <row r="1261">
          <cell r="A1261" t="str">
            <v>YESENIA BASTIDAS ZUÑIGA</v>
          </cell>
          <cell r="B1261">
            <v>1047427015</v>
          </cell>
        </row>
        <row r="1262">
          <cell r="A1262" t="str">
            <v>YESICA PATRICIA VERGARA REVOLLEDO</v>
          </cell>
          <cell r="B1262">
            <v>64701923</v>
          </cell>
        </row>
        <row r="1263">
          <cell r="A1263" t="str">
            <v>YEZID ALBERTO DIAZ PACHON</v>
          </cell>
          <cell r="B1263">
            <v>79590411</v>
          </cell>
        </row>
        <row r="1264">
          <cell r="A1264" t="str">
            <v>YEZNI MILENA DIAZ VILLALBA</v>
          </cell>
          <cell r="B1264">
            <v>1010181117</v>
          </cell>
        </row>
        <row r="1265">
          <cell r="A1265" t="str">
            <v>YIBETH MARCELA HERRERA HERNANDEZ</v>
          </cell>
          <cell r="B1265">
            <v>36718392</v>
          </cell>
        </row>
        <row r="1266">
          <cell r="A1266" t="str">
            <v>YINET ZULAY VARGAS GONZALEZ</v>
          </cell>
          <cell r="B1266">
            <v>1018439036</v>
          </cell>
        </row>
        <row r="1267">
          <cell r="A1267" t="str">
            <v>YISELA DUERO AUDOR</v>
          </cell>
          <cell r="B1267">
            <v>66967459</v>
          </cell>
        </row>
        <row r="1268">
          <cell r="A1268" t="str">
            <v>YISSELL VELANDIA BELTRAN</v>
          </cell>
          <cell r="B1268">
            <v>21183334</v>
          </cell>
        </row>
        <row r="1269">
          <cell r="A1269" t="str">
            <v>YOLANDA ESCOBAR MARTINEZ</v>
          </cell>
          <cell r="B1269">
            <v>51989462</v>
          </cell>
        </row>
        <row r="1270">
          <cell r="A1270" t="str">
            <v>YOLIMA PATRICIA PERALTA CHINCHIA</v>
          </cell>
          <cell r="B1270">
            <v>56054902</v>
          </cell>
        </row>
        <row r="1271">
          <cell r="A1271" t="str">
            <v>YUBER ANDRES BOHORQUEZ MATEUS</v>
          </cell>
          <cell r="B1271">
            <v>80221863</v>
          </cell>
        </row>
        <row r="1272">
          <cell r="A1272" t="str">
            <v>YUBERLEY ORTEGA RINCON</v>
          </cell>
          <cell r="B1272">
            <v>91531562</v>
          </cell>
        </row>
        <row r="1273">
          <cell r="A1273" t="str">
            <v>YUDIS AMPARO GOMEZ SILVA</v>
          </cell>
          <cell r="B1273">
            <v>63312971</v>
          </cell>
        </row>
        <row r="1274">
          <cell r="A1274" t="str">
            <v>YULI CAROLINA BOLAÑOS PORTILLA</v>
          </cell>
          <cell r="B1274">
            <v>59586370</v>
          </cell>
        </row>
        <row r="1275">
          <cell r="A1275" t="str">
            <v>YURANIS PAOLA RAMOS SUAREZ</v>
          </cell>
          <cell r="B1275">
            <v>32907154</v>
          </cell>
        </row>
        <row r="1276">
          <cell r="A1276" t="str">
            <v>YURI YANET HUERTAS MANCIPE</v>
          </cell>
          <cell r="B1276">
            <v>1031134061</v>
          </cell>
        </row>
        <row r="1277">
          <cell r="A1277" t="str">
            <v>YURY INES BOCAREJO GARCIA</v>
          </cell>
          <cell r="B1277">
            <v>1023904441</v>
          </cell>
        </row>
        <row r="1278">
          <cell r="A1278" t="str">
            <v>ZORAYA PERDOMO VASQUEZ</v>
          </cell>
          <cell r="B1278">
            <v>51939788</v>
          </cell>
        </row>
        <row r="1279">
          <cell r="A1279" t="str">
            <v>ZULIMA AYDEE RAMIREZ ZUÑIGA</v>
          </cell>
          <cell r="B1279">
            <v>1014186141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6"/>
      <sheetName val="SUPERVISIONES 2015"/>
    </sheetNames>
    <sheetDataSet>
      <sheetData sheetId="0"/>
      <sheetData sheetId="1">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PARRA CHIGUASUQUE</v>
          </cell>
          <cell r="B93">
            <v>52992368</v>
          </cell>
        </row>
        <row r="94">
          <cell r="A94" t="str">
            <v>ANGELA PATRICIA SANCHEZ HURTADO</v>
          </cell>
          <cell r="B94">
            <v>52031795</v>
          </cell>
        </row>
        <row r="95">
          <cell r="A95" t="str">
            <v xml:space="preserve">ANGELA ROCIRY LONGAS BELTRAN </v>
          </cell>
          <cell r="B95">
            <v>52842749</v>
          </cell>
        </row>
        <row r="96">
          <cell r="A96" t="str">
            <v>ANGELA YIRA JIMENEZ CASALLAS</v>
          </cell>
          <cell r="B96">
            <v>52409905</v>
          </cell>
        </row>
        <row r="97">
          <cell r="A97" t="str">
            <v>ANGELA YOHANA BERNAL BARBOSA</v>
          </cell>
          <cell r="B97">
            <v>35260585</v>
          </cell>
        </row>
        <row r="98">
          <cell r="A98" t="str">
            <v>ANGELICA DAYAN RANGEL GUEVARA</v>
          </cell>
          <cell r="B98">
            <v>1130678897</v>
          </cell>
        </row>
        <row r="99">
          <cell r="A99" t="str">
            <v>ANGELICA HOYOS BADILLO</v>
          </cell>
          <cell r="B99">
            <v>1014198366</v>
          </cell>
        </row>
        <row r="100">
          <cell r="A100" t="str">
            <v>ANGELICA MARIA MORENO DELGADO</v>
          </cell>
          <cell r="B100">
            <v>31573241</v>
          </cell>
        </row>
        <row r="101">
          <cell r="A101" t="str">
            <v>ANGELICA URAZAN PENAGOS</v>
          </cell>
          <cell r="B101">
            <v>52077438</v>
          </cell>
        </row>
        <row r="102">
          <cell r="A102" t="str">
            <v>ANGIE JOHANA TORRES HERRERA</v>
          </cell>
          <cell r="B102">
            <v>1032417100</v>
          </cell>
        </row>
        <row r="103">
          <cell r="A103" t="str">
            <v>ANTONIO EVELIO GUZMAN VILLOTA</v>
          </cell>
          <cell r="B103">
            <v>87491479</v>
          </cell>
        </row>
        <row r="104">
          <cell r="A104" t="str">
            <v>ANTONIO HERNANDEZ LLAMAS</v>
          </cell>
          <cell r="B104">
            <v>79671646</v>
          </cell>
        </row>
        <row r="105">
          <cell r="A105" t="str">
            <v>ANYELO RUIZ ANGULO</v>
          </cell>
          <cell r="B105">
            <v>1087108403</v>
          </cell>
        </row>
        <row r="106">
          <cell r="A106" t="str">
            <v>ARLEY MURILLO CASAS</v>
          </cell>
          <cell r="B106">
            <v>11813944</v>
          </cell>
        </row>
        <row r="107">
          <cell r="A107" t="str">
            <v>ARNULFO CASTRO LOZANO</v>
          </cell>
          <cell r="B107">
            <v>73583050</v>
          </cell>
        </row>
        <row r="108">
          <cell r="A108" t="str">
            <v>ARNULFO CORDOBA VALENCIA</v>
          </cell>
          <cell r="B108">
            <v>94391059</v>
          </cell>
        </row>
        <row r="109">
          <cell r="A109" t="str">
            <v>ARQUIMEDES CONTRERAS CAMPO</v>
          </cell>
          <cell r="B109">
            <v>85446668</v>
          </cell>
        </row>
        <row r="110">
          <cell r="A110" t="str">
            <v>ARTURO LEONARDO BERMUDEZ NUÑEZ</v>
          </cell>
          <cell r="B110">
            <v>85459147</v>
          </cell>
        </row>
        <row r="111">
          <cell r="A111" t="str">
            <v>ASTRID ROLDAN AGUIRRE</v>
          </cell>
          <cell r="B111">
            <v>52796490</v>
          </cell>
        </row>
        <row r="112">
          <cell r="A112" t="str">
            <v>AURA DIANA GARCIA BURBANO</v>
          </cell>
          <cell r="B112">
            <v>36950308</v>
          </cell>
        </row>
        <row r="113">
          <cell r="A113" t="str">
            <v>BEATRIZ HELENA BOTERO MONTALVO</v>
          </cell>
          <cell r="B113">
            <v>43538083</v>
          </cell>
        </row>
        <row r="114">
          <cell r="A114" t="str">
            <v>BERNARDO ALEJANDRO MAHE MATAMOROS</v>
          </cell>
          <cell r="B114">
            <v>79412681</v>
          </cell>
        </row>
        <row r="115">
          <cell r="A115" t="str">
            <v>BIBIANA ANDREA PRESIGA CARO</v>
          </cell>
          <cell r="B115">
            <v>43920213</v>
          </cell>
        </row>
        <row r="116">
          <cell r="A116" t="str">
            <v>BIBIANA STELLA CARDONA ALVAREZ</v>
          </cell>
          <cell r="B116">
            <v>52581895</v>
          </cell>
        </row>
        <row r="117">
          <cell r="A117" t="str">
            <v>BLANCA CECILIA NIETO FUENTES</v>
          </cell>
          <cell r="B117">
            <v>52310459</v>
          </cell>
        </row>
        <row r="118">
          <cell r="A118" t="str">
            <v xml:space="preserve">BLANCA CECILIA TRIANA </v>
          </cell>
          <cell r="B118">
            <v>51768619</v>
          </cell>
        </row>
        <row r="119">
          <cell r="A119" t="str">
            <v>BLANCA JOHANA RIOS DUQUE</v>
          </cell>
          <cell r="B119">
            <v>42153088</v>
          </cell>
        </row>
        <row r="120">
          <cell r="A120" t="str">
            <v>BLANCA LUCIA ORDUÑA OLARTE</v>
          </cell>
          <cell r="B120">
            <v>52992582</v>
          </cell>
        </row>
        <row r="121">
          <cell r="A121" t="str">
            <v>BLANCA YANETH MARTINEZ SALGADO</v>
          </cell>
          <cell r="B121">
            <v>33365887</v>
          </cell>
        </row>
        <row r="122">
          <cell r="A122" t="str">
            <v>BLEIDY ROCIO GAMBOA BEJARANO</v>
          </cell>
          <cell r="B122">
            <v>51969566</v>
          </cell>
        </row>
        <row r="123">
          <cell r="A123" t="str">
            <v>BORIS OCTAVIO ESTRADA SERRATO</v>
          </cell>
          <cell r="B123">
            <v>80049005</v>
          </cell>
        </row>
        <row r="124">
          <cell r="A124" t="str">
            <v>BRENDA LIZETH GUZMAN GOMEZ</v>
          </cell>
          <cell r="B124">
            <v>1022381646</v>
          </cell>
        </row>
        <row r="125">
          <cell r="A125" t="str">
            <v>BRENNY MARCELA RUIZ MORENO</v>
          </cell>
          <cell r="B125">
            <v>27087578</v>
          </cell>
        </row>
        <row r="126">
          <cell r="A126" t="str">
            <v>BRIAN RENE ALZATE URBANO</v>
          </cell>
          <cell r="B126">
            <v>10472727</v>
          </cell>
        </row>
        <row r="127">
          <cell r="A127" t="str">
            <v>CAMILO ANDRES VIVAS MUÑOZ</v>
          </cell>
          <cell r="B127">
            <v>1014198644</v>
          </cell>
        </row>
        <row r="128">
          <cell r="A128" t="str">
            <v>CAMILO JOSE OSPINA FALLA</v>
          </cell>
          <cell r="B128">
            <v>7730384</v>
          </cell>
        </row>
        <row r="129">
          <cell r="A129" t="str">
            <v>CARLO FERNANDO QUINTERO CASTRO</v>
          </cell>
          <cell r="B129">
            <v>1978031</v>
          </cell>
        </row>
        <row r="130">
          <cell r="A130" t="str">
            <v>CARLOS ALBERTO ARCHILA CABRERA</v>
          </cell>
          <cell r="B130">
            <v>79448817</v>
          </cell>
        </row>
        <row r="131">
          <cell r="A131" t="str">
            <v>CARLOS ALBERTO BERMUDEZ GARCIA</v>
          </cell>
          <cell r="B131">
            <v>79480759</v>
          </cell>
        </row>
        <row r="132">
          <cell r="A132" t="str">
            <v>CARLOS ALBERTO ESLAVA GARCIA</v>
          </cell>
          <cell r="B132">
            <v>80875093</v>
          </cell>
        </row>
        <row r="133">
          <cell r="A133" t="str">
            <v>CARLOS ALBERTO GALVIS CAPERA</v>
          </cell>
          <cell r="B133">
            <v>80086264</v>
          </cell>
        </row>
        <row r="134">
          <cell r="A134" t="str">
            <v>CARLOS ALBERTO SILVA GOMEZ</v>
          </cell>
          <cell r="B134">
            <v>13542991</v>
          </cell>
        </row>
        <row r="135">
          <cell r="A135" t="str">
            <v>CARLOS ANDRES CRUZ VARGAS</v>
          </cell>
          <cell r="B135">
            <v>94257714</v>
          </cell>
        </row>
        <row r="136">
          <cell r="A136" t="str">
            <v>CARLOS ANDRES FLOREZ VARGAS</v>
          </cell>
          <cell r="B136">
            <v>7709557</v>
          </cell>
        </row>
        <row r="137">
          <cell r="A137" t="str">
            <v>CARLOS ANDRES LOPEZ LOPEZ</v>
          </cell>
          <cell r="B137">
            <v>94529246</v>
          </cell>
        </row>
        <row r="138">
          <cell r="A138" t="str">
            <v>CARLOS ANDRES OCHOA VALENCIA</v>
          </cell>
          <cell r="B138">
            <v>88227550</v>
          </cell>
        </row>
        <row r="139">
          <cell r="A139" t="str">
            <v>CARLOS ANDRES RESTREPO GIRALDO</v>
          </cell>
          <cell r="B139">
            <v>70326688</v>
          </cell>
        </row>
        <row r="140">
          <cell r="A140" t="str">
            <v>CARLOS ANDRES TORO ARBOLEDA</v>
          </cell>
          <cell r="B140">
            <v>6241231</v>
          </cell>
        </row>
        <row r="141">
          <cell r="A141" t="str">
            <v>CARLOS ANTONIO MOSQUERA COSSIO</v>
          </cell>
          <cell r="B141">
            <v>1077420357</v>
          </cell>
        </row>
        <row r="142">
          <cell r="A142" t="str">
            <v>CARLOS ARTURO CASTAÑEDA GARCIA</v>
          </cell>
          <cell r="B142">
            <v>75102771</v>
          </cell>
        </row>
        <row r="143">
          <cell r="A143" t="str">
            <v>CARLOS ARTURO PENAGOS RAMOS</v>
          </cell>
          <cell r="B143">
            <v>78762248</v>
          </cell>
        </row>
        <row r="144">
          <cell r="A144" t="str">
            <v>CARLOS AUGUSTO VELEZ CANDIA</v>
          </cell>
          <cell r="B144">
            <v>79628920</v>
          </cell>
        </row>
        <row r="145">
          <cell r="A145" t="str">
            <v>CARLOS EDUARDO LIÑAN SALAZAR</v>
          </cell>
          <cell r="B145">
            <v>18004343</v>
          </cell>
        </row>
        <row r="146">
          <cell r="A146" t="str">
            <v>CARLOS ENRIQUE CORTES BARRERA</v>
          </cell>
          <cell r="B146">
            <v>16944624</v>
          </cell>
        </row>
        <row r="147">
          <cell r="A147" t="str">
            <v>CARLOS FERNAN BUITRAGO ALZATE</v>
          </cell>
          <cell r="B147">
            <v>15342186</v>
          </cell>
        </row>
        <row r="148">
          <cell r="A148" t="str">
            <v>CARLOS FERNANDO PEREZ GUTIERREZ</v>
          </cell>
          <cell r="B148">
            <v>86048765</v>
          </cell>
        </row>
        <row r="149">
          <cell r="A149" t="str">
            <v>CARLOS FREDDY CRUZ VELASQUEZ</v>
          </cell>
          <cell r="B149">
            <v>79617900</v>
          </cell>
        </row>
        <row r="150">
          <cell r="A150" t="str">
            <v>CARLOS GARZON BARRERO</v>
          </cell>
          <cell r="B150">
            <v>80170082</v>
          </cell>
        </row>
        <row r="151">
          <cell r="A151" t="str">
            <v>CARLOS HUMBERTO GARCIA LOPEZ</v>
          </cell>
          <cell r="B151">
            <v>79866161</v>
          </cell>
        </row>
        <row r="152">
          <cell r="A152" t="str">
            <v>CARLOS HUMBERTO RIVERA GARCIA</v>
          </cell>
          <cell r="B152">
            <v>18614996</v>
          </cell>
        </row>
        <row r="153">
          <cell r="A153" t="str">
            <v>CARLOS IGNACIO CABRERA GOMEZ</v>
          </cell>
          <cell r="B153">
            <v>10022654</v>
          </cell>
        </row>
        <row r="154">
          <cell r="A154" t="str">
            <v>CARLOS JULIO PERILLA JIMENO</v>
          </cell>
          <cell r="B154">
            <v>12630990</v>
          </cell>
        </row>
        <row r="155">
          <cell r="A155" t="str">
            <v>CARLOS MARIO BETANCUR VELASQUEZ</v>
          </cell>
          <cell r="B155">
            <v>98505438</v>
          </cell>
        </row>
        <row r="156">
          <cell r="A156" t="str">
            <v>CARLOS MARIO MARIN MORAN</v>
          </cell>
          <cell r="B156">
            <v>12449224</v>
          </cell>
        </row>
        <row r="157">
          <cell r="A157" t="str">
            <v>CARLOS RENE ANDRADE BENAVIDES</v>
          </cell>
          <cell r="B157">
            <v>1004131614</v>
          </cell>
        </row>
        <row r="158">
          <cell r="A158" t="str">
            <v>CARMEN LILIANA JIMENEZ VELASCO</v>
          </cell>
          <cell r="B158">
            <v>59833484</v>
          </cell>
        </row>
        <row r="159">
          <cell r="A159" t="str">
            <v>CARMEN ROSA VELASQUEZ SANCHEZ</v>
          </cell>
          <cell r="B159">
            <v>39798495</v>
          </cell>
        </row>
        <row r="160">
          <cell r="A160" t="str">
            <v>CAROLINA CASTAÑO MARTINEZ</v>
          </cell>
          <cell r="B160">
            <v>53014992</v>
          </cell>
        </row>
        <row r="161">
          <cell r="A161" t="str">
            <v>CAROLINA DELGADO NIÑO</v>
          </cell>
          <cell r="B161">
            <v>63391361</v>
          </cell>
        </row>
        <row r="162">
          <cell r="A162" t="str">
            <v>CAROLINA DIAZ PARRA</v>
          </cell>
          <cell r="B162">
            <v>52243175</v>
          </cell>
        </row>
        <row r="163">
          <cell r="A163" t="str">
            <v>CAROLINA RUIZ HERRERA</v>
          </cell>
          <cell r="B163">
            <v>52478386</v>
          </cell>
        </row>
        <row r="164">
          <cell r="A164" t="str">
            <v>CAROLINA URQUIJO YANQUEN</v>
          </cell>
          <cell r="B164">
            <v>52905908</v>
          </cell>
        </row>
        <row r="165">
          <cell r="A165" t="str">
            <v>CENIA MINA ARARAT</v>
          </cell>
          <cell r="B165">
            <v>31959537</v>
          </cell>
        </row>
        <row r="166">
          <cell r="A166" t="str">
            <v>CESAR AGLEIDER ARCINIEGAS SUAREZ</v>
          </cell>
          <cell r="B166">
            <v>93401699</v>
          </cell>
        </row>
        <row r="167">
          <cell r="A167" t="str">
            <v>CESAR ANDRES RUSSI PAEZ</v>
          </cell>
          <cell r="B167">
            <v>79533179</v>
          </cell>
        </row>
        <row r="168">
          <cell r="A168" t="str">
            <v>CESAR ARTURO ALVAREZ CANTERO</v>
          </cell>
          <cell r="B168">
            <v>11001567</v>
          </cell>
        </row>
        <row r="169">
          <cell r="A169" t="str">
            <v>CESAR AUGUSTO BAÑOL VELEZ</v>
          </cell>
          <cell r="B169">
            <v>18400946</v>
          </cell>
        </row>
        <row r="170">
          <cell r="A170" t="str">
            <v>CESAR AUGUSTO DUCUARA MEDINA</v>
          </cell>
          <cell r="B170">
            <v>79735044</v>
          </cell>
        </row>
        <row r="171">
          <cell r="A171" t="str">
            <v>CESAR AUGUSTO JARAMILLO RODAS</v>
          </cell>
          <cell r="B171">
            <v>10287375</v>
          </cell>
        </row>
        <row r="172">
          <cell r="A172" t="str">
            <v>CESAR AUGUSTO QUINTERO PUENTES</v>
          </cell>
          <cell r="B172">
            <v>1112459696</v>
          </cell>
        </row>
        <row r="173">
          <cell r="A173" t="str">
            <v>CESAR AUGUSTO SAENZ VALENCIA</v>
          </cell>
          <cell r="B173">
            <v>7559186</v>
          </cell>
        </row>
        <row r="174">
          <cell r="A174" t="str">
            <v>CESAR AUGUSTO TIQUE SOTO</v>
          </cell>
          <cell r="B174">
            <v>79977995</v>
          </cell>
        </row>
        <row r="175">
          <cell r="A175" t="str">
            <v>CHRISTIAM MAURICIO MARULANDA TENORIO</v>
          </cell>
          <cell r="B175">
            <v>10742495</v>
          </cell>
        </row>
        <row r="176">
          <cell r="A176" t="str">
            <v>CHRISTIAN KRUGER SARMIENTO</v>
          </cell>
          <cell r="B176">
            <v>79777963</v>
          </cell>
        </row>
        <row r="177">
          <cell r="A177" t="str">
            <v>CHRISTIAN VARGAS GALVIS</v>
          </cell>
          <cell r="B177">
            <v>18618990</v>
          </cell>
        </row>
        <row r="178">
          <cell r="A178" t="str">
            <v>CIELO MOTATTO CASTAÑO</v>
          </cell>
          <cell r="B178">
            <v>24728406</v>
          </cell>
        </row>
        <row r="179">
          <cell r="A179" t="str">
            <v>CIGRID MAYERLY SUAREZ MANRIQUE</v>
          </cell>
          <cell r="B179">
            <v>37752673</v>
          </cell>
        </row>
        <row r="180">
          <cell r="A180" t="str">
            <v>CINDY JOHANNA GARCIA GARCES</v>
          </cell>
          <cell r="B180">
            <v>1053783217</v>
          </cell>
        </row>
        <row r="181">
          <cell r="A181" t="str">
            <v>CINDY PAOLA SALAZAR CHAPARRO</v>
          </cell>
          <cell r="B181">
            <v>1031130359</v>
          </cell>
        </row>
        <row r="182">
          <cell r="A182" t="str">
            <v>CINDY YAZMIN CARDENAS MENDEZ</v>
          </cell>
          <cell r="B182">
            <v>1030555073</v>
          </cell>
        </row>
        <row r="183">
          <cell r="A183" t="str">
            <v>CLARA JOHANNA CANTOR BELTRAN</v>
          </cell>
          <cell r="B183">
            <v>1018418839</v>
          </cell>
        </row>
        <row r="184">
          <cell r="A184" t="str">
            <v>CLAUDIA ALEXANDRA TRIANA LUGO</v>
          </cell>
          <cell r="B184">
            <v>52930442</v>
          </cell>
        </row>
        <row r="185">
          <cell r="A185" t="str">
            <v>CLAUDIA LILIANA MORENO TRIANA</v>
          </cell>
          <cell r="B185">
            <v>52169469</v>
          </cell>
        </row>
        <row r="186">
          <cell r="A186" t="str">
            <v>CLAUDIA MARLENY CUADROS PULIDO</v>
          </cell>
          <cell r="B186">
            <v>52260482</v>
          </cell>
        </row>
        <row r="187">
          <cell r="A187" t="str">
            <v>CLAUDIA MILENA MENDOZA RIOS</v>
          </cell>
          <cell r="B187">
            <v>52260482</v>
          </cell>
        </row>
        <row r="188">
          <cell r="A188" t="str">
            <v xml:space="preserve">CLAUDIA MILENA MORA </v>
          </cell>
          <cell r="B188">
            <v>1032386606</v>
          </cell>
        </row>
        <row r="189">
          <cell r="A189" t="str">
            <v>CLAUDIA NATALIA OSPINA BARREIRO</v>
          </cell>
          <cell r="B189">
            <v>66924629</v>
          </cell>
        </row>
        <row r="190">
          <cell r="A190" t="str">
            <v>CLAUDIA PATRICIA APONTE BELEÑO</v>
          </cell>
          <cell r="B190">
            <v>39759737</v>
          </cell>
        </row>
        <row r="191">
          <cell r="A191" t="str">
            <v>CLAUDIA PATRICIA GOMEZ GUTIERREZ</v>
          </cell>
          <cell r="B191">
            <v>43695522</v>
          </cell>
        </row>
        <row r="192">
          <cell r="A192" t="str">
            <v>CLAUDIA PATRICIA MUNERA PRECIADO</v>
          </cell>
          <cell r="B192">
            <v>43602333</v>
          </cell>
        </row>
        <row r="193">
          <cell r="A193" t="str">
            <v>CLAUDIA SOFIA BARON BAQUERO</v>
          </cell>
          <cell r="B193">
            <v>51787560</v>
          </cell>
        </row>
        <row r="194">
          <cell r="A194" t="str">
            <v>CONSUELO JESUS PEDROZA CAMPO</v>
          </cell>
          <cell r="B194">
            <v>36543472</v>
          </cell>
        </row>
        <row r="195">
          <cell r="A195" t="str">
            <v xml:space="preserve">CRHISTIAN MAURICIO ARCOS </v>
          </cell>
          <cell r="B195">
            <v>94330671</v>
          </cell>
        </row>
        <row r="196">
          <cell r="A196" t="str">
            <v>CRISTHIAN GERMAN VILLOTA REVELO</v>
          </cell>
          <cell r="B196">
            <v>12748324</v>
          </cell>
        </row>
        <row r="197">
          <cell r="A197" t="str">
            <v>CRISTHY LEIDI GRANADOS CRUZ</v>
          </cell>
          <cell r="B197">
            <v>21094954</v>
          </cell>
        </row>
        <row r="198">
          <cell r="A198" t="str">
            <v>CRISTIAN DAVID CASTRO SANCHEZ</v>
          </cell>
          <cell r="B198">
            <v>1014206549</v>
          </cell>
        </row>
        <row r="199">
          <cell r="A199" t="str">
            <v>CRISTIAN ENRIQUE SAMACA CAMACHO</v>
          </cell>
          <cell r="B199">
            <v>1018419063</v>
          </cell>
        </row>
        <row r="200">
          <cell r="A200" t="str">
            <v>CRISTIAN FIGUEROA BARRERA</v>
          </cell>
          <cell r="B200">
            <v>73191311</v>
          </cell>
        </row>
        <row r="201">
          <cell r="A201" t="str">
            <v>CRISTIAN YESID TORRES GUERRERO</v>
          </cell>
          <cell r="B201">
            <v>80829521</v>
          </cell>
        </row>
        <row r="202">
          <cell r="A202" t="str">
            <v>CRISTY JINNETH CALDERON SAAVEDRA</v>
          </cell>
          <cell r="B202">
            <v>1018408634</v>
          </cell>
        </row>
        <row r="203">
          <cell r="A203" t="str">
            <v>CYNTHIA PAOLA ATENCIO GUERRERO</v>
          </cell>
          <cell r="B203">
            <v>1140834533</v>
          </cell>
        </row>
        <row r="204">
          <cell r="A204" t="str">
            <v>DAGOBERTO BELTRAN VARGAS</v>
          </cell>
          <cell r="B204">
            <v>12206151</v>
          </cell>
        </row>
        <row r="205">
          <cell r="A205" t="str">
            <v>DALGEN CONSTANZA GOMEZ RUBIO</v>
          </cell>
          <cell r="B205">
            <v>20904306</v>
          </cell>
        </row>
        <row r="206">
          <cell r="A206" t="str">
            <v>DANIEL ALEJANDRO CARO VALERO</v>
          </cell>
          <cell r="B206">
            <v>1032361758</v>
          </cell>
        </row>
        <row r="207">
          <cell r="A207" t="str">
            <v>DANIEL ALEJANDRO MENDOZA JIMENEZ</v>
          </cell>
          <cell r="B207">
            <v>1013623463</v>
          </cell>
        </row>
        <row r="208">
          <cell r="A208" t="str">
            <v>DANIEL ALEXANDER PIRIZ TORRES</v>
          </cell>
          <cell r="B208">
            <v>88227029</v>
          </cell>
        </row>
        <row r="209">
          <cell r="A209" t="str">
            <v>DANIEL ALONSO CHACON PRADO</v>
          </cell>
          <cell r="B209">
            <v>79910575</v>
          </cell>
        </row>
        <row r="210">
          <cell r="A210" t="str">
            <v>DANIEL DAVID DE LOS RIOS SUAREZ</v>
          </cell>
          <cell r="B210">
            <v>1112461656</v>
          </cell>
        </row>
        <row r="211">
          <cell r="A211" t="str">
            <v>DANIEL DE JESUS CARDOSO ESCORCIA</v>
          </cell>
          <cell r="B211">
            <v>1042427003</v>
          </cell>
        </row>
        <row r="212">
          <cell r="A212" t="str">
            <v>DANIEL EMILIO CABALLERO BERNAL</v>
          </cell>
          <cell r="B212">
            <v>7186433</v>
          </cell>
        </row>
        <row r="213">
          <cell r="A213" t="str">
            <v>DANIEL FELIPE OLIVOS MATEUS</v>
          </cell>
          <cell r="B213">
            <v>1010203640</v>
          </cell>
        </row>
        <row r="214">
          <cell r="A214" t="str">
            <v>DANIEL FERNANDO SUIKAN BUSTAMANTE</v>
          </cell>
          <cell r="B214">
            <v>1123621369</v>
          </cell>
        </row>
        <row r="215">
          <cell r="A215" t="str">
            <v>DANIEL FERNANDO YEPES DOMINGUEZ</v>
          </cell>
          <cell r="B215">
            <v>15173061</v>
          </cell>
        </row>
        <row r="216">
          <cell r="A216" t="str">
            <v>DANIEL FRANCISCO GARNICA ROJAS</v>
          </cell>
          <cell r="B216">
            <v>79956678</v>
          </cell>
        </row>
        <row r="217">
          <cell r="A217" t="str">
            <v>DANIEL RINCON GOMEZ</v>
          </cell>
          <cell r="B217">
            <v>79596317</v>
          </cell>
        </row>
        <row r="218">
          <cell r="A218" t="str">
            <v xml:space="preserve">DANNY JAVIER TRIVIÑO </v>
          </cell>
          <cell r="B218">
            <v>94473770</v>
          </cell>
        </row>
        <row r="219">
          <cell r="A219" t="str">
            <v>DANY LASSO LASPRILLA</v>
          </cell>
          <cell r="B219">
            <v>10494705</v>
          </cell>
        </row>
        <row r="220">
          <cell r="A220" t="str">
            <v>DARIO FERNANDO DAZA DORADO</v>
          </cell>
          <cell r="B220">
            <v>76323849</v>
          </cell>
        </row>
        <row r="221">
          <cell r="A221" t="str">
            <v>DAVID ALEXANDER DOMINGUEZ GUZMAN</v>
          </cell>
          <cell r="B221">
            <v>6567470</v>
          </cell>
        </row>
        <row r="222">
          <cell r="A222" t="str">
            <v>DDENISE ARGOTY PERDOMO</v>
          </cell>
          <cell r="B222">
            <v>31580375</v>
          </cell>
        </row>
        <row r="223">
          <cell r="A223" t="str">
            <v>DEICY ANDREA MENDEZ AGUIRRE</v>
          </cell>
          <cell r="B223">
            <v>52431563</v>
          </cell>
        </row>
        <row r="224">
          <cell r="A224" t="str">
            <v>DEISY ESTHER JIMENEZ MARTINEZ</v>
          </cell>
          <cell r="B224">
            <v>22493134</v>
          </cell>
        </row>
        <row r="225">
          <cell r="A225" t="str">
            <v>DEISY MARCELA CASTAÑEDA ROMERO</v>
          </cell>
          <cell r="B225">
            <v>1019005986</v>
          </cell>
        </row>
        <row r="226">
          <cell r="A226" t="str">
            <v>DENIS ALEXANDRA CARVAJAL MORENO</v>
          </cell>
          <cell r="B226">
            <v>43596906</v>
          </cell>
        </row>
        <row r="227">
          <cell r="A227" t="str">
            <v>DERIAM ANDRES CORTES OQUENDO</v>
          </cell>
          <cell r="B227">
            <v>71224985</v>
          </cell>
        </row>
        <row r="228">
          <cell r="A228" t="str">
            <v>DESIERTA</v>
          </cell>
          <cell r="B228" t="str">
            <v>DESIERTA</v>
          </cell>
        </row>
        <row r="229">
          <cell r="A229" t="str">
            <v>DEYMER ANDRES PEREZ AZUERO</v>
          </cell>
          <cell r="B229">
            <v>1014198058</v>
          </cell>
        </row>
        <row r="230">
          <cell r="A230" t="str">
            <v>DIANA ASTRID GONZALEZ RODRIGUEZ</v>
          </cell>
          <cell r="B230">
            <v>1000468012</v>
          </cell>
        </row>
        <row r="231">
          <cell r="A231" t="str">
            <v>DIANA ASTRID GUERRERO MENDOZA</v>
          </cell>
          <cell r="B231">
            <v>52020564</v>
          </cell>
        </row>
        <row r="232">
          <cell r="A232" t="str">
            <v>DIANA CAROLINA CUERVO MARTINEZ</v>
          </cell>
          <cell r="B232">
            <v>1016004159</v>
          </cell>
        </row>
        <row r="233">
          <cell r="A233" t="str">
            <v>DIANA CAROLINA GIL GUTIERREZ</v>
          </cell>
          <cell r="B233">
            <v>53075620</v>
          </cell>
        </row>
        <row r="234">
          <cell r="A234" t="str">
            <v>DIANA CAROLINA GUARNIZO HERNANDEZ</v>
          </cell>
          <cell r="B234">
            <v>53063673</v>
          </cell>
        </row>
        <row r="235">
          <cell r="A235" t="str">
            <v>DIANA CAROLINA LARA GARNICA</v>
          </cell>
          <cell r="B235">
            <v>1072420929</v>
          </cell>
        </row>
        <row r="236">
          <cell r="A236" t="str">
            <v>DIANA CAROLINA MARTINEZ REYES</v>
          </cell>
          <cell r="B236">
            <v>37547423</v>
          </cell>
        </row>
        <row r="237">
          <cell r="A237" t="str">
            <v>DIANA CATHERINE ROMERO MORA</v>
          </cell>
          <cell r="B237">
            <v>1032382777</v>
          </cell>
        </row>
        <row r="238">
          <cell r="A238" t="str">
            <v>DIANA ESPERANZA DURAN GARCIA</v>
          </cell>
          <cell r="B238">
            <v>52533478</v>
          </cell>
        </row>
        <row r="239">
          <cell r="A239" t="str">
            <v>DIANA FABIOLA ROJAS BERNAL</v>
          </cell>
          <cell r="B239">
            <v>35199875</v>
          </cell>
        </row>
        <row r="240">
          <cell r="A240" t="str">
            <v>DIANA GALLEGO ROZO</v>
          </cell>
          <cell r="B240">
            <v>38553585</v>
          </cell>
        </row>
        <row r="241">
          <cell r="A241" t="str">
            <v>DIANA HORTENCIA BRETT ROBINSON</v>
          </cell>
          <cell r="B241">
            <v>23248872</v>
          </cell>
        </row>
        <row r="242">
          <cell r="A242" t="str">
            <v>DIANA MARCELA BUITRAGO MEDINA</v>
          </cell>
          <cell r="B242">
            <v>53054085</v>
          </cell>
        </row>
        <row r="243">
          <cell r="A243" t="str">
            <v>DIANA MARCELA GARAVITO PULIDO</v>
          </cell>
          <cell r="B243">
            <v>1030538486</v>
          </cell>
        </row>
        <row r="244">
          <cell r="A244" t="str">
            <v>DIANA MARCELA GONZALEZ CADENA</v>
          </cell>
          <cell r="B244">
            <v>52347180</v>
          </cell>
        </row>
        <row r="245">
          <cell r="A245" t="str">
            <v xml:space="preserve">DIANA MARCELA MARULANDA </v>
          </cell>
          <cell r="B245">
            <v>31710481</v>
          </cell>
        </row>
        <row r="246">
          <cell r="A246" t="str">
            <v xml:space="preserve">DIANA MARLILI CONTRINA MORENO </v>
          </cell>
          <cell r="B246">
            <v>52903829</v>
          </cell>
        </row>
        <row r="247">
          <cell r="A247" t="str">
            <v>DIANA MILENA GARZON BOLIVAR</v>
          </cell>
          <cell r="B247">
            <v>52814377</v>
          </cell>
        </row>
        <row r="248">
          <cell r="A248" t="str">
            <v>DIANA MILENA MORENO LOPEZ</v>
          </cell>
          <cell r="B248">
            <v>52543405</v>
          </cell>
        </row>
        <row r="249">
          <cell r="A249" t="str">
            <v>DIANA PATRICIA CHACON SANTOS</v>
          </cell>
          <cell r="B249">
            <v>63453097</v>
          </cell>
        </row>
        <row r="250">
          <cell r="A250" t="str">
            <v>DIANA RUIZ HERRERA</v>
          </cell>
          <cell r="B250">
            <v>52974958</v>
          </cell>
        </row>
        <row r="251">
          <cell r="A251" t="str">
            <v>DIDIER ALBEIRO SARRIA URREA</v>
          </cell>
          <cell r="B251">
            <v>76326664</v>
          </cell>
        </row>
        <row r="252">
          <cell r="A252" t="str">
            <v>DIDIER ALBERT RAMIREZ SUAREZ</v>
          </cell>
          <cell r="B252">
            <v>4548810</v>
          </cell>
        </row>
        <row r="253">
          <cell r="A253" t="str">
            <v>DIDIER ALBERTO ACHURY MANCIPE</v>
          </cell>
          <cell r="B253">
            <v>80169387</v>
          </cell>
        </row>
        <row r="254">
          <cell r="A254" t="str">
            <v>DIDIER ORLANDO PALACIOS PINILLA</v>
          </cell>
          <cell r="B254">
            <v>82381157</v>
          </cell>
        </row>
        <row r="255">
          <cell r="A255" t="str">
            <v>DIEGO ALEJANDRO LURDUY ORTIZ</v>
          </cell>
          <cell r="B255">
            <v>80074475</v>
          </cell>
        </row>
        <row r="256">
          <cell r="A256" t="str">
            <v>DIEGO ALEJANDRO PULIDO BARRAGAN</v>
          </cell>
          <cell r="B256">
            <v>14326146</v>
          </cell>
        </row>
        <row r="257">
          <cell r="A257" t="str">
            <v>DIEGO ALEJANDRO RODRIGUEZ ZULUAGA</v>
          </cell>
          <cell r="B257">
            <v>80030201</v>
          </cell>
        </row>
        <row r="258">
          <cell r="A258" t="str">
            <v>DIEGO ALEXANDER QUINTERO VELASQUEZ</v>
          </cell>
          <cell r="B258">
            <v>75091125</v>
          </cell>
        </row>
        <row r="259">
          <cell r="A259" t="str">
            <v>DIEGO ANDRES NAVARRETE RODRIGUEZ</v>
          </cell>
          <cell r="B259">
            <v>80728629</v>
          </cell>
        </row>
        <row r="260">
          <cell r="A260" t="str">
            <v>DIEGO ARMANDO SARMIENTO SARMIENTO</v>
          </cell>
          <cell r="B260">
            <v>1043001742</v>
          </cell>
        </row>
        <row r="261">
          <cell r="A261" t="str">
            <v>DIEGO FERNANDO GARCIA RIOS</v>
          </cell>
          <cell r="B261">
            <v>18469141</v>
          </cell>
        </row>
        <row r="262">
          <cell r="A262" t="str">
            <v>DIEGO FERNANDO OCHOA LOPEZ</v>
          </cell>
          <cell r="B262">
            <v>1032365033</v>
          </cell>
        </row>
        <row r="263">
          <cell r="A263" t="str">
            <v>DIEGO FERNANDO RAMIREZ HERNANDEZ</v>
          </cell>
          <cell r="B263">
            <v>10030992</v>
          </cell>
        </row>
        <row r="264">
          <cell r="A264" t="str">
            <v>DIEGO FRANCISCO PINEDA PLAZAS</v>
          </cell>
          <cell r="B264">
            <v>80102693</v>
          </cell>
        </row>
        <row r="265">
          <cell r="A265" t="str">
            <v>DIEGO JAVIER RODRIGUEZ GARZON</v>
          </cell>
          <cell r="B265">
            <v>79957810</v>
          </cell>
        </row>
        <row r="266">
          <cell r="A266" t="str">
            <v>DIEGO MAURICIO TAMAYO JARAMILLO</v>
          </cell>
          <cell r="B266">
            <v>7714237</v>
          </cell>
        </row>
        <row r="267">
          <cell r="A267" t="str">
            <v>DOLFI ROJAS BALLESTEROS</v>
          </cell>
          <cell r="B267">
            <v>40415718</v>
          </cell>
        </row>
        <row r="268">
          <cell r="A268" t="str">
            <v>DOLORES FIGUEROA MOSQUERA</v>
          </cell>
          <cell r="B268">
            <v>32295839</v>
          </cell>
        </row>
        <row r="269">
          <cell r="A269" t="str">
            <v>DORA CECILIA BARAJAS RODRIGUEZ</v>
          </cell>
          <cell r="B269">
            <v>35512031</v>
          </cell>
        </row>
        <row r="270">
          <cell r="A270" t="str">
            <v>DORIS ALIETH MARTINEZ AGUILAR</v>
          </cell>
          <cell r="B270">
            <v>52363647</v>
          </cell>
        </row>
        <row r="271">
          <cell r="A271" t="str">
            <v>DORIS YADILA BACCA CAGUAZANGO</v>
          </cell>
          <cell r="B271">
            <v>30731303</v>
          </cell>
        </row>
        <row r="272">
          <cell r="A272" t="str">
            <v>DORIS YANETH GUAUÑA PISSO</v>
          </cell>
          <cell r="B272">
            <v>25276984</v>
          </cell>
        </row>
        <row r="273">
          <cell r="A273" t="str">
            <v xml:space="preserve">DUBERLY EDUARDO MURILLO BARONA </v>
          </cell>
          <cell r="B273">
            <v>79335420</v>
          </cell>
        </row>
        <row r="274">
          <cell r="A274" t="str">
            <v>DUBERNEY CORRALES RAMIREZ</v>
          </cell>
          <cell r="B274">
            <v>9773404</v>
          </cell>
        </row>
        <row r="275">
          <cell r="A275" t="str">
            <v>EDDY SIMON PARGA GARCIA</v>
          </cell>
          <cell r="B275">
            <v>80723574</v>
          </cell>
        </row>
        <row r="276">
          <cell r="A276" t="str">
            <v>EDGAR ALBERTO CASTIBLANCO GONZALEZ</v>
          </cell>
          <cell r="B276">
            <v>19477329</v>
          </cell>
        </row>
        <row r="277">
          <cell r="A277" t="str">
            <v>EDGAR ALEXANDER BAUTISTA MEZA</v>
          </cell>
          <cell r="B277">
            <v>88031778</v>
          </cell>
        </row>
        <row r="278">
          <cell r="A278" t="str">
            <v>EDGAR ALFREDO BURGOS GONZALEZ</v>
          </cell>
          <cell r="B278">
            <v>79638798</v>
          </cell>
        </row>
        <row r="279">
          <cell r="A279" t="str">
            <v xml:space="preserve">EDGAR ALBERTO CASTIBLANCO GONZALEZ </v>
          </cell>
          <cell r="B279">
            <v>19477329</v>
          </cell>
        </row>
        <row r="280">
          <cell r="A280" t="str">
            <v>EDGAR HERNAN ZARAMA REVELO</v>
          </cell>
          <cell r="B280">
            <v>12989938</v>
          </cell>
        </row>
        <row r="281">
          <cell r="A281" t="str">
            <v>EDGAR JAVIER VEGA AROCA</v>
          </cell>
          <cell r="B281">
            <v>19619310</v>
          </cell>
        </row>
        <row r="282">
          <cell r="A282" t="str">
            <v>EDGAR JOHANY FLOREZ ROCHA</v>
          </cell>
          <cell r="B282">
            <v>86058669</v>
          </cell>
        </row>
        <row r="283">
          <cell r="A283" t="str">
            <v>EDGAR OVIDIO HERNANDEZ REYES</v>
          </cell>
          <cell r="B283">
            <v>19259454</v>
          </cell>
        </row>
        <row r="284">
          <cell r="A284" t="str">
            <v>EDGAR RICARDO VARGAS ARIAS</v>
          </cell>
          <cell r="B284">
            <v>72325451</v>
          </cell>
        </row>
        <row r="285">
          <cell r="A285" t="str">
            <v>EDGARDO JOSE QUIROZ PACHECO</v>
          </cell>
          <cell r="B285">
            <v>77187997</v>
          </cell>
        </row>
        <row r="286">
          <cell r="A286" t="str">
            <v>EDICSON PATIÑO MURILLO</v>
          </cell>
          <cell r="B286">
            <v>16161521</v>
          </cell>
        </row>
        <row r="287">
          <cell r="A287" t="str">
            <v>EDIER FRANCISCO MALAVERA PULIDO</v>
          </cell>
          <cell r="B287">
            <v>80227708</v>
          </cell>
        </row>
        <row r="288">
          <cell r="A288" t="str">
            <v>EDIER LUCIRO FERNANDEZ VALLEJO</v>
          </cell>
          <cell r="B288">
            <v>76311566</v>
          </cell>
        </row>
        <row r="289">
          <cell r="A289" t="str">
            <v>EDILSON LOZADA VANEGAS</v>
          </cell>
          <cell r="B289">
            <v>88157857</v>
          </cell>
        </row>
        <row r="290">
          <cell r="A290" t="str">
            <v>EDIMER JACOME SANABRIA</v>
          </cell>
          <cell r="B290">
            <v>91293021</v>
          </cell>
        </row>
        <row r="291">
          <cell r="A291" t="str">
            <v>EDINSON BONILLA JIMENEZ</v>
          </cell>
          <cell r="B291">
            <v>86069634</v>
          </cell>
        </row>
        <row r="292">
          <cell r="A292" t="str">
            <v>EDINSON OSPINA VALENCIA</v>
          </cell>
          <cell r="B292">
            <v>94526658</v>
          </cell>
        </row>
        <row r="293">
          <cell r="A293" t="str">
            <v>EDISON ALFONSO DIAZ BARAJAS</v>
          </cell>
          <cell r="B293">
            <v>79795096</v>
          </cell>
        </row>
        <row r="294">
          <cell r="A294" t="str">
            <v>EDISON CORDOBA CHICANGO</v>
          </cell>
          <cell r="B294">
            <v>16775389</v>
          </cell>
        </row>
        <row r="295">
          <cell r="A295" t="str">
            <v>EDISON ECHEVERRI SOTO</v>
          </cell>
          <cell r="B295">
            <v>10026277</v>
          </cell>
        </row>
        <row r="296">
          <cell r="A296" t="str">
            <v>EDITH MARILUZ MONTES FLOREZ</v>
          </cell>
          <cell r="B296">
            <v>20451079</v>
          </cell>
        </row>
        <row r="297">
          <cell r="A297" t="str">
            <v>EDNA YERY GUTIERREZ PARRA</v>
          </cell>
          <cell r="B297">
            <v>1121844752</v>
          </cell>
        </row>
        <row r="298">
          <cell r="A298" t="str">
            <v>EDNA YESENIA MONTAÑEZ NEMEGUEN</v>
          </cell>
          <cell r="B298">
            <v>1014178129</v>
          </cell>
        </row>
        <row r="299">
          <cell r="A299" t="str">
            <v>EDUARDO CASTRO SOTO</v>
          </cell>
          <cell r="B299">
            <v>93385906</v>
          </cell>
        </row>
        <row r="300">
          <cell r="A300" t="str">
            <v xml:space="preserve">EDUARDO IGNACIO GONZALEZ </v>
          </cell>
          <cell r="B300">
            <v>72159653</v>
          </cell>
        </row>
        <row r="301">
          <cell r="A301" t="str">
            <v>EDUARDO JOSE MARRIAGA GAVIRIA</v>
          </cell>
          <cell r="B301">
            <v>73187998</v>
          </cell>
        </row>
        <row r="302">
          <cell r="A302" t="str">
            <v>EDUIN GIOVANI RIVERA RODRIGUEZ</v>
          </cell>
          <cell r="B302">
            <v>80033258</v>
          </cell>
        </row>
        <row r="303">
          <cell r="A303" t="str">
            <v>EDWAR ANDRES SAAVEDRA BALLESTEROS</v>
          </cell>
          <cell r="B303">
            <v>80541017</v>
          </cell>
        </row>
        <row r="304">
          <cell r="A304" t="str">
            <v>EDWAR VLADIMIR DUARTE RODRIGUEZ</v>
          </cell>
          <cell r="B304">
            <v>1026550812</v>
          </cell>
        </row>
        <row r="305">
          <cell r="A305" t="str">
            <v>EDWARD ALEXANDER SAAVEDRA RICO</v>
          </cell>
          <cell r="B305">
            <v>13508051</v>
          </cell>
        </row>
        <row r="306">
          <cell r="A306" t="str">
            <v>EDWIN ALEXANDER MUÑOZ HERRERA</v>
          </cell>
          <cell r="B306">
            <v>70420671</v>
          </cell>
        </row>
        <row r="307">
          <cell r="A307" t="str">
            <v>EDWIN ALONSO CASTELLANOS SALINAS</v>
          </cell>
          <cell r="B307">
            <v>80004004</v>
          </cell>
        </row>
        <row r="308">
          <cell r="A308" t="str">
            <v>EDWIN DE JESUS SILVERA CORONADO</v>
          </cell>
          <cell r="B308">
            <v>72194508</v>
          </cell>
        </row>
        <row r="309">
          <cell r="A309" t="str">
            <v>EDWIN FERNANDO BARONA RODRIGUEZ</v>
          </cell>
          <cell r="B309">
            <v>1130641511</v>
          </cell>
        </row>
        <row r="310">
          <cell r="A310" t="str">
            <v>EDWIN FERNANDO ZUÑIGA CRUZ</v>
          </cell>
          <cell r="B310">
            <v>5821691</v>
          </cell>
        </row>
        <row r="311">
          <cell r="A311" t="str">
            <v>EDWIN FERNEY VILLAMIZAR PINZON</v>
          </cell>
          <cell r="B311">
            <v>80876161</v>
          </cell>
        </row>
        <row r="312">
          <cell r="A312" t="str">
            <v>EDWIN GERMAN OLAYA VILLALBA</v>
          </cell>
          <cell r="B312">
            <v>1022943437</v>
          </cell>
        </row>
        <row r="313">
          <cell r="A313" t="str">
            <v>EDWIN JAVIER FORERO PEREZ</v>
          </cell>
          <cell r="B313">
            <v>80027551</v>
          </cell>
        </row>
        <row r="314">
          <cell r="A314" t="str">
            <v>EDWIN MACHACON ALVAREZ</v>
          </cell>
          <cell r="B314">
            <v>73156610</v>
          </cell>
        </row>
        <row r="315">
          <cell r="A315" t="str">
            <v>EDWIN ORLANDO LEON MONTERO</v>
          </cell>
          <cell r="B315">
            <v>1019030146</v>
          </cell>
        </row>
        <row r="316">
          <cell r="A316" t="str">
            <v>EDWIN RENE BERNAL RIVERA</v>
          </cell>
          <cell r="B316">
            <v>79902611</v>
          </cell>
        </row>
        <row r="317">
          <cell r="A317" t="str">
            <v>EDWIN ROLANDO GOMEZ PUENTES</v>
          </cell>
          <cell r="B317">
            <v>98398528</v>
          </cell>
        </row>
        <row r="318">
          <cell r="A318" t="str">
            <v>EDWIN SAMUEL RAMIREZ LOSADA</v>
          </cell>
          <cell r="B318">
            <v>79977193</v>
          </cell>
        </row>
        <row r="319">
          <cell r="A319" t="str">
            <v>EDWIN SANTIAGO BAUTISTA QUIROGA</v>
          </cell>
          <cell r="B319">
            <v>1023863468</v>
          </cell>
        </row>
        <row r="320">
          <cell r="A320" t="str">
            <v>EFRAIN ANTONIO CUCUNUBA TOTAITIVE</v>
          </cell>
          <cell r="B320">
            <v>19459411</v>
          </cell>
        </row>
        <row r="321">
          <cell r="A321" t="str">
            <v>EFRAIN COLLAZOS GUERRERO</v>
          </cell>
          <cell r="B321">
            <v>80441338</v>
          </cell>
        </row>
        <row r="322">
          <cell r="A322" t="str">
            <v>EFRAIN HERRERA TORRES</v>
          </cell>
          <cell r="B322">
            <v>73140604</v>
          </cell>
        </row>
        <row r="323">
          <cell r="A323" t="str">
            <v xml:space="preserve">EFREY CANDELA </v>
          </cell>
          <cell r="B323">
            <v>17356305</v>
          </cell>
        </row>
        <row r="324">
          <cell r="A324" t="str">
            <v>ELBIS FREILER QUINTERO GIRALDO</v>
          </cell>
          <cell r="B324">
            <v>6320853</v>
          </cell>
        </row>
        <row r="325">
          <cell r="A325" t="str">
            <v>ELCY JANNETH BARRIGA DIAZ</v>
          </cell>
          <cell r="B325">
            <v>39762965</v>
          </cell>
        </row>
        <row r="326">
          <cell r="A326" t="str">
            <v>ELIANA KATHERINE ARBOLEDA DEL REAL</v>
          </cell>
          <cell r="B326">
            <v>60445544</v>
          </cell>
        </row>
        <row r="327">
          <cell r="A327" t="str">
            <v>ELIANA PAOLA LESMES MORA</v>
          </cell>
          <cell r="B327">
            <v>1116780489</v>
          </cell>
        </row>
        <row r="328">
          <cell r="A328" t="str">
            <v>ELIO ENRIQUE PRADA BELTRAN</v>
          </cell>
          <cell r="B328">
            <v>73581961</v>
          </cell>
        </row>
        <row r="329">
          <cell r="A329" t="str">
            <v>ELISABET USECHE MARIN</v>
          </cell>
          <cell r="B329">
            <v>25166983</v>
          </cell>
        </row>
        <row r="330">
          <cell r="A330" t="str">
            <v>ELIZABETH JAUREGUI REINA</v>
          </cell>
          <cell r="B330">
            <v>41699005</v>
          </cell>
        </row>
        <row r="331">
          <cell r="A331" t="str">
            <v>ELIZABETH MALDONADO LUNA</v>
          </cell>
          <cell r="B331">
            <v>43868229</v>
          </cell>
        </row>
        <row r="332">
          <cell r="A332" t="str">
            <v xml:space="preserve">ELIZABETH NIÑO SOLANO </v>
          </cell>
          <cell r="B332">
            <v>21024942</v>
          </cell>
        </row>
        <row r="333">
          <cell r="A333" t="str">
            <v>ELKIN EMILIO MANTILLA NIÑO</v>
          </cell>
          <cell r="B333">
            <v>13744479</v>
          </cell>
        </row>
        <row r="334">
          <cell r="A334" t="str">
            <v>ELMIS RIOS RODRIGUEZ</v>
          </cell>
          <cell r="B334">
            <v>77090287</v>
          </cell>
        </row>
        <row r="335">
          <cell r="A335" t="str">
            <v>ELSA LUCIA CABRERA GOMEZ</v>
          </cell>
          <cell r="B335">
            <v>59819840</v>
          </cell>
        </row>
        <row r="336">
          <cell r="A336" t="str">
            <v>ELSY VARGAS LOPEZ</v>
          </cell>
          <cell r="B336">
            <v>51932325</v>
          </cell>
        </row>
        <row r="337">
          <cell r="A337" t="str">
            <v>ELVIRA SALCEDO SALCEDO</v>
          </cell>
          <cell r="B337">
            <v>35321130</v>
          </cell>
        </row>
        <row r="338">
          <cell r="A338" t="str">
            <v>ELVIS LEONARDO SIERRA JIMENEZ</v>
          </cell>
          <cell r="B338">
            <v>79787263</v>
          </cell>
        </row>
        <row r="339">
          <cell r="A339" t="str">
            <v>EMILY RICARDO PARRA</v>
          </cell>
          <cell r="B339">
            <v>1030544871</v>
          </cell>
        </row>
        <row r="340">
          <cell r="A340" t="str">
            <v>EMMA PAOLA ANGULO JIMENEZ</v>
          </cell>
          <cell r="B340">
            <v>52383139</v>
          </cell>
        </row>
        <row r="341">
          <cell r="A341" t="str">
            <v>ENDIR ESLIK HURTADO RIVAS</v>
          </cell>
          <cell r="B341">
            <v>11806390</v>
          </cell>
        </row>
        <row r="342">
          <cell r="A342" t="str">
            <v>ENDRIC RAFAEL SALGADO QUIÑONEZ</v>
          </cell>
          <cell r="B342">
            <v>78750825</v>
          </cell>
        </row>
        <row r="343">
          <cell r="A343" t="str">
            <v>ENNA CATALINA MANTILLA QUINTERO</v>
          </cell>
          <cell r="B343">
            <v>1128050124</v>
          </cell>
        </row>
        <row r="344">
          <cell r="A344" t="str">
            <v>ENRIQUE JAIMES ARIAS</v>
          </cell>
          <cell r="B344">
            <v>80072488</v>
          </cell>
        </row>
        <row r="345">
          <cell r="A345" t="str">
            <v>ERICA CRISTINA CARRASCAL GALLEGO</v>
          </cell>
          <cell r="B345">
            <v>43920626</v>
          </cell>
        </row>
        <row r="346">
          <cell r="A346" t="str">
            <v>ERIDIANI ANANGE VIATELA SIERRA</v>
          </cell>
          <cell r="B346">
            <v>52521870</v>
          </cell>
        </row>
        <row r="347">
          <cell r="A347" t="str">
            <v>ERIKA ANDREA LACHE DONOSO</v>
          </cell>
          <cell r="B347">
            <v>1073691092</v>
          </cell>
        </row>
        <row r="348">
          <cell r="A348" t="str">
            <v>ERIKA LILIANA MATIZ BADILLO</v>
          </cell>
          <cell r="B348">
            <v>52491542</v>
          </cell>
        </row>
        <row r="349">
          <cell r="A349" t="str">
            <v>ERIS MORE ORTEGA</v>
          </cell>
          <cell r="B349">
            <v>73146010</v>
          </cell>
        </row>
        <row r="350">
          <cell r="A350" t="str">
            <v xml:space="preserve">ERWIN DARIO ERNESTO MEJIA AFRICANO </v>
          </cell>
          <cell r="B350">
            <v>80819613</v>
          </cell>
        </row>
        <row r="351">
          <cell r="A351" t="str">
            <v>ERWIN FABIO HENAO AYA</v>
          </cell>
          <cell r="B351">
            <v>79886053</v>
          </cell>
        </row>
        <row r="352">
          <cell r="A352" t="str">
            <v>ESNEYDER OSWALDO ORDOÑEZ ANGEL</v>
          </cell>
          <cell r="B352">
            <v>80281987</v>
          </cell>
        </row>
        <row r="353">
          <cell r="A353" t="str">
            <v>ESPERANZA VERGARA PAZ</v>
          </cell>
          <cell r="B353">
            <v>34538657</v>
          </cell>
        </row>
        <row r="354">
          <cell r="A354" t="str">
            <v>ESTHER DEL SOCORRO PORTILLA ARIAS</v>
          </cell>
          <cell r="B354">
            <v>59813585</v>
          </cell>
        </row>
        <row r="355">
          <cell r="A355" t="str">
            <v>EURIPIDES SERRATO BENITEZ</v>
          </cell>
          <cell r="B355">
            <v>11480154</v>
          </cell>
        </row>
        <row r="356">
          <cell r="A356" t="str">
            <v>EVELIO JOSE VIDES CONTRERAS</v>
          </cell>
          <cell r="B356">
            <v>72169739</v>
          </cell>
        </row>
        <row r="357">
          <cell r="A357" t="str">
            <v>EVELYN SUSANA RIVERA RUBIANO</v>
          </cell>
          <cell r="B357">
            <v>1010189373</v>
          </cell>
        </row>
        <row r="358">
          <cell r="A358" t="str">
            <v>EVER EDGAR CAMELO GONZALEZ</v>
          </cell>
          <cell r="B358">
            <v>79415607</v>
          </cell>
        </row>
        <row r="359">
          <cell r="A359" t="str">
            <v>FABIAN ANDRES HERNANDEZ ESPINOSA</v>
          </cell>
          <cell r="B359">
            <v>17421162</v>
          </cell>
        </row>
        <row r="360">
          <cell r="A360" t="str">
            <v>FABIAN MAURICIO MAHECHA LOPEZ</v>
          </cell>
          <cell r="B360">
            <v>1073603005</v>
          </cell>
        </row>
        <row r="361">
          <cell r="A361" t="str">
            <v>FABIAN RICARDO GONZALEZ RAMOS</v>
          </cell>
          <cell r="B361">
            <v>79925793</v>
          </cell>
        </row>
        <row r="362">
          <cell r="A362" t="str">
            <v>FABIAN RICARDO GONZALEZ ROA</v>
          </cell>
          <cell r="B362">
            <v>1049602264</v>
          </cell>
        </row>
        <row r="363">
          <cell r="A363" t="str">
            <v>FABIO ENRIQUE ORTIZ PIÑEROS</v>
          </cell>
          <cell r="B363">
            <v>79599771</v>
          </cell>
        </row>
        <row r="364">
          <cell r="A364" t="str">
            <v>FARID NICOLAS ESLAIT ZAMBRANO</v>
          </cell>
          <cell r="B364">
            <v>72262201</v>
          </cell>
        </row>
        <row r="365">
          <cell r="A365" t="str">
            <v>FEIRY HAALSON BARRAGAN SOCHA</v>
          </cell>
          <cell r="B365">
            <v>86010416</v>
          </cell>
        </row>
        <row r="366">
          <cell r="A366" t="str">
            <v>FELIPE ALBERTO GARCIA SANCHEZ</v>
          </cell>
          <cell r="B366">
            <v>9976528</v>
          </cell>
        </row>
        <row r="367">
          <cell r="A367" t="str">
            <v>FELIPE SANTIAGO NEIRA RIVERA</v>
          </cell>
          <cell r="B367">
            <v>1019008714</v>
          </cell>
        </row>
        <row r="368">
          <cell r="A368" t="str">
            <v>FELIX ANTONIO CRUZ BENAVIDES</v>
          </cell>
          <cell r="B368">
            <v>19433379</v>
          </cell>
        </row>
        <row r="369">
          <cell r="A369" t="str">
            <v>FELIX MANUEL PAJARO RINCON</v>
          </cell>
          <cell r="B369">
            <v>8834018</v>
          </cell>
        </row>
        <row r="370">
          <cell r="A370" t="str">
            <v>FERNANDO ANDRES DIAZ RODRIGUEZ</v>
          </cell>
          <cell r="B370">
            <v>1032363326</v>
          </cell>
        </row>
        <row r="371">
          <cell r="A371" t="str">
            <v>FERNANDO BERNAL ROMERO</v>
          </cell>
          <cell r="B371">
            <v>79737591</v>
          </cell>
        </row>
        <row r="372">
          <cell r="A372" t="str">
            <v>FERNANDO FERNANDEZ RODRIGUEZ</v>
          </cell>
          <cell r="B372">
            <v>19408226</v>
          </cell>
        </row>
        <row r="373">
          <cell r="A373" t="str">
            <v>FERNANDO PAUL RACEDO PEREZ</v>
          </cell>
          <cell r="B373">
            <v>1047415395</v>
          </cell>
        </row>
        <row r="374">
          <cell r="A374" t="str">
            <v>FERNANDO RIOS MEJIA</v>
          </cell>
          <cell r="B374">
            <v>16553362</v>
          </cell>
        </row>
        <row r="375">
          <cell r="A375" t="str">
            <v>FERNEY CARDONA HERNANDEZ</v>
          </cell>
          <cell r="B375">
            <v>16115529</v>
          </cell>
        </row>
        <row r="376">
          <cell r="A376" t="str">
            <v>FERNEY EDUARDO MONTENEGRO SIERRA</v>
          </cell>
          <cell r="B376">
            <v>11256874</v>
          </cell>
        </row>
        <row r="377">
          <cell r="A377" t="str">
            <v>FERNEY LEONARDO CASTELLANOS ROJAS</v>
          </cell>
          <cell r="B377">
            <v>80802241</v>
          </cell>
        </row>
        <row r="378">
          <cell r="A378" t="str">
            <v>FIDEL ERNESTO LOPEZ ARCINIEGAS</v>
          </cell>
          <cell r="B378">
            <v>94369601</v>
          </cell>
        </row>
        <row r="379">
          <cell r="A379" t="str">
            <v>FLOR BIANEY RINCON RODRIGUEZ</v>
          </cell>
          <cell r="B379">
            <v>23926816</v>
          </cell>
        </row>
        <row r="380">
          <cell r="A380" t="str">
            <v>FLOR ELVIA URREGO MARTINEZ</v>
          </cell>
          <cell r="B380">
            <v>41794011</v>
          </cell>
        </row>
        <row r="381">
          <cell r="A381" t="str">
            <v>FLOR NALLIBER DOMINGUEZ TORRES</v>
          </cell>
          <cell r="B381">
            <v>40316314</v>
          </cell>
        </row>
        <row r="382">
          <cell r="A382" t="str">
            <v>FRANCISCA ROZO DE ZAMUDIO</v>
          </cell>
          <cell r="B382">
            <v>37241085</v>
          </cell>
        </row>
        <row r="383">
          <cell r="A383" t="str">
            <v>FRANCISCO ANTONIO AILLON VERA</v>
          </cell>
          <cell r="B383">
            <v>13483063</v>
          </cell>
        </row>
        <row r="384">
          <cell r="A384" t="str">
            <v>FRANCISCO JAVIER GARCIA MEDINA</v>
          </cell>
          <cell r="B384">
            <v>18496419</v>
          </cell>
        </row>
        <row r="385">
          <cell r="A385" t="str">
            <v>FRANCISCO JAVIER MONEDERO CADENA</v>
          </cell>
          <cell r="B385">
            <v>1130682042</v>
          </cell>
        </row>
        <row r="386">
          <cell r="A386" t="str">
            <v>FRANCISCO JAVIER NARVAEZ RESTREPO</v>
          </cell>
          <cell r="B386">
            <v>71762925</v>
          </cell>
        </row>
        <row r="387">
          <cell r="A387" t="str">
            <v>FRANK DANIEL RAMOS CHAPARRO</v>
          </cell>
          <cell r="B387">
            <v>71762925</v>
          </cell>
        </row>
        <row r="388">
          <cell r="A388" t="str">
            <v>FRANK EDIER MENDEZ CORDOBA</v>
          </cell>
          <cell r="B388">
            <v>12198947</v>
          </cell>
        </row>
        <row r="389">
          <cell r="A389" t="str">
            <v>FREDDY ANDRES ZARAMA REVELO</v>
          </cell>
          <cell r="B389">
            <v>98390466</v>
          </cell>
        </row>
        <row r="390">
          <cell r="A390" t="str">
            <v>FREDDY TOLEDO BERMEO</v>
          </cell>
          <cell r="B390">
            <v>12265849</v>
          </cell>
        </row>
        <row r="391">
          <cell r="A391" t="str">
            <v xml:space="preserve">FREDY ALONSO FUENTES </v>
          </cell>
          <cell r="B391">
            <v>7171113</v>
          </cell>
        </row>
        <row r="392">
          <cell r="A392" t="str">
            <v>FREDY ALONSO MESA SANCHEZ</v>
          </cell>
          <cell r="B392">
            <v>74188181</v>
          </cell>
        </row>
        <row r="393">
          <cell r="A393" t="str">
            <v xml:space="preserve">FREDY ENRIQUE SARMIENTO ROMERO </v>
          </cell>
          <cell r="B393">
            <v>79910806</v>
          </cell>
        </row>
        <row r="394">
          <cell r="A394" t="str">
            <v>FREDY GONZALO PAZ CAICEDO</v>
          </cell>
          <cell r="B394">
            <v>5207674</v>
          </cell>
        </row>
        <row r="395">
          <cell r="A395" t="str">
            <v>FREDY JULIAN APONTE ALMECIGA</v>
          </cell>
          <cell r="B395">
            <v>11233414</v>
          </cell>
        </row>
        <row r="396">
          <cell r="A396" t="str">
            <v>FREDY MENDEZ RUIZ</v>
          </cell>
          <cell r="B396">
            <v>11447243</v>
          </cell>
        </row>
        <row r="397">
          <cell r="A397" t="str">
            <v>FREDY WILMAN GUERRA OYUELA</v>
          </cell>
          <cell r="B397">
            <v>79414751</v>
          </cell>
        </row>
        <row r="398">
          <cell r="A398" t="str">
            <v>FREID MARTIN ANDRADE CASTRO</v>
          </cell>
          <cell r="B398">
            <v>98378793</v>
          </cell>
        </row>
        <row r="399">
          <cell r="A399" t="str">
            <v>FREYA MARIA GALVEZ MORENO</v>
          </cell>
          <cell r="B399">
            <v>31555022</v>
          </cell>
        </row>
        <row r="400">
          <cell r="A400" t="str">
            <v>GABRIEL CRUZ VARGAS</v>
          </cell>
          <cell r="B400">
            <v>6613149</v>
          </cell>
        </row>
        <row r="401">
          <cell r="A401" t="str">
            <v>GABRIEL EDUARDO RIOS PARRA</v>
          </cell>
          <cell r="B401">
            <v>10050322</v>
          </cell>
        </row>
        <row r="402">
          <cell r="A402" t="str">
            <v>GABRIEL GUERRERO MORANTES</v>
          </cell>
          <cell r="B402">
            <v>74327209</v>
          </cell>
        </row>
        <row r="403">
          <cell r="A403" t="str">
            <v>GEIDY MIREYA GOMEZ FEO</v>
          </cell>
          <cell r="B403">
            <v>52655683</v>
          </cell>
        </row>
        <row r="404">
          <cell r="A404" t="str">
            <v>GEISER GERALDI ACEVEDO FLOREZ</v>
          </cell>
          <cell r="B404">
            <v>1121207275</v>
          </cell>
        </row>
        <row r="405">
          <cell r="A405" t="str">
            <v>GELMER RODRIGUEZ AGUIRRE</v>
          </cell>
          <cell r="B405">
            <v>79284762</v>
          </cell>
        </row>
        <row r="406">
          <cell r="A406" t="str">
            <v>GEMMA JUDITH ANGEL VARGAS</v>
          </cell>
          <cell r="B406">
            <v>26427205</v>
          </cell>
        </row>
        <row r="407">
          <cell r="A407" t="str">
            <v xml:space="preserve">GEMNY ESPERANZA MAURNO </v>
          </cell>
          <cell r="B407">
            <v>68287802</v>
          </cell>
        </row>
        <row r="408">
          <cell r="A408" t="str">
            <v>GEOVANNY ORLANDO ASCUNTAR CHICAIZA</v>
          </cell>
          <cell r="B408">
            <v>5204445</v>
          </cell>
        </row>
        <row r="409">
          <cell r="A409" t="str">
            <v>GEOVANNY PELAEZ QUICENO</v>
          </cell>
          <cell r="B409">
            <v>10289006</v>
          </cell>
        </row>
        <row r="410">
          <cell r="A410" t="str">
            <v>GEOVANNY URIBE ARENILLA</v>
          </cell>
          <cell r="B410">
            <v>18928480</v>
          </cell>
        </row>
        <row r="411">
          <cell r="A411" t="str">
            <v>GERARDO ENRIQUE GONZALEZ HENRIQUEZ</v>
          </cell>
          <cell r="B411">
            <v>7142669</v>
          </cell>
        </row>
        <row r="412">
          <cell r="A412" t="str">
            <v>GERMAN ADOLFO LOAIZA OCAMPO</v>
          </cell>
          <cell r="B412">
            <v>75035436</v>
          </cell>
        </row>
        <row r="413">
          <cell r="A413" t="str">
            <v>GERMAN ARTURO DE LEON PORRAS</v>
          </cell>
          <cell r="B413">
            <v>72217286</v>
          </cell>
        </row>
        <row r="414">
          <cell r="A414" t="str">
            <v>GERMAN DARIO ARIAS ESCOBAR</v>
          </cell>
          <cell r="B414">
            <v>75089644</v>
          </cell>
        </row>
        <row r="415">
          <cell r="A415" t="str">
            <v>GERMAN DAVID ARROYAVE RENDON</v>
          </cell>
          <cell r="B415">
            <v>14798724</v>
          </cell>
        </row>
        <row r="416">
          <cell r="A416" t="str">
            <v>GERMAN EDGARDO GUZMAN PATIÑO</v>
          </cell>
          <cell r="B416">
            <v>5991266</v>
          </cell>
        </row>
        <row r="417">
          <cell r="A417" t="str">
            <v>GERMAN RUBIANO BELTRAN</v>
          </cell>
          <cell r="B417">
            <v>79347330</v>
          </cell>
        </row>
        <row r="418">
          <cell r="A418" t="str">
            <v>GERMAN SANTIAGO BARRERO SANCHEZ</v>
          </cell>
          <cell r="B418">
            <v>7174162</v>
          </cell>
        </row>
        <row r="419">
          <cell r="A419" t="str">
            <v>GERMAN VELOZA ARIZMENDY</v>
          </cell>
          <cell r="B419">
            <v>19259584</v>
          </cell>
        </row>
        <row r="420">
          <cell r="A420" t="str">
            <v>GILIA INES VASQUEZ RODRIGUEZ</v>
          </cell>
          <cell r="B420">
            <v>51638528</v>
          </cell>
        </row>
        <row r="421">
          <cell r="A421" t="str">
            <v>GILMER MOISES AMEZQUITA MONROY</v>
          </cell>
          <cell r="B421">
            <v>79717103</v>
          </cell>
        </row>
        <row r="422">
          <cell r="A422" t="str">
            <v>GINA CONCEPCION ANGULO MENDOZA</v>
          </cell>
          <cell r="B422">
            <v>1047369103</v>
          </cell>
        </row>
        <row r="423">
          <cell r="A423" t="str">
            <v>GINA MILENA DIAZ SERRANO</v>
          </cell>
          <cell r="B423">
            <v>63556323</v>
          </cell>
        </row>
        <row r="424">
          <cell r="A424" t="str">
            <v>GINA PAOLA DUEÑAS BARBOSA</v>
          </cell>
          <cell r="B424">
            <v>52382959</v>
          </cell>
        </row>
        <row r="425">
          <cell r="A425" t="str">
            <v xml:space="preserve">GINA SUCEL ACEVEDO </v>
          </cell>
          <cell r="B425">
            <v>40331795</v>
          </cell>
        </row>
        <row r="426">
          <cell r="A426" t="str">
            <v>GLADYS CUEVAS HERNANDEZ</v>
          </cell>
          <cell r="B426">
            <v>63446674</v>
          </cell>
        </row>
        <row r="427">
          <cell r="A427" t="str">
            <v>GLADYS POLO FLOREZ</v>
          </cell>
          <cell r="B427">
            <v>51780014</v>
          </cell>
        </row>
        <row r="428">
          <cell r="A428" t="str">
            <v>GLEYDER YOHANA GUERRA MORA</v>
          </cell>
          <cell r="B428">
            <v>20716312</v>
          </cell>
        </row>
        <row r="429">
          <cell r="A429" t="str">
            <v>GLORIA ALEJANDRA MORENO GAMEZ</v>
          </cell>
          <cell r="B429">
            <v>52269116</v>
          </cell>
        </row>
        <row r="430">
          <cell r="A430" t="str">
            <v>GLORIA ANDREA SUAREZ ROSERO</v>
          </cell>
          <cell r="B430">
            <v>36860865</v>
          </cell>
        </row>
        <row r="431">
          <cell r="A431" t="str">
            <v>GLORIA ESPERANZA LIZARAZO SALAZAR</v>
          </cell>
          <cell r="B431">
            <v>23637912</v>
          </cell>
        </row>
        <row r="432">
          <cell r="A432" t="str">
            <v>GLORIA MARIA VIZCAINO GUEVARA</v>
          </cell>
          <cell r="B432">
            <v>21190642</v>
          </cell>
        </row>
        <row r="433">
          <cell r="A433" t="str">
            <v>GLORIA PATRICIA MIRA CORREA</v>
          </cell>
          <cell r="B433">
            <v>43029132</v>
          </cell>
        </row>
        <row r="434">
          <cell r="A434" t="str">
            <v>GLORIA PATRICIA PEREZ DIAZ</v>
          </cell>
          <cell r="B434">
            <v>1085249478</v>
          </cell>
        </row>
        <row r="435">
          <cell r="A435" t="str">
            <v>GLORIA SANINT JARAMILLO</v>
          </cell>
          <cell r="B435">
            <v>33155651</v>
          </cell>
        </row>
        <row r="436">
          <cell r="A436" t="str">
            <v>GREYS AMPARO PEREIRA APARICIO</v>
          </cell>
          <cell r="B436">
            <v>1047420675</v>
          </cell>
        </row>
        <row r="437">
          <cell r="A437" t="str">
            <v>GUADALUPE SANCHEZ PALMA</v>
          </cell>
          <cell r="B437">
            <v>42499411</v>
          </cell>
        </row>
        <row r="438">
          <cell r="A438" t="str">
            <v>GUIDO FERNANDO COLORADO VELEZ</v>
          </cell>
          <cell r="B438">
            <v>94532129</v>
          </cell>
        </row>
        <row r="439">
          <cell r="A439" t="str">
            <v>GUILLERMINA YAGUARA PEDROZA</v>
          </cell>
          <cell r="B439">
            <v>40443921</v>
          </cell>
        </row>
        <row r="440">
          <cell r="A440" t="str">
            <v>GUILLERMO ANTONIO CARDONA ROJAS</v>
          </cell>
          <cell r="B440">
            <v>73113832</v>
          </cell>
        </row>
        <row r="441">
          <cell r="A441" t="str">
            <v>GUILLERMO BARBOSA ALGARRA</v>
          </cell>
          <cell r="B441">
            <v>80234741</v>
          </cell>
        </row>
        <row r="442">
          <cell r="A442" t="str">
            <v>GUILLERMO NEMPEQUE CAÑON</v>
          </cell>
          <cell r="B442">
            <v>19452913</v>
          </cell>
        </row>
        <row r="443">
          <cell r="A443" t="str">
            <v>GUSTAVO ADOLFO QUINTERO VELEZ</v>
          </cell>
          <cell r="B443">
            <v>75037790</v>
          </cell>
        </row>
        <row r="444">
          <cell r="A444" t="str">
            <v xml:space="preserve">GUSTAVO ALBERTO PADILLA </v>
          </cell>
          <cell r="B444">
            <v>19462757</v>
          </cell>
        </row>
        <row r="445">
          <cell r="A445" t="str">
            <v>GUSTAVO BAYONA VARGAS</v>
          </cell>
          <cell r="B445">
            <v>79623516</v>
          </cell>
        </row>
        <row r="446">
          <cell r="A446" t="str">
            <v>GUSTAVO ELIECER REYES LANZZIANO</v>
          </cell>
          <cell r="B446">
            <v>1049613986</v>
          </cell>
        </row>
        <row r="447">
          <cell r="A447" t="str">
            <v>GUSTAVO HERNANDO VEGA IRIARTE</v>
          </cell>
          <cell r="B447">
            <v>17655925</v>
          </cell>
        </row>
        <row r="448">
          <cell r="A448" t="str">
            <v>GUSTAVO MONROY RIVERA</v>
          </cell>
          <cell r="B448">
            <v>19302966</v>
          </cell>
        </row>
        <row r="449">
          <cell r="A449" t="str">
            <v>GUSTAVO SOLANO FAJARDO</v>
          </cell>
          <cell r="B449">
            <v>79050892</v>
          </cell>
        </row>
        <row r="450">
          <cell r="A450" t="str">
            <v>HAMINTON HAIR CIFUENTES MONTEALEGRE</v>
          </cell>
          <cell r="B450">
            <v>80148462</v>
          </cell>
        </row>
        <row r="451">
          <cell r="A451" t="str">
            <v>HANNE MEDINA DOSANTOS</v>
          </cell>
          <cell r="B451">
            <v>40179426</v>
          </cell>
        </row>
        <row r="452">
          <cell r="A452" t="str">
            <v>HAROLD DAVID PEÑA MORENO</v>
          </cell>
          <cell r="B452">
            <v>79987754</v>
          </cell>
        </row>
        <row r="453">
          <cell r="A453" t="str">
            <v>HAROLD FABIAN BASTIDAS CRUZ</v>
          </cell>
          <cell r="B453">
            <v>1085245141</v>
          </cell>
        </row>
        <row r="454">
          <cell r="A454" t="str">
            <v>HECTOR FABIO ACEVEDO ALEGRIA</v>
          </cell>
          <cell r="B454">
            <v>94326813</v>
          </cell>
        </row>
        <row r="455">
          <cell r="A455" t="str">
            <v>HECTOR FABIO VALENCIA CONDE</v>
          </cell>
          <cell r="B455">
            <v>94356169</v>
          </cell>
        </row>
        <row r="456">
          <cell r="A456" t="str">
            <v>HECTOR MANUEL RODRIGUEZ GARCIA</v>
          </cell>
          <cell r="B456">
            <v>80179854</v>
          </cell>
        </row>
        <row r="457">
          <cell r="A457" t="str">
            <v>HECTOR SANCHEZ NOVAL</v>
          </cell>
          <cell r="B457">
            <v>19473262</v>
          </cell>
        </row>
        <row r="458">
          <cell r="A458" t="str">
            <v>HEIDI CASTRO NIÑO</v>
          </cell>
          <cell r="B458">
            <v>22644472</v>
          </cell>
        </row>
        <row r="459">
          <cell r="A459" t="str">
            <v>HEIDY KATHERINE PEÑUELA PEREZ</v>
          </cell>
          <cell r="B459">
            <v>1031120689</v>
          </cell>
        </row>
        <row r="460">
          <cell r="A460" t="str">
            <v>HEIDY PATRICIA QUINTERO SANTAMARIA</v>
          </cell>
          <cell r="B460">
            <v>22464885</v>
          </cell>
        </row>
        <row r="461">
          <cell r="A461" t="str">
            <v>HELBERT ISRAEL ACOSTA ALARCON</v>
          </cell>
          <cell r="B461">
            <v>79885176</v>
          </cell>
        </row>
        <row r="462">
          <cell r="A462" t="str">
            <v>HELBERT ORTIZ QUINTERO</v>
          </cell>
          <cell r="B462">
            <v>80226421</v>
          </cell>
        </row>
        <row r="463">
          <cell r="A463" t="str">
            <v>HELMAN ALEXIS ORTIZ VILLAMIZAR</v>
          </cell>
          <cell r="B463">
            <v>88244765</v>
          </cell>
        </row>
        <row r="464">
          <cell r="A464" t="str">
            <v xml:space="preserve">HELMAN HUMBERTO CARREÑO </v>
          </cell>
          <cell r="B464">
            <v>1061548</v>
          </cell>
        </row>
        <row r="465">
          <cell r="A465" t="str">
            <v>HELSINBER BOGOTA MOTTA</v>
          </cell>
          <cell r="B465">
            <v>79215386</v>
          </cell>
        </row>
        <row r="466">
          <cell r="A466" t="str">
            <v>HEMEL ROGELIO CRUZ PALACIO</v>
          </cell>
          <cell r="B466">
            <v>79004627</v>
          </cell>
        </row>
        <row r="467">
          <cell r="A467" t="str">
            <v>HENRY ALBERTO TORRES CEDANO</v>
          </cell>
          <cell r="B467">
            <v>93125633</v>
          </cell>
        </row>
        <row r="468">
          <cell r="A468" t="str">
            <v>HENRY ANTONIO OLIVARES CARDENAS</v>
          </cell>
          <cell r="B468">
            <v>13862072</v>
          </cell>
        </row>
        <row r="469">
          <cell r="A469" t="str">
            <v>HENRY ARMANDO COLLAZOS LOPEZ</v>
          </cell>
          <cell r="B469">
            <v>79365348</v>
          </cell>
        </row>
        <row r="470">
          <cell r="A470" t="str">
            <v>HENRY CASTAÑEDA LOPEZ</v>
          </cell>
          <cell r="B470">
            <v>12906726</v>
          </cell>
        </row>
        <row r="471">
          <cell r="A471" t="str">
            <v>HENRY CORREDOR HERNANDEZ</v>
          </cell>
          <cell r="B471">
            <v>91268131</v>
          </cell>
        </row>
        <row r="472">
          <cell r="A472" t="str">
            <v>HENRY ERNESTO PRECIADO CANTOR</v>
          </cell>
          <cell r="B472">
            <v>79915303</v>
          </cell>
        </row>
        <row r="473">
          <cell r="A473" t="str">
            <v>HENRY FERNANDO MURILLO ARANGO</v>
          </cell>
          <cell r="B473">
            <v>94417073</v>
          </cell>
        </row>
        <row r="474">
          <cell r="A474" t="str">
            <v>HENRY GEOVANI AFRICANO PEREZ</v>
          </cell>
          <cell r="B474">
            <v>74185483</v>
          </cell>
        </row>
        <row r="475">
          <cell r="A475" t="str">
            <v>HENRY MAURICIO MACIAS SUAREZ</v>
          </cell>
          <cell r="B475">
            <v>80070523</v>
          </cell>
        </row>
        <row r="476">
          <cell r="A476" t="str">
            <v>HENRY ORLANDO PINEDA RODRIGUEZ</v>
          </cell>
          <cell r="B476">
            <v>80470847</v>
          </cell>
        </row>
        <row r="477">
          <cell r="A477" t="str">
            <v>HENRY YESID RUIZ GONZALEZ</v>
          </cell>
          <cell r="B477">
            <v>79855588</v>
          </cell>
        </row>
        <row r="478">
          <cell r="A478" t="str">
            <v>HERLYN OSWALDO NASAYO FRANCO</v>
          </cell>
          <cell r="B478">
            <v>5633214</v>
          </cell>
        </row>
        <row r="479">
          <cell r="A479" t="str">
            <v>HERMAN EDUARDO PARDO FORERO</v>
          </cell>
          <cell r="B479">
            <v>79921839</v>
          </cell>
        </row>
        <row r="480">
          <cell r="A480" t="str">
            <v>HERNAN ALONSO CRUZ DIAZ</v>
          </cell>
          <cell r="B480">
            <v>73191970</v>
          </cell>
        </row>
        <row r="481">
          <cell r="A481" t="str">
            <v>HERNAN ENRIQUE RAMOS ACOSTA</v>
          </cell>
          <cell r="B481">
            <v>72189260</v>
          </cell>
        </row>
        <row r="482">
          <cell r="A482" t="str">
            <v>HERNANDO JUAN FERRUCHO VERGARA</v>
          </cell>
          <cell r="B482">
            <v>15041122</v>
          </cell>
        </row>
        <row r="483">
          <cell r="A483" t="str">
            <v>HERNANDO MANUEL TEHERAN CASTRO</v>
          </cell>
          <cell r="B483">
            <v>3805928</v>
          </cell>
        </row>
        <row r="484">
          <cell r="A484" t="str">
            <v>HERNANDO SARMIENTO PEÑARANDA</v>
          </cell>
          <cell r="B484">
            <v>85462635</v>
          </cell>
        </row>
        <row r="485">
          <cell r="A485" t="str">
            <v>HERNEY MAURICIO PESCADOR TORO</v>
          </cell>
          <cell r="B485">
            <v>9871177</v>
          </cell>
        </row>
        <row r="486">
          <cell r="A486" t="str">
            <v>HUGO FERNARDO HERNANDEZ JARAMILLO</v>
          </cell>
          <cell r="B486">
            <v>1116722339</v>
          </cell>
        </row>
        <row r="487">
          <cell r="A487" t="str">
            <v>HUMBERTO ALONSO VILLAMIZAR REDONDO</v>
          </cell>
          <cell r="B487">
            <v>88229172</v>
          </cell>
        </row>
        <row r="488">
          <cell r="A488" t="str">
            <v>HUMBERTO VELASQUEZ ARDILA</v>
          </cell>
          <cell r="B488">
            <v>17336974</v>
          </cell>
        </row>
        <row r="489">
          <cell r="A489" t="str">
            <v>IAN SERGIO BUENO AGUIRRE</v>
          </cell>
          <cell r="B489">
            <v>79413203</v>
          </cell>
        </row>
        <row r="490">
          <cell r="A490" t="str">
            <v>IBETH SENOVIA GUTIERREZ GUARDO</v>
          </cell>
          <cell r="B490">
            <v>30762702</v>
          </cell>
        </row>
        <row r="491">
          <cell r="A491" t="str">
            <v>IBSEN MORENO VEGA</v>
          </cell>
          <cell r="B491">
            <v>73575474</v>
          </cell>
        </row>
        <row r="492">
          <cell r="A492" t="str">
            <v>ILSA STELLA ROJAS LOPEZ</v>
          </cell>
          <cell r="B492">
            <v>52106508</v>
          </cell>
        </row>
        <row r="493">
          <cell r="A493" t="str">
            <v>ILVIS PATRICIA SERRANO BORNACELLI</v>
          </cell>
          <cell r="B493">
            <v>36551065</v>
          </cell>
        </row>
        <row r="494">
          <cell r="A494" t="str">
            <v>INDIRA RINCON RUBIO</v>
          </cell>
          <cell r="B494">
            <v>60386957</v>
          </cell>
        </row>
        <row r="495">
          <cell r="A495" t="str">
            <v>INGRID DAYAN DE LA PAVA LADINO</v>
          </cell>
          <cell r="B495">
            <v>1022350074</v>
          </cell>
        </row>
        <row r="496">
          <cell r="A496" t="str">
            <v>INGRIT STEFFANNY CASTILLO SUAREZ</v>
          </cell>
          <cell r="B496">
            <v>1099205839</v>
          </cell>
        </row>
        <row r="497">
          <cell r="A497" t="str">
            <v>INGRY LORENA MARMOLEJO LLANOS</v>
          </cell>
          <cell r="B497">
            <v>66659894</v>
          </cell>
        </row>
        <row r="498">
          <cell r="A498" t="str">
            <v>IRINA PAOLA TRESPALACIOS VANEGAS</v>
          </cell>
          <cell r="B498">
            <v>39022162</v>
          </cell>
        </row>
        <row r="499">
          <cell r="A499" t="str">
            <v>IRWIN FRANCISCO PALACIOS CASAS</v>
          </cell>
          <cell r="B499">
            <v>11803564</v>
          </cell>
        </row>
        <row r="500">
          <cell r="A500" t="str">
            <v>ISABEL CRISTINA AVILA LOPEZ</v>
          </cell>
          <cell r="B500">
            <v>1116242764</v>
          </cell>
        </row>
        <row r="501">
          <cell r="A501" t="str">
            <v>ISABEL CRISTINA RAMIREZ VILLEGAS</v>
          </cell>
          <cell r="B501">
            <v>52834199</v>
          </cell>
        </row>
        <row r="502">
          <cell r="A502" t="str">
            <v>ISABEL ROSARIO OÑATE AMAYA</v>
          </cell>
          <cell r="B502">
            <v>56053652</v>
          </cell>
        </row>
        <row r="503">
          <cell r="A503" t="str">
            <v>IVAN ANTONIO HERRERA PEREZ</v>
          </cell>
          <cell r="B503">
            <v>72223387</v>
          </cell>
        </row>
        <row r="504">
          <cell r="A504" t="str">
            <v>IVAN DARIO GOMEZ MALAGON</v>
          </cell>
          <cell r="B504">
            <v>80184874</v>
          </cell>
        </row>
        <row r="505">
          <cell r="A505" t="str">
            <v>IVAN JAVIER SILVA MIRANDA</v>
          </cell>
          <cell r="B505">
            <v>80141650</v>
          </cell>
        </row>
        <row r="506">
          <cell r="A506" t="str">
            <v>IVAN MARTINEZ CUELLAR</v>
          </cell>
          <cell r="B506">
            <v>1017140950</v>
          </cell>
        </row>
        <row r="507">
          <cell r="A507" t="str">
            <v>IVAN RICARDO CRUZ PALECHOR</v>
          </cell>
          <cell r="B507">
            <v>76332413</v>
          </cell>
        </row>
        <row r="508">
          <cell r="A508" t="str">
            <v>IVETTE ISLEEN ABELLA BOLIVAR</v>
          </cell>
          <cell r="B508">
            <v>38610244</v>
          </cell>
        </row>
        <row r="509">
          <cell r="A509" t="str">
            <v>JACKELINE MURCIA MOLINA</v>
          </cell>
          <cell r="B509">
            <v>65770612</v>
          </cell>
        </row>
        <row r="510">
          <cell r="A510" t="str">
            <v>JACKIE HERNANDO VARGAS LONDOÑO</v>
          </cell>
          <cell r="B510">
            <v>14620834</v>
          </cell>
        </row>
        <row r="511">
          <cell r="A511" t="str">
            <v>JACOB MANUEL PALOMO PACHECO</v>
          </cell>
          <cell r="B511">
            <v>78744621</v>
          </cell>
        </row>
        <row r="512">
          <cell r="A512" t="str">
            <v>JADER ARBEY GOMEZ RESTREPO</v>
          </cell>
          <cell r="B512">
            <v>71337241</v>
          </cell>
        </row>
        <row r="513">
          <cell r="A513" t="str">
            <v>JADER OSWALDO GARCIA VILLA</v>
          </cell>
          <cell r="B513">
            <v>89008982</v>
          </cell>
        </row>
        <row r="514">
          <cell r="A514" t="str">
            <v>JAIME ALONSO SANCHEZ CARDENAS</v>
          </cell>
          <cell r="B514">
            <v>79529005</v>
          </cell>
        </row>
        <row r="515">
          <cell r="A515" t="str">
            <v>JAIME ANDERSON YEPES SALAZAR</v>
          </cell>
          <cell r="B515">
            <v>71377101</v>
          </cell>
        </row>
        <row r="516">
          <cell r="A516" t="str">
            <v>JAIME ANDRES FRANCO SOTO</v>
          </cell>
          <cell r="B516">
            <v>6387068</v>
          </cell>
        </row>
        <row r="517">
          <cell r="A517" t="str">
            <v>JAIME ANDRES HIGUERA PEÑUELA</v>
          </cell>
          <cell r="B517">
            <v>1020720079</v>
          </cell>
        </row>
        <row r="518">
          <cell r="A518" t="str">
            <v>JAIME ANDRES LOPEZ BOLIVAR</v>
          </cell>
          <cell r="B518">
            <v>98637974</v>
          </cell>
        </row>
        <row r="519">
          <cell r="A519" t="str">
            <v>JAIME ANDRES VELASQUEZ CERON</v>
          </cell>
          <cell r="B519">
            <v>13069480</v>
          </cell>
        </row>
        <row r="520">
          <cell r="A520" t="str">
            <v>JAIME CUERVO PAEZ</v>
          </cell>
          <cell r="B520">
            <v>10231824</v>
          </cell>
        </row>
        <row r="521">
          <cell r="A521" t="str">
            <v>JAIME ENRIQUE ORTIZ GOMEZ</v>
          </cell>
          <cell r="B521">
            <v>79334481</v>
          </cell>
        </row>
        <row r="522">
          <cell r="A522" t="str">
            <v>JAIME HERNAN GARCIA GONZALEZ</v>
          </cell>
          <cell r="B522">
            <v>3276776</v>
          </cell>
        </row>
        <row r="523">
          <cell r="A523" t="str">
            <v>JAIME MEDINA MARIN</v>
          </cell>
          <cell r="B523">
            <v>16726404</v>
          </cell>
        </row>
        <row r="524">
          <cell r="A524" t="str">
            <v>JAIME NIÑO MENDIVELSO</v>
          </cell>
          <cell r="B524">
            <v>79536987</v>
          </cell>
        </row>
        <row r="525">
          <cell r="A525" t="str">
            <v>JAIME PULIDO PUENTES</v>
          </cell>
          <cell r="B525">
            <v>7227469</v>
          </cell>
        </row>
        <row r="526">
          <cell r="A526" t="str">
            <v>JAIME QUINTERO PINILLA</v>
          </cell>
          <cell r="B526">
            <v>6009908</v>
          </cell>
        </row>
        <row r="527">
          <cell r="A527" t="str">
            <v>JAIR ALBERTO ROBLES DIAZ</v>
          </cell>
          <cell r="B527">
            <v>18009754</v>
          </cell>
        </row>
        <row r="528">
          <cell r="A528" t="str">
            <v>JAIR ANDRES AGUADO VARELA</v>
          </cell>
          <cell r="B528">
            <v>94494300</v>
          </cell>
        </row>
        <row r="529">
          <cell r="A529" t="str">
            <v>JAIR EMILIO REYES BELTRAN</v>
          </cell>
          <cell r="B529">
            <v>86073669</v>
          </cell>
        </row>
        <row r="530">
          <cell r="A530" t="str">
            <v>JAIRO ALEXANDER CASALLAS MACHETE</v>
          </cell>
          <cell r="B530">
            <v>79627561</v>
          </cell>
        </row>
        <row r="531">
          <cell r="A531" t="str">
            <v>JAIRO CIFUENTES GONZALEZ</v>
          </cell>
          <cell r="B531">
            <v>16689243</v>
          </cell>
        </row>
        <row r="532">
          <cell r="A532" t="str">
            <v>JAIRO DANILO GUTIERREZ CASTILLO</v>
          </cell>
          <cell r="B532">
            <v>7183645</v>
          </cell>
        </row>
        <row r="533">
          <cell r="A533" t="str">
            <v>JAIRO ENRIQUE MOGOLLON GONZALEZ</v>
          </cell>
          <cell r="B533">
            <v>7538353</v>
          </cell>
        </row>
        <row r="534">
          <cell r="A534" t="str">
            <v>JAIRO HERNANDO ORDOÑEZ YATES</v>
          </cell>
          <cell r="B534">
            <v>6566429</v>
          </cell>
        </row>
        <row r="535">
          <cell r="A535" t="str">
            <v>JAIRO JAVIER MARRIAGA LOPEZ</v>
          </cell>
          <cell r="B535">
            <v>85467040</v>
          </cell>
        </row>
        <row r="536">
          <cell r="A536" t="str">
            <v>JAIRO PINILLA PEDRAZA</v>
          </cell>
          <cell r="B536">
            <v>80882702</v>
          </cell>
        </row>
        <row r="537">
          <cell r="A537" t="str">
            <v xml:space="preserve">JAIRO ROJAS PEREZ  </v>
          </cell>
          <cell r="B537">
            <v>80882702</v>
          </cell>
        </row>
        <row r="538">
          <cell r="A538" t="str">
            <v>JAMELIA TORRES GOMEZ</v>
          </cell>
          <cell r="B538">
            <v>51609782</v>
          </cell>
        </row>
        <row r="539">
          <cell r="A539" t="str">
            <v>JAQUELINE BOGOTA CANTOR</v>
          </cell>
          <cell r="B539">
            <v>39664288</v>
          </cell>
        </row>
        <row r="540">
          <cell r="A540" t="str">
            <v>JASBLEIDER GOMEZ GORDILLO</v>
          </cell>
          <cell r="B540">
            <v>53089113</v>
          </cell>
        </row>
        <row r="541">
          <cell r="A541" t="str">
            <v>JASON EMILIO CORDOBA MENA</v>
          </cell>
          <cell r="B541">
            <v>12022654</v>
          </cell>
        </row>
        <row r="542">
          <cell r="A542" t="str">
            <v>JAVIER ALBERTO SOTO OJEDA</v>
          </cell>
          <cell r="B542">
            <v>80831986</v>
          </cell>
        </row>
        <row r="543">
          <cell r="A543" t="str">
            <v>JAVIER ALEXANDER MARROQUIN ESPITIA</v>
          </cell>
          <cell r="B543">
            <v>79749284</v>
          </cell>
        </row>
        <row r="544">
          <cell r="A544" t="str">
            <v>JAVIER ALEXANDER RODRIGUEZ MENDOZA</v>
          </cell>
          <cell r="B544">
            <v>88002154</v>
          </cell>
        </row>
        <row r="545">
          <cell r="A545" t="str">
            <v>JAVIER ALVAREZ LADINO</v>
          </cell>
          <cell r="B545">
            <v>17420350</v>
          </cell>
        </row>
        <row r="546">
          <cell r="A546" t="str">
            <v>JAVIER ANTONIO OLGUIN SERNA</v>
          </cell>
          <cell r="B546">
            <v>11805322</v>
          </cell>
        </row>
        <row r="547">
          <cell r="A547" t="str">
            <v>JAVIER AZAEL BENAVIDES UNDA</v>
          </cell>
          <cell r="B547">
            <v>17583727</v>
          </cell>
        </row>
        <row r="548">
          <cell r="A548" t="str">
            <v>JAVIER DARIO CARDENAS GONZALEZ</v>
          </cell>
          <cell r="B548">
            <v>79169328</v>
          </cell>
        </row>
        <row r="549">
          <cell r="A549" t="str">
            <v>JAVIER EDUARDO RUIZ CUESTA</v>
          </cell>
          <cell r="B549">
            <v>5822855</v>
          </cell>
        </row>
        <row r="550">
          <cell r="A550" t="str">
            <v>JAVIER FAJARDO RAMIREZ</v>
          </cell>
          <cell r="B550">
            <v>79483872</v>
          </cell>
        </row>
        <row r="551">
          <cell r="A551" t="str">
            <v>JAVIER GALLEGO BEJARANO</v>
          </cell>
          <cell r="B551">
            <v>16611163</v>
          </cell>
        </row>
        <row r="552">
          <cell r="A552" t="str">
            <v>JAVIER HUMBERTO VELASQUEZ FUENTES</v>
          </cell>
          <cell r="B552">
            <v>1018409134</v>
          </cell>
        </row>
        <row r="553">
          <cell r="A553" t="str">
            <v>JAVIER ISIDRO MARTINEZ MOYANO</v>
          </cell>
          <cell r="B553">
            <v>11441036</v>
          </cell>
        </row>
        <row r="554">
          <cell r="A554" t="str">
            <v>JAVIER MARIO BOTERO ARIZMENDY</v>
          </cell>
          <cell r="B554">
            <v>19275725</v>
          </cell>
        </row>
        <row r="555">
          <cell r="A555" t="str">
            <v>JAVIER ORLANDO MORALES PARRA</v>
          </cell>
          <cell r="B555">
            <v>79414604</v>
          </cell>
        </row>
        <row r="556">
          <cell r="A556" t="str">
            <v>JEFFERSON DIAZ ORDOÑEZ</v>
          </cell>
          <cell r="B556">
            <v>13068345</v>
          </cell>
        </row>
        <row r="557">
          <cell r="A557" t="str">
            <v>JEFFERSON JULIAN HURTADO ROMERO</v>
          </cell>
          <cell r="B557">
            <v>1032374479</v>
          </cell>
        </row>
        <row r="558">
          <cell r="A558" t="str">
            <v>JEISON FERNANDO VARGAS LESMES</v>
          </cell>
          <cell r="B558">
            <v>1022346719</v>
          </cell>
        </row>
        <row r="559">
          <cell r="A559" t="str">
            <v>JEISON ORLANDO RODRIGUEZ FORERO</v>
          </cell>
          <cell r="B559">
            <v>80070995</v>
          </cell>
        </row>
        <row r="560">
          <cell r="A560" t="str">
            <v>JEISSON ANDRES BERMUDEZ GUERRERO</v>
          </cell>
          <cell r="B560">
            <v>80751393</v>
          </cell>
        </row>
        <row r="561">
          <cell r="A561" t="str">
            <v>JENIFFER YURANI GOMEZ FARFAN</v>
          </cell>
          <cell r="B561">
            <v>1032418958</v>
          </cell>
        </row>
        <row r="562">
          <cell r="A562" t="str">
            <v>JENNIFFER ALEXANDRA VELASCO NIETO</v>
          </cell>
          <cell r="B562">
            <v>52434214</v>
          </cell>
        </row>
        <row r="563">
          <cell r="A563" t="str">
            <v>JENNY CAROLINA GARCIA AVELLANEDA</v>
          </cell>
          <cell r="B563">
            <v>52866454</v>
          </cell>
        </row>
        <row r="564">
          <cell r="A564" t="str">
            <v>JENNY MAGNOLIA AGUILERA IZQUIERDO</v>
          </cell>
          <cell r="B564">
            <v>52961552</v>
          </cell>
        </row>
        <row r="565">
          <cell r="A565" t="str">
            <v>JENNY PAOLA ALVAREZ PLAZAS</v>
          </cell>
          <cell r="B565">
            <v>52903020</v>
          </cell>
        </row>
        <row r="566">
          <cell r="A566" t="str">
            <v>JENNY PATRICIA RODRIGUEZ CUERVO</v>
          </cell>
          <cell r="B566">
            <v>52315132</v>
          </cell>
        </row>
        <row r="567">
          <cell r="A567" t="str">
            <v>JENNY ROCIO VARGAS PEREZ</v>
          </cell>
          <cell r="B567">
            <v>40994121</v>
          </cell>
        </row>
        <row r="568">
          <cell r="A568" t="str">
            <v>JENY CAROLINA PARADA DIAZ</v>
          </cell>
          <cell r="B568">
            <v>60350604</v>
          </cell>
        </row>
        <row r="569">
          <cell r="A569" t="str">
            <v>JERSON JAVIER FRANCO AYALA</v>
          </cell>
          <cell r="B569">
            <v>79707139</v>
          </cell>
        </row>
        <row r="570">
          <cell r="A570" t="str">
            <v>JESSICA DANIELA CANTOR REYES</v>
          </cell>
          <cell r="B570">
            <v>1018451977</v>
          </cell>
        </row>
        <row r="571">
          <cell r="A571" t="str">
            <v>JESSICA DANIELA PARRA OSPINA</v>
          </cell>
          <cell r="B571">
            <v>1136881687</v>
          </cell>
        </row>
        <row r="572">
          <cell r="A572" t="str">
            <v>JESSICA FERNANDA SANCHEZ LOZANO</v>
          </cell>
          <cell r="B572">
            <v>1094891668</v>
          </cell>
        </row>
        <row r="573">
          <cell r="A573" t="str">
            <v>JESUS ALBERTO VILLAFAÑE BARROS</v>
          </cell>
          <cell r="B573">
            <v>72187105</v>
          </cell>
        </row>
        <row r="574">
          <cell r="A574" t="str">
            <v>JESUS ALFONSO SANTAMARIA SALAZAR</v>
          </cell>
          <cell r="B574">
            <v>6768302</v>
          </cell>
        </row>
        <row r="575">
          <cell r="A575" t="str">
            <v>JESUS ANTONIO MUÑOZ VILLALOBOS</v>
          </cell>
          <cell r="B575">
            <v>80361444</v>
          </cell>
        </row>
        <row r="576">
          <cell r="A576" t="str">
            <v>JESUS ANTONIO RUA GARZON</v>
          </cell>
          <cell r="B576">
            <v>10181384</v>
          </cell>
        </row>
        <row r="577">
          <cell r="A577" t="str">
            <v>JESUS DAVID ROMERO RODRIGUEZ</v>
          </cell>
          <cell r="B577">
            <v>80224521</v>
          </cell>
        </row>
        <row r="578">
          <cell r="A578" t="str">
            <v>JESUS EMIRO SANTIAGO REYES</v>
          </cell>
          <cell r="B578">
            <v>1032378600</v>
          </cell>
        </row>
        <row r="579">
          <cell r="A579" t="str">
            <v>JESUS FIGUEROA PEÑA</v>
          </cell>
          <cell r="B579">
            <v>1095787871</v>
          </cell>
        </row>
        <row r="580">
          <cell r="A580" t="str">
            <v>JESUS JAVIER SUAREZ LOPEZ</v>
          </cell>
          <cell r="B580">
            <v>73132714</v>
          </cell>
        </row>
        <row r="581">
          <cell r="A581" t="str">
            <v>JHAN CARLOS CRUZ QUINTERO</v>
          </cell>
          <cell r="B581">
            <v>88253457</v>
          </cell>
        </row>
        <row r="582">
          <cell r="A582" t="str">
            <v>JHENIT JASMIN LOPEZ HERREÑO</v>
          </cell>
          <cell r="B582">
            <v>52833106</v>
          </cell>
        </row>
        <row r="583">
          <cell r="A583" t="str">
            <v>JHENNY MILENA MEJIA RUDAS</v>
          </cell>
          <cell r="B583">
            <v>24397336</v>
          </cell>
        </row>
        <row r="584">
          <cell r="A584" t="str">
            <v>JHON ALEJANDRO ROJAS BURGOS</v>
          </cell>
          <cell r="B584">
            <v>86057898</v>
          </cell>
        </row>
        <row r="585">
          <cell r="A585" t="str">
            <v>JHON ALEXANDER CASTRO NIÑO</v>
          </cell>
          <cell r="B585">
            <v>80232360</v>
          </cell>
        </row>
        <row r="586">
          <cell r="A586" t="str">
            <v>JHON ALEXANDER SUAREZ BARRERA</v>
          </cell>
          <cell r="B586">
            <v>80828947</v>
          </cell>
        </row>
        <row r="587">
          <cell r="A587" t="str">
            <v>JHON BAYRON GARCIA MANRIQUE</v>
          </cell>
          <cell r="B587">
            <v>4514089</v>
          </cell>
        </row>
        <row r="588">
          <cell r="A588" t="str">
            <v>JHON EDUAR CALDERON RINCON</v>
          </cell>
          <cell r="B588">
            <v>80006487</v>
          </cell>
        </row>
        <row r="589">
          <cell r="A589" t="str">
            <v>JHON HENRY CADENA PRADO</v>
          </cell>
          <cell r="B589">
            <v>1130621074</v>
          </cell>
        </row>
        <row r="590">
          <cell r="A590" t="str">
            <v>JHON JAVIER RAMIREZ MONTEJO</v>
          </cell>
          <cell r="B590">
            <v>86056990</v>
          </cell>
        </row>
        <row r="591">
          <cell r="A591" t="str">
            <v>JHON JAVIER RUIZ CHAVEZ</v>
          </cell>
          <cell r="B591">
            <v>87717949</v>
          </cell>
        </row>
        <row r="592">
          <cell r="A592" t="str">
            <v>JHON MARLON GOMEZ JAIMES</v>
          </cell>
          <cell r="B592">
            <v>88263914</v>
          </cell>
        </row>
        <row r="593">
          <cell r="A593" t="str">
            <v>JHON WILLIAM GOMEZ LANCHEROS</v>
          </cell>
          <cell r="B593">
            <v>80027561</v>
          </cell>
        </row>
        <row r="594">
          <cell r="A594" t="str">
            <v>JHONATHAN CORRALES BEDOYA</v>
          </cell>
          <cell r="B594">
            <v>1130646106</v>
          </cell>
        </row>
        <row r="595">
          <cell r="A595" t="str">
            <v>JHONNATAN ORLANDO FORERO ACOSTA</v>
          </cell>
          <cell r="B595">
            <v>80797012</v>
          </cell>
        </row>
        <row r="596">
          <cell r="A596" t="str">
            <v>JHONNY ALBERTO Z RODRIGUEZ</v>
          </cell>
          <cell r="B596">
            <v>79661784</v>
          </cell>
        </row>
        <row r="597">
          <cell r="A597" t="str">
            <v>JIMMY ALEJANDRO PORRAS LEAL</v>
          </cell>
          <cell r="B597">
            <v>80729238</v>
          </cell>
        </row>
        <row r="598">
          <cell r="A598" t="str">
            <v>JIMMY ANTONIO SUAREZ GUTIERREZ</v>
          </cell>
          <cell r="B598">
            <v>80235298</v>
          </cell>
        </row>
        <row r="599">
          <cell r="A599" t="str">
            <v>JIMMY ENRIQUE GAITAN ORTIZ</v>
          </cell>
          <cell r="B599">
            <v>79537863</v>
          </cell>
        </row>
        <row r="600">
          <cell r="A600" t="str">
            <v>JIMMY HAWER CORREDOR CAMARGO</v>
          </cell>
          <cell r="B600">
            <v>74753736</v>
          </cell>
        </row>
        <row r="601">
          <cell r="A601" t="str">
            <v>JIMMY HUMBERTO GOMEZ MORENO</v>
          </cell>
          <cell r="B601">
            <v>80402943</v>
          </cell>
        </row>
        <row r="602">
          <cell r="A602" t="str">
            <v>JISSETH MARIA LASCARRO PACHECO</v>
          </cell>
          <cell r="B602">
            <v>55220904</v>
          </cell>
        </row>
        <row r="603">
          <cell r="A603" t="str">
            <v>JOAN MAURO CERON REYES</v>
          </cell>
          <cell r="B603">
            <v>94512395</v>
          </cell>
        </row>
        <row r="604">
          <cell r="A604" t="str">
            <v>JOAQUIN ANTONIO RODRIGUEZ VILLEGAS</v>
          </cell>
          <cell r="B604">
            <v>78750941</v>
          </cell>
        </row>
        <row r="605">
          <cell r="A605" t="str">
            <v>JOBANNIS ANTONIO VALDEZ YANCE</v>
          </cell>
          <cell r="B605">
            <v>85471168</v>
          </cell>
        </row>
        <row r="606">
          <cell r="A606" t="str">
            <v>JOHAN ANDRES SUESCA GARCIA</v>
          </cell>
          <cell r="B606">
            <v>1065600477</v>
          </cell>
        </row>
        <row r="607">
          <cell r="A607" t="str">
            <v>JOHAN DAVID MUÑOZ BONILLA</v>
          </cell>
          <cell r="B607">
            <v>1020756279</v>
          </cell>
        </row>
        <row r="608">
          <cell r="A608" t="str">
            <v>JOHANA ANDREA BEDOYA ARANZALES</v>
          </cell>
          <cell r="B608">
            <v>31710573</v>
          </cell>
        </row>
        <row r="609">
          <cell r="A609" t="str">
            <v>JOHANA ANDREA PALACIO CALLE</v>
          </cell>
          <cell r="B609">
            <v>42013878</v>
          </cell>
        </row>
        <row r="610">
          <cell r="A610" t="str">
            <v>JOHANN STIVENS GARZON LOPEZ</v>
          </cell>
          <cell r="B610">
            <v>1012375885</v>
          </cell>
        </row>
        <row r="611">
          <cell r="A611" t="str">
            <v>JOHANNA ANDREA AGUILERA ALZATE</v>
          </cell>
          <cell r="B611">
            <v>53115948</v>
          </cell>
        </row>
        <row r="612">
          <cell r="A612" t="str">
            <v xml:space="preserve">JOHANNA MELISSA GARZON </v>
          </cell>
          <cell r="B612">
            <v>52840110</v>
          </cell>
        </row>
        <row r="613">
          <cell r="A613" t="str">
            <v>JOHANNA MERCEDES MARTIN GONZALEZ</v>
          </cell>
          <cell r="B613">
            <v>52496774</v>
          </cell>
        </row>
        <row r="614">
          <cell r="A614" t="str">
            <v>JOHANNA MILENA HERNANDEZ PARRA</v>
          </cell>
          <cell r="B614">
            <v>52740050</v>
          </cell>
        </row>
        <row r="615">
          <cell r="A615" t="str">
            <v>JOHANNA MILETH DELVASTO ORTIZ</v>
          </cell>
          <cell r="B615">
            <v>39678482</v>
          </cell>
        </row>
        <row r="616">
          <cell r="A616" t="str">
            <v>JOHN ALEJANDRO CUBILLOS NOVOA</v>
          </cell>
          <cell r="B616">
            <v>80058262</v>
          </cell>
        </row>
        <row r="617">
          <cell r="A617" t="str">
            <v>JOHN ANGEL SANCHEZ HERNANDEZ</v>
          </cell>
          <cell r="B617">
            <v>11436922</v>
          </cell>
        </row>
        <row r="618">
          <cell r="A618" t="str">
            <v>JOHN AUDELO GUSTIN VILLAREAL</v>
          </cell>
          <cell r="B618">
            <v>12997080</v>
          </cell>
        </row>
        <row r="619">
          <cell r="A619" t="str">
            <v>JOHN EDWARD ALVARADO RAMIREZ</v>
          </cell>
          <cell r="B619">
            <v>1012331657</v>
          </cell>
        </row>
        <row r="620">
          <cell r="A620" t="str">
            <v>JOHN EDWIN AVILA FERNANDEZ</v>
          </cell>
          <cell r="B620">
            <v>80214915</v>
          </cell>
        </row>
        <row r="621">
          <cell r="A621" t="str">
            <v>JOHN FREDDY MURILLO CALLE</v>
          </cell>
          <cell r="B621">
            <v>98383338</v>
          </cell>
        </row>
        <row r="622">
          <cell r="A622" t="str">
            <v>JOHN FREDY LOPEZ CADAVID</v>
          </cell>
          <cell r="B622">
            <v>1037579334</v>
          </cell>
        </row>
        <row r="623">
          <cell r="A623" t="str">
            <v>JOHN FREDY OLIVOS GOMEZ</v>
          </cell>
          <cell r="B623">
            <v>4134291</v>
          </cell>
        </row>
        <row r="624">
          <cell r="A624" t="str">
            <v>JOHN FREDY QUIROZ MEDINA</v>
          </cell>
          <cell r="B624">
            <v>10011504</v>
          </cell>
        </row>
        <row r="625">
          <cell r="A625" t="str">
            <v>JOHN FREDY RAMIREZ DIAZ</v>
          </cell>
          <cell r="B625">
            <v>79818938</v>
          </cell>
        </row>
        <row r="626">
          <cell r="A626" t="str">
            <v>JOHN HAROLD MUÑOZ SARMIENTO</v>
          </cell>
          <cell r="B626">
            <v>79596567</v>
          </cell>
        </row>
        <row r="627">
          <cell r="A627" t="str">
            <v>JOHN JAIRO DIAZ GARZON</v>
          </cell>
          <cell r="B627">
            <v>76324618</v>
          </cell>
        </row>
        <row r="628">
          <cell r="A628" t="str">
            <v>JOHN JAIRO ENRIQUEZ PADILLA</v>
          </cell>
          <cell r="B628">
            <v>12753508</v>
          </cell>
        </row>
        <row r="629">
          <cell r="A629" t="str">
            <v>JOHN JAIRO JACOME BACCA</v>
          </cell>
          <cell r="B629">
            <v>13069638</v>
          </cell>
        </row>
        <row r="630">
          <cell r="A630" t="str">
            <v>JOHN JAIRO RICO SANTILLANA</v>
          </cell>
          <cell r="B630">
            <v>94490869</v>
          </cell>
        </row>
        <row r="631">
          <cell r="A631" t="str">
            <v>JOHNY RESTREPO SANCHEZ</v>
          </cell>
          <cell r="B631">
            <v>8357229</v>
          </cell>
        </row>
        <row r="632">
          <cell r="A632" t="str">
            <v>JONATHAN ALEXANDER LINARES ROJAS</v>
          </cell>
          <cell r="B632">
            <v>1033698105</v>
          </cell>
        </row>
        <row r="633">
          <cell r="A633" t="str">
            <v>JONATHAN CAMILO RODRIGUEZ ARCINIEGAS</v>
          </cell>
          <cell r="B633">
            <v>80040337</v>
          </cell>
        </row>
        <row r="634">
          <cell r="A634" t="str">
            <v>JORGE ABRAHAM PLAZAS MORENO</v>
          </cell>
          <cell r="B634">
            <v>79122246</v>
          </cell>
        </row>
        <row r="635">
          <cell r="A635" t="str">
            <v>JORGE ALBERTO ANGARITA FLOREZ</v>
          </cell>
          <cell r="B635">
            <v>6597946</v>
          </cell>
        </row>
        <row r="636">
          <cell r="A636" t="str">
            <v>JORGE ARMANDO GARCIA RODRIGUEZ</v>
          </cell>
          <cell r="B636">
            <v>79957950</v>
          </cell>
        </row>
        <row r="637">
          <cell r="A637" t="str">
            <v>JORGE ARMANDO RODRIGUEZ ALARCON</v>
          </cell>
          <cell r="B637">
            <v>79650674</v>
          </cell>
        </row>
        <row r="638">
          <cell r="A638" t="str">
            <v>JORGE ARVEY BUITRAGO SUAREZ</v>
          </cell>
          <cell r="B638">
            <v>88241501</v>
          </cell>
        </row>
        <row r="639">
          <cell r="A639" t="str">
            <v>JORGE ELICER FERNANDEZ PASTRANA</v>
          </cell>
          <cell r="B639">
            <v>12402190</v>
          </cell>
        </row>
        <row r="640">
          <cell r="A640" t="str">
            <v>JORGE ELIECER ANTEQUERA CONTRERAS</v>
          </cell>
          <cell r="B640">
            <v>72213390</v>
          </cell>
        </row>
        <row r="641">
          <cell r="A641" t="str">
            <v>JORGE EUDES SUAREZ PAREJA</v>
          </cell>
          <cell r="B641">
            <v>98659151</v>
          </cell>
        </row>
        <row r="642">
          <cell r="A642" t="str">
            <v>JORGE HUGO RODRIGUEZ MESA</v>
          </cell>
          <cell r="B642">
            <v>80492683</v>
          </cell>
        </row>
        <row r="643">
          <cell r="A643" t="str">
            <v>JORGE ISAAC BELEÑO RODRIGUEZ</v>
          </cell>
          <cell r="B643">
            <v>79761933</v>
          </cell>
        </row>
        <row r="644">
          <cell r="A644" t="str">
            <v>JORGE IVAN RUIZ ARIAS</v>
          </cell>
          <cell r="B644">
            <v>71757969</v>
          </cell>
        </row>
        <row r="645">
          <cell r="A645" t="str">
            <v>JORGE MUÑOZ PAEZ</v>
          </cell>
          <cell r="B645">
            <v>17646290</v>
          </cell>
        </row>
        <row r="646">
          <cell r="A646" t="str">
            <v>JORGE SEGUNDO BONETH GALVAN</v>
          </cell>
          <cell r="B646">
            <v>98600403</v>
          </cell>
        </row>
        <row r="647">
          <cell r="A647" t="str">
            <v>JOSE AFRANIO MUÑOZ QUINTERO</v>
          </cell>
          <cell r="B647">
            <v>79140652</v>
          </cell>
        </row>
        <row r="648">
          <cell r="A648" t="str">
            <v>JOSE ALBERTO AGUDELO BONILLA</v>
          </cell>
          <cell r="B648">
            <v>86056267</v>
          </cell>
        </row>
        <row r="649">
          <cell r="A649" t="str">
            <v>JOSE ALCIDES PULIDO GALINDO</v>
          </cell>
          <cell r="B649">
            <v>79102447</v>
          </cell>
        </row>
        <row r="650">
          <cell r="A650" t="str">
            <v>JOSE ALFREDO GUERRERO MUÑOZ</v>
          </cell>
          <cell r="B650">
            <v>72222578</v>
          </cell>
        </row>
        <row r="651">
          <cell r="A651" t="str">
            <v>JOSE ALEJANDRO RUIZ TORRES</v>
          </cell>
          <cell r="B651">
            <v>79379510</v>
          </cell>
        </row>
        <row r="652">
          <cell r="A652" t="str">
            <v>JOSE ALEXANDER RUEDA SANTANDER</v>
          </cell>
          <cell r="B652">
            <v>72222578</v>
          </cell>
        </row>
        <row r="653">
          <cell r="A653" t="str">
            <v>JOSE ANDRES GONZALEZ GOMEZ</v>
          </cell>
          <cell r="B653">
            <v>94391703</v>
          </cell>
        </row>
        <row r="654">
          <cell r="A654" t="str">
            <v>JOSE ANTONIO RODRIGUEZ CARDOZO</v>
          </cell>
          <cell r="B654">
            <v>80150797</v>
          </cell>
        </row>
        <row r="655">
          <cell r="A655" t="str">
            <v>JOSE ARBEIRO ESPITIA ARIZA</v>
          </cell>
          <cell r="B655">
            <v>79528008</v>
          </cell>
        </row>
        <row r="656">
          <cell r="A656" t="str">
            <v>JOSE ARLEY CAMPO INGA</v>
          </cell>
          <cell r="B656">
            <v>76306626</v>
          </cell>
        </row>
        <row r="657">
          <cell r="A657" t="str">
            <v>JOSE AUGUSTO AGUILERA RUBIANO</v>
          </cell>
          <cell r="B657">
            <v>80185748</v>
          </cell>
        </row>
        <row r="658">
          <cell r="A658" t="str">
            <v>JOSE BERNARDO CASAS PIRAQUIVE</v>
          </cell>
          <cell r="B658">
            <v>79209954</v>
          </cell>
        </row>
        <row r="659">
          <cell r="A659" t="str">
            <v>JOSE BRIAN ROBAYO MENDIVELSO</v>
          </cell>
          <cell r="B659">
            <v>1019054159</v>
          </cell>
        </row>
        <row r="660">
          <cell r="A660" t="str">
            <v>JOSE DEMETRIO OCAMPO ENRIQUEZ</v>
          </cell>
          <cell r="B660">
            <v>16503431</v>
          </cell>
        </row>
        <row r="661">
          <cell r="A661" t="str">
            <v>JOSE DUBAN MURCIA VALENCIA</v>
          </cell>
          <cell r="B661">
            <v>75071523</v>
          </cell>
        </row>
        <row r="662">
          <cell r="A662" t="str">
            <v>JOSE EDUARDO CASTRO ROMERO</v>
          </cell>
          <cell r="B662">
            <v>12990182</v>
          </cell>
        </row>
        <row r="663">
          <cell r="A663" t="str">
            <v>JOSE EDUARDO SUAREZ MARTINEZ</v>
          </cell>
          <cell r="B663">
            <v>88235528</v>
          </cell>
        </row>
        <row r="664">
          <cell r="A664" t="str">
            <v>JOSE ERASMO ORJUELA CARO</v>
          </cell>
          <cell r="B664">
            <v>80236507</v>
          </cell>
        </row>
        <row r="665">
          <cell r="A665" t="str">
            <v>JOSE EUSEBIO CAMPO ECHEVERRIA</v>
          </cell>
          <cell r="B665">
            <v>84046646</v>
          </cell>
        </row>
        <row r="666">
          <cell r="A666" t="str">
            <v>JOSE FERNANDO CAMPO VILLALBA</v>
          </cell>
          <cell r="B666">
            <v>16932101</v>
          </cell>
        </row>
        <row r="667">
          <cell r="A667" t="str">
            <v>JOSE FERNANDO CATAÑO OSPINA</v>
          </cell>
          <cell r="B667">
            <v>88234314</v>
          </cell>
        </row>
        <row r="668">
          <cell r="A668" t="str">
            <v>JOSE GABRIEL JIMENEZ RINCON</v>
          </cell>
          <cell r="B668">
            <v>79714894</v>
          </cell>
        </row>
        <row r="669">
          <cell r="A669" t="str">
            <v>JOSE GIRARDOT DIAZ OJEDA</v>
          </cell>
          <cell r="B669">
            <v>87027517</v>
          </cell>
        </row>
        <row r="670">
          <cell r="A670" t="str">
            <v>JOSE IGNACIO BARON JURADO</v>
          </cell>
          <cell r="B670">
            <v>80901889</v>
          </cell>
        </row>
        <row r="671">
          <cell r="A671" t="str">
            <v>JOSE IGNACIO CASTILLO RICO</v>
          </cell>
          <cell r="B671">
            <v>80901889</v>
          </cell>
        </row>
        <row r="672">
          <cell r="A672" t="str">
            <v>JOSE ISAAC AFANADOR CAMACHO</v>
          </cell>
          <cell r="B672">
            <v>91494573</v>
          </cell>
        </row>
        <row r="673">
          <cell r="A673" t="str">
            <v>JOSE JOAQUIN BRIEVA ACOSTA</v>
          </cell>
          <cell r="B673">
            <v>8509646</v>
          </cell>
        </row>
        <row r="674">
          <cell r="A674" t="str">
            <v>JOSE JULIAN NUÑEZ TRUJILLO</v>
          </cell>
          <cell r="B674">
            <v>93087422</v>
          </cell>
        </row>
        <row r="675">
          <cell r="A675" t="str">
            <v>JOSE JULIAN PERALTA VASQUEZ</v>
          </cell>
          <cell r="B675">
            <v>72215477</v>
          </cell>
        </row>
        <row r="676">
          <cell r="A676" t="str">
            <v>JOSE LIBARDO NIÑO BECERRA</v>
          </cell>
          <cell r="B676">
            <v>88246228</v>
          </cell>
        </row>
        <row r="677">
          <cell r="A677" t="str">
            <v xml:space="preserve">JOSE LUIS CASTILLO </v>
          </cell>
          <cell r="B677">
            <v>13067953</v>
          </cell>
        </row>
        <row r="678">
          <cell r="A678" t="str">
            <v>JOSE LUIS JARA GONZALEZ</v>
          </cell>
          <cell r="B678">
            <v>94469795</v>
          </cell>
        </row>
        <row r="679">
          <cell r="A679" t="str">
            <v>JOSE LUIS VILLAFAÑE OSORIO</v>
          </cell>
          <cell r="B679">
            <v>1114059359</v>
          </cell>
        </row>
        <row r="680">
          <cell r="A680" t="str">
            <v>JOSE MANUEL SAENZ VALENCIA</v>
          </cell>
          <cell r="B680">
            <v>7544613</v>
          </cell>
        </row>
        <row r="681">
          <cell r="A681" t="str">
            <v>JOSE MAURICIO CESPEDES RUEDA</v>
          </cell>
          <cell r="B681">
            <v>80053392</v>
          </cell>
        </row>
        <row r="682">
          <cell r="A682" t="str">
            <v>JOSE MAURICIO PORTILLA LOPEZ</v>
          </cell>
          <cell r="B682">
            <v>76325514</v>
          </cell>
        </row>
        <row r="683">
          <cell r="A683" t="str">
            <v>JOSE PALMER GALLARDO</v>
          </cell>
          <cell r="B683">
            <v>15242733</v>
          </cell>
        </row>
        <row r="684">
          <cell r="A684" t="str">
            <v>JOSE PEDRO GOMEZ MORENO</v>
          </cell>
          <cell r="B684">
            <v>74329388</v>
          </cell>
        </row>
        <row r="685">
          <cell r="A685" t="str">
            <v>JOSE RAFAEL DELGADO FONSECA</v>
          </cell>
          <cell r="B685">
            <v>88002493</v>
          </cell>
        </row>
        <row r="686">
          <cell r="A686" t="str">
            <v>JOSE RICARDO CORAL TORRES</v>
          </cell>
          <cell r="B686">
            <v>5208489</v>
          </cell>
        </row>
        <row r="687">
          <cell r="A687" t="str">
            <v>JOSE RICARDO PALACIOS</v>
          </cell>
          <cell r="B687">
            <v>80011399</v>
          </cell>
        </row>
        <row r="688">
          <cell r="A688" t="str">
            <v>JOSE RICARDO REY ARREDONDO</v>
          </cell>
          <cell r="B688">
            <v>84101344</v>
          </cell>
        </row>
        <row r="689">
          <cell r="A689" t="str">
            <v>JOSE WALTIÑO PALACIOS RENTERIA</v>
          </cell>
          <cell r="B689">
            <v>80087513</v>
          </cell>
        </row>
        <row r="690">
          <cell r="A690" t="str">
            <v>JOSELYN OSMARA OCAMPO ORTIZ</v>
          </cell>
          <cell r="B690">
            <v>1057784149</v>
          </cell>
        </row>
        <row r="691">
          <cell r="A691" t="str">
            <v>JOSUE ALBERTO GIL GONZALEZ</v>
          </cell>
          <cell r="B691">
            <v>75071341</v>
          </cell>
        </row>
        <row r="692">
          <cell r="A692" t="str">
            <v>JOYCE JAMES FRANCIS</v>
          </cell>
          <cell r="B692">
            <v>1123621115</v>
          </cell>
        </row>
        <row r="693">
          <cell r="A693" t="str">
            <v>JUAN ALEJANDRO OLAYA CARDONA</v>
          </cell>
          <cell r="B693">
            <v>1087989085</v>
          </cell>
        </row>
        <row r="694">
          <cell r="A694" t="str">
            <v>JUAN ANIBAL QUINTERO CALDERON</v>
          </cell>
          <cell r="B694">
            <v>80123624</v>
          </cell>
        </row>
        <row r="695">
          <cell r="A695" t="str">
            <v>JUAN BAUTISTA CALDERON LONDOÑO</v>
          </cell>
          <cell r="B695">
            <v>12238175</v>
          </cell>
        </row>
        <row r="696">
          <cell r="A696" t="str">
            <v>JUAN BAUTISTA MENDOZA GUZMAN</v>
          </cell>
          <cell r="B696">
            <v>93082196</v>
          </cell>
        </row>
        <row r="697">
          <cell r="A697" t="str">
            <v>JUAN CARLOS AGUILERA SILVA</v>
          </cell>
          <cell r="B697">
            <v>79900772</v>
          </cell>
        </row>
        <row r="698">
          <cell r="A698" t="str">
            <v xml:space="preserve">JUAN CARLOS BRAVO </v>
          </cell>
          <cell r="B698">
            <v>16675862</v>
          </cell>
        </row>
        <row r="699">
          <cell r="A699" t="str">
            <v>JUAN CARLOS CLAVIJO BERGAÑO</v>
          </cell>
          <cell r="B699">
            <v>79819836</v>
          </cell>
        </row>
        <row r="700">
          <cell r="A700" t="str">
            <v>JUAN CARLOS GUTIERREZ GALVAN</v>
          </cell>
          <cell r="B700">
            <v>10185696</v>
          </cell>
        </row>
        <row r="701">
          <cell r="A701" t="str">
            <v xml:space="preserve">JUAN CARLOS MONROY </v>
          </cell>
          <cell r="B701">
            <v>88218405</v>
          </cell>
        </row>
        <row r="702">
          <cell r="A702" t="str">
            <v>JUAN CARLOS MUÑOZ LOPEZ</v>
          </cell>
          <cell r="B702">
            <v>75083250</v>
          </cell>
        </row>
        <row r="703">
          <cell r="A703" t="str">
            <v>JUAN CARLOS OLAVE PAZ</v>
          </cell>
          <cell r="B703">
            <v>98398624</v>
          </cell>
        </row>
        <row r="704">
          <cell r="A704" t="str">
            <v>JUAN CARLOS OROZCO GRAJALES</v>
          </cell>
          <cell r="B704">
            <v>9695407</v>
          </cell>
        </row>
        <row r="705">
          <cell r="A705" t="str">
            <v>JUAN CARLOS RAMIREZ BARRERA</v>
          </cell>
          <cell r="B705">
            <v>79566581</v>
          </cell>
        </row>
        <row r="706">
          <cell r="A706" t="str">
            <v>JUAN CARLOS RANGEL GIL</v>
          </cell>
          <cell r="B706">
            <v>79399984</v>
          </cell>
        </row>
        <row r="707">
          <cell r="A707" t="str">
            <v>JUAN CARLOS RODRIGUEZ MARTINEZ</v>
          </cell>
          <cell r="B707">
            <v>80904213</v>
          </cell>
        </row>
        <row r="708">
          <cell r="A708" t="str">
            <v>JUAN CARLOS SALAS GUEVARA</v>
          </cell>
          <cell r="B708">
            <v>79373199</v>
          </cell>
        </row>
        <row r="709">
          <cell r="A709" t="str">
            <v>JUAN CARLOS SANABRIA BARBOSA</v>
          </cell>
          <cell r="B709">
            <v>93384877</v>
          </cell>
        </row>
        <row r="710">
          <cell r="A710" t="str">
            <v xml:space="preserve">JUAN CARLOS VALENCIA </v>
          </cell>
          <cell r="B710">
            <v>10005627</v>
          </cell>
        </row>
        <row r="711">
          <cell r="A711" t="str">
            <v>JUAN CARLOS VEGA CACERES</v>
          </cell>
          <cell r="B711">
            <v>88222996</v>
          </cell>
        </row>
        <row r="712">
          <cell r="A712" t="str">
            <v>JUAN CARLOS ZULUAGA DUCUARA</v>
          </cell>
          <cell r="B712">
            <v>75098145</v>
          </cell>
        </row>
        <row r="713">
          <cell r="A713" t="str">
            <v>JUAN FELIPE HENAO LEIVA</v>
          </cell>
          <cell r="B713">
            <v>87942226</v>
          </cell>
        </row>
        <row r="714">
          <cell r="A714" t="str">
            <v>JUAN GABRIEL HERNANDEZ MARTINEZ</v>
          </cell>
          <cell r="B714">
            <v>72188124</v>
          </cell>
        </row>
        <row r="715">
          <cell r="A715" t="str">
            <v>JUAN GUILLERMO ROSERO BUSTAMANTE</v>
          </cell>
          <cell r="B715">
            <v>1085254926</v>
          </cell>
        </row>
        <row r="716">
          <cell r="A716" t="str">
            <v>JUAN MANUEL CAICEDO CARDONA</v>
          </cell>
          <cell r="B716">
            <v>94486941</v>
          </cell>
        </row>
        <row r="717">
          <cell r="A717" t="str">
            <v>JUAN PABLO PAJON FLOREZ</v>
          </cell>
          <cell r="B717">
            <v>16079710</v>
          </cell>
        </row>
        <row r="718">
          <cell r="A718" t="str">
            <v>JUAN PABLO ROJAS MESA</v>
          </cell>
          <cell r="B718">
            <v>80227517</v>
          </cell>
        </row>
        <row r="719">
          <cell r="A719" t="str">
            <v>JUAN PABLO VIVAS REINOSO</v>
          </cell>
          <cell r="B719">
            <v>5820885</v>
          </cell>
        </row>
        <row r="720">
          <cell r="A720" t="str">
            <v>JUAN SEBASTIAN MENDOZA CANDIA</v>
          </cell>
          <cell r="B720">
            <v>1014237065</v>
          </cell>
        </row>
        <row r="721">
          <cell r="A721" t="str">
            <v>JUDITH LORENA MORENO PORTILLA</v>
          </cell>
          <cell r="B721">
            <v>1085273573</v>
          </cell>
        </row>
        <row r="722">
          <cell r="A722" t="str">
            <v>JUDY MELINDA FERNANDEZ BAQUERO</v>
          </cell>
          <cell r="B722">
            <v>52853481</v>
          </cell>
        </row>
        <row r="723">
          <cell r="A723" t="str">
            <v>JULIAN ANDRES HOYOS SALAZAR</v>
          </cell>
          <cell r="B723">
            <v>9739447</v>
          </cell>
        </row>
        <row r="724">
          <cell r="A724" t="str">
            <v>JULIAN ARMANDO PEREZ MORENO</v>
          </cell>
          <cell r="B724">
            <v>12988095</v>
          </cell>
        </row>
        <row r="725">
          <cell r="A725" t="str">
            <v>JULIANA ELENA TREJOS CATAÑO</v>
          </cell>
          <cell r="B725">
            <v>24742630</v>
          </cell>
        </row>
        <row r="726">
          <cell r="A726" t="str">
            <v>JULIANA LOPEZ CACERES</v>
          </cell>
          <cell r="B726">
            <v>1019064139</v>
          </cell>
        </row>
        <row r="727">
          <cell r="A727" t="str">
            <v>JULIETH ANDREA GOMEZ VELOZA</v>
          </cell>
          <cell r="B727">
            <v>1024501089</v>
          </cell>
        </row>
        <row r="728">
          <cell r="A728" t="str">
            <v>JULIO ALBERTO GONZALEZ SEPULVEDA</v>
          </cell>
          <cell r="B728">
            <v>1024501089</v>
          </cell>
        </row>
        <row r="729">
          <cell r="A729" t="str">
            <v xml:space="preserve">JULIO ALEXANDER GONZALEZ </v>
          </cell>
          <cell r="B729">
            <v>7363503</v>
          </cell>
        </row>
        <row r="730">
          <cell r="A730" t="str">
            <v>JULIO CARLOS ALVAREZ CAUSADO</v>
          </cell>
          <cell r="B730">
            <v>9104614</v>
          </cell>
        </row>
        <row r="731">
          <cell r="A731" t="str">
            <v>JULIO CESAR CASTILLO MONTAÑO</v>
          </cell>
          <cell r="B731">
            <v>16285176</v>
          </cell>
        </row>
        <row r="732">
          <cell r="A732" t="str">
            <v>JULIO CESAR HERRERA LINARES</v>
          </cell>
          <cell r="B732">
            <v>79415172</v>
          </cell>
        </row>
        <row r="733">
          <cell r="A733" t="str">
            <v>JULIO CESAR ROMERO CAMACHO</v>
          </cell>
          <cell r="B733">
            <v>1032369337</v>
          </cell>
        </row>
        <row r="734">
          <cell r="A734" t="str">
            <v xml:space="preserve">JULIO HERNANDO TUNAROSA </v>
          </cell>
          <cell r="B734">
            <v>79200737</v>
          </cell>
        </row>
        <row r="735">
          <cell r="A735" t="str">
            <v>JULIO JOSE MENDOZA BAÑOS</v>
          </cell>
          <cell r="B735">
            <v>73135779</v>
          </cell>
        </row>
        <row r="736">
          <cell r="A736" t="str">
            <v>JULIO ROBERTO APONTE MONROY</v>
          </cell>
          <cell r="B736">
            <v>19242559</v>
          </cell>
        </row>
        <row r="737">
          <cell r="A737" t="str">
            <v>JULIO VICENTE GONZALEZ GONZALEZ</v>
          </cell>
          <cell r="B737">
            <v>13617198</v>
          </cell>
        </row>
        <row r="738">
          <cell r="A738" t="str">
            <v>JULY PAOLA MATAMOROS MOGOLLON</v>
          </cell>
          <cell r="B738">
            <v>1030561678</v>
          </cell>
        </row>
        <row r="739">
          <cell r="A739" t="str">
            <v>KAREN BONILLA HINCAPIE</v>
          </cell>
          <cell r="B739">
            <v>1144155284</v>
          </cell>
        </row>
        <row r="740">
          <cell r="A740" t="str">
            <v>KAREN CECILIA SARMIENTO BARON</v>
          </cell>
          <cell r="B740">
            <v>50938512</v>
          </cell>
        </row>
        <row r="741">
          <cell r="A741" t="str">
            <v>KAREN JOHANNA YAÑEZ PEREZ</v>
          </cell>
          <cell r="B741">
            <v>53130401</v>
          </cell>
        </row>
        <row r="742">
          <cell r="A742" t="str">
            <v>KATHERINE CHAUCANES BENAVIDES</v>
          </cell>
          <cell r="B742">
            <v>1087410893</v>
          </cell>
        </row>
        <row r="743">
          <cell r="A743" t="str">
            <v>KATIUSCA DE LA HOZ MORA</v>
          </cell>
          <cell r="B743">
            <v>36665972</v>
          </cell>
        </row>
        <row r="744">
          <cell r="A744" t="str">
            <v>KATTERINE NAYIBE MARTINEZ GONZALEZ</v>
          </cell>
          <cell r="B744">
            <v>52212042</v>
          </cell>
        </row>
        <row r="745">
          <cell r="A745" t="str">
            <v>KEIBER ALEXANDER COLORADO LANDAZURI</v>
          </cell>
          <cell r="B745">
            <v>98428631</v>
          </cell>
        </row>
        <row r="746">
          <cell r="A746" t="str">
            <v>KELLY YOHANA MARTINEZ AMAYA</v>
          </cell>
          <cell r="B746">
            <v>49721853</v>
          </cell>
        </row>
        <row r="747">
          <cell r="A747" t="str">
            <v>KELVIS ALBERTO REDONDO BERMUDEZ</v>
          </cell>
          <cell r="B747">
            <v>84083363</v>
          </cell>
        </row>
        <row r="748">
          <cell r="A748" t="str">
            <v>KEMBERLYN CHINCHILLA GUERRA</v>
          </cell>
          <cell r="B748">
            <v>52760263</v>
          </cell>
        </row>
        <row r="749">
          <cell r="A749" t="str">
            <v>KENLY JOHANA BARRERA RAMIREZ</v>
          </cell>
          <cell r="B749">
            <v>52699112</v>
          </cell>
        </row>
        <row r="750">
          <cell r="A750" t="str">
            <v>KENY FAIDER PEREIRA BERNAL</v>
          </cell>
          <cell r="B750">
            <v>80257008</v>
          </cell>
        </row>
        <row r="751">
          <cell r="A751" t="str">
            <v>KEVIN DAVID DIAZ OSMA</v>
          </cell>
          <cell r="B751">
            <v>1032386977</v>
          </cell>
        </row>
        <row r="752">
          <cell r="A752" t="str">
            <v>LADY ANDREA ARCHILA GOYENECHE</v>
          </cell>
          <cell r="B752">
            <v>52979114</v>
          </cell>
        </row>
        <row r="753">
          <cell r="A753" t="str">
            <v>LARIZA LICETH BURBANO RIVERA</v>
          </cell>
          <cell r="B753">
            <v>66910890</v>
          </cell>
        </row>
        <row r="754">
          <cell r="A754" t="str">
            <v>LAURA BEATRIZ ROJAS MARTIN</v>
          </cell>
          <cell r="B754">
            <v>53107904</v>
          </cell>
        </row>
        <row r="755">
          <cell r="A755" t="str">
            <v>LAURA MILENA SILVA PUERTO</v>
          </cell>
          <cell r="B755">
            <v>1032395005</v>
          </cell>
        </row>
        <row r="756">
          <cell r="A756" t="str">
            <v>LAUREANO ALBERTO ARAMBULA RAMOS</v>
          </cell>
          <cell r="B756">
            <v>7632917</v>
          </cell>
        </row>
        <row r="757">
          <cell r="A757" t="str">
            <v>LEANDRO ALDEMIR CESPEDES MOLINA</v>
          </cell>
          <cell r="B757">
            <v>14135444</v>
          </cell>
        </row>
        <row r="758">
          <cell r="A758" t="str">
            <v>LEDIEN MARIAN HERRERA AREVALO</v>
          </cell>
          <cell r="B758">
            <v>1047377204</v>
          </cell>
        </row>
        <row r="759">
          <cell r="A759" t="str">
            <v>LEIDER ANCIZAR TABARES REYES</v>
          </cell>
          <cell r="B759">
            <v>6393482</v>
          </cell>
        </row>
        <row r="760">
          <cell r="A760" t="str">
            <v>LEIDY CAROLINA VACARES ROMERO</v>
          </cell>
          <cell r="B760">
            <v>52818612</v>
          </cell>
        </row>
        <row r="761">
          <cell r="A761" t="str">
            <v>LEIDY PAOLA GAMBA LEON</v>
          </cell>
          <cell r="B761">
            <v>1072920687</v>
          </cell>
        </row>
        <row r="762">
          <cell r="A762" t="str">
            <v>LEIDY TATIANA RIVERA ZULUAGA</v>
          </cell>
          <cell r="B762">
            <v>24338985</v>
          </cell>
        </row>
        <row r="763">
          <cell r="A763" t="str">
            <v>LEIDY YOHANNA CASTAÑO OSORIO</v>
          </cell>
          <cell r="B763">
            <v>53121040</v>
          </cell>
        </row>
        <row r="764">
          <cell r="A764" t="str">
            <v>LEIDY YULLIETH PEDRAZA VALDERRAMA</v>
          </cell>
          <cell r="B764">
            <v>1010172538</v>
          </cell>
        </row>
        <row r="765">
          <cell r="A765" t="str">
            <v>LENNY EMILETH PEDRAZA GIRON</v>
          </cell>
          <cell r="B765">
            <v>47426439</v>
          </cell>
        </row>
        <row r="766">
          <cell r="A766" t="str">
            <v>LEONARDO FABIO PINZA MORENO</v>
          </cell>
          <cell r="B766">
            <v>12745733</v>
          </cell>
        </row>
        <row r="767">
          <cell r="A767" t="str">
            <v>LEONARDO FAVIO VANEGAS TAMAYO</v>
          </cell>
          <cell r="B767">
            <v>1979959</v>
          </cell>
        </row>
        <row r="768">
          <cell r="A768" t="str">
            <v>LEONARDO RIVEROS GOMEZ</v>
          </cell>
          <cell r="B768">
            <v>86043031</v>
          </cell>
        </row>
        <row r="769">
          <cell r="A769" t="str">
            <v>LEONEL ARTURO BONILLA OSPINA</v>
          </cell>
          <cell r="B769">
            <v>1136883446</v>
          </cell>
        </row>
        <row r="770">
          <cell r="A770" t="str">
            <v>LEONIDAS ALBERTO PONCE CALVO</v>
          </cell>
          <cell r="B770">
            <v>12724487</v>
          </cell>
        </row>
        <row r="771">
          <cell r="A771" t="str">
            <v>LEOPOLDO ENRIQUE KLEE EBRATT</v>
          </cell>
          <cell r="B771">
            <v>9295583</v>
          </cell>
        </row>
        <row r="772">
          <cell r="A772" t="str">
            <v>LESLIE HELBER GONZALO GUEVARA CARRILLO</v>
          </cell>
          <cell r="B772">
            <v>11410315</v>
          </cell>
        </row>
        <row r="773">
          <cell r="A773" t="str">
            <v>LIGIA MARCELA VARGAS GONZALEZ</v>
          </cell>
          <cell r="B773">
            <v>1022355867</v>
          </cell>
        </row>
        <row r="774">
          <cell r="A774" t="str">
            <v>LILIAN ALEXANDRA CRUZ OROZCO</v>
          </cell>
          <cell r="B774">
            <v>1030563771</v>
          </cell>
        </row>
        <row r="775">
          <cell r="A775" t="str">
            <v>LILIAN ANGELICA VACA SOLANO</v>
          </cell>
          <cell r="B775">
            <v>40039974</v>
          </cell>
        </row>
        <row r="776">
          <cell r="A776" t="str">
            <v>LILIANA ANDREA VASQUEZ FORERO</v>
          </cell>
          <cell r="B776">
            <v>1070944074</v>
          </cell>
        </row>
        <row r="777">
          <cell r="A777" t="str">
            <v>LILIANA ASTRID CASTELLANOS TORRES</v>
          </cell>
          <cell r="B777">
            <v>40402074</v>
          </cell>
        </row>
        <row r="778">
          <cell r="A778" t="str">
            <v>LILIANA BEATRIZ GARCIA MURCIA</v>
          </cell>
          <cell r="B778">
            <v>51919568</v>
          </cell>
        </row>
        <row r="779">
          <cell r="A779" t="str">
            <v>LILIANA EDITH RATIVA CONTRERAS</v>
          </cell>
          <cell r="B779">
            <v>52382288</v>
          </cell>
        </row>
        <row r="780">
          <cell r="A780" t="str">
            <v>LILIANA ELIZABETH AYALA GAVILANES</v>
          </cell>
          <cell r="B780">
            <v>59827532</v>
          </cell>
        </row>
        <row r="781">
          <cell r="A781" t="str">
            <v>LILIANA ROCIO PACHECO BECERRA</v>
          </cell>
          <cell r="B781">
            <v>1024526458</v>
          </cell>
        </row>
        <row r="782">
          <cell r="A782" t="str">
            <v>LINA JOHANNA CARDENAS VARGAS</v>
          </cell>
          <cell r="B782">
            <v>52868747</v>
          </cell>
        </row>
        <row r="783">
          <cell r="A783" t="str">
            <v>LINA MARCELA OVIEDO SALAZAR</v>
          </cell>
          <cell r="B783">
            <v>1140819229</v>
          </cell>
        </row>
        <row r="784">
          <cell r="A784" t="str">
            <v>LINA MARCELA RIVERA MEJIA</v>
          </cell>
          <cell r="B784">
            <v>43912694</v>
          </cell>
        </row>
        <row r="785">
          <cell r="A785" t="str">
            <v>LINA MARGARITA MEDINA AREVALO</v>
          </cell>
          <cell r="B785">
            <v>1026276983</v>
          </cell>
        </row>
        <row r="786">
          <cell r="A786" t="str">
            <v>LINA MARIA CARDENAS TORRES</v>
          </cell>
          <cell r="B786">
            <v>41934320</v>
          </cell>
        </row>
        <row r="787">
          <cell r="A787" t="str">
            <v>LINA MARIA SIERRA SIERRA</v>
          </cell>
          <cell r="B787">
            <v>1012402481</v>
          </cell>
        </row>
        <row r="788">
          <cell r="A788" t="str">
            <v>LINA MARIA TRIVIÑO BERNAL</v>
          </cell>
          <cell r="B788">
            <v>24586619</v>
          </cell>
        </row>
        <row r="789">
          <cell r="A789" t="str">
            <v>LINA MARIA URUEÑA AVILA</v>
          </cell>
          <cell r="B789">
            <v>1030617942</v>
          </cell>
        </row>
        <row r="790">
          <cell r="A790" t="str">
            <v>LISSE CAROLINA AVILA RAMIREZ</v>
          </cell>
          <cell r="B790">
            <v>1030529005</v>
          </cell>
        </row>
        <row r="791">
          <cell r="A791" t="str">
            <v>LISSETH NAYIBE PUENTES QUINTERO</v>
          </cell>
          <cell r="B791">
            <v>68294199</v>
          </cell>
        </row>
        <row r="792">
          <cell r="A792" t="str">
            <v>LISSETTE JOHANNA VELASQUEZ CALDERON</v>
          </cell>
          <cell r="B792">
            <v>52884869</v>
          </cell>
        </row>
        <row r="793">
          <cell r="A793" t="str">
            <v>LIYIS TATIANA RODRIGUEZ GARRIDO</v>
          </cell>
          <cell r="B793">
            <v>1067880654</v>
          </cell>
        </row>
        <row r="794">
          <cell r="A794" t="str">
            <v>LORENA OCHOA ELLES</v>
          </cell>
          <cell r="B794">
            <v>1047400145</v>
          </cell>
        </row>
        <row r="795">
          <cell r="A795" t="str">
            <v>LORENA PIRAZAN SANMIGUEL</v>
          </cell>
          <cell r="B795">
            <v>1023900110</v>
          </cell>
        </row>
        <row r="796">
          <cell r="A796" t="str">
            <v>LUCY STELLA PEÑA MOSQUERA</v>
          </cell>
          <cell r="B796">
            <v>35603388</v>
          </cell>
        </row>
        <row r="797">
          <cell r="A797" t="str">
            <v>LUIS ALBERTO SANTAMARIA CAÑAS</v>
          </cell>
          <cell r="B797">
            <v>79400023</v>
          </cell>
        </row>
        <row r="798">
          <cell r="A798" t="str">
            <v>LUIS ALBERTO TERAN PRENTT</v>
          </cell>
          <cell r="B798">
            <v>72244868</v>
          </cell>
        </row>
        <row r="799">
          <cell r="A799" t="str">
            <v>LUIS ALEJANDRO MARIN AVILA</v>
          </cell>
          <cell r="B799">
            <v>79914772</v>
          </cell>
        </row>
        <row r="800">
          <cell r="A800" t="str">
            <v>LUIS ALEJANDRO TRUJILLO GUERRA</v>
          </cell>
          <cell r="B800">
            <v>79377992</v>
          </cell>
        </row>
        <row r="801">
          <cell r="A801" t="str">
            <v>LUIS ANDRES FUELTALA MENA</v>
          </cell>
          <cell r="B801">
            <v>1085916989</v>
          </cell>
        </row>
        <row r="802">
          <cell r="A802" t="str">
            <v>LUIS ANTONIO RAMOS JOYA</v>
          </cell>
          <cell r="B802">
            <v>80368509</v>
          </cell>
        </row>
        <row r="803">
          <cell r="A803" t="str">
            <v>LUIS ARIEL MORA ARENAS</v>
          </cell>
          <cell r="B803">
            <v>14135308</v>
          </cell>
        </row>
        <row r="804">
          <cell r="A804" t="str">
            <v>LUIS CARLOS SANCHEZ AMARIS</v>
          </cell>
          <cell r="B804">
            <v>1082919165</v>
          </cell>
        </row>
        <row r="805">
          <cell r="A805" t="str">
            <v>LUIS CHARLI PEDRAZA ARIAS</v>
          </cell>
          <cell r="B805">
            <v>79553748</v>
          </cell>
        </row>
        <row r="806">
          <cell r="A806" t="str">
            <v>LUIS EDUARDO TORRES CANDIA</v>
          </cell>
          <cell r="B806">
            <v>93085390</v>
          </cell>
        </row>
        <row r="807">
          <cell r="A807" t="str">
            <v>LUIS ELY CUCUNUBA VIRACACHA</v>
          </cell>
          <cell r="B807">
            <v>4253040</v>
          </cell>
        </row>
        <row r="808">
          <cell r="A808" t="str">
            <v>LUIS ENRIQUE ESPEJERO SALCEDO</v>
          </cell>
          <cell r="B808">
            <v>77182358</v>
          </cell>
        </row>
        <row r="809">
          <cell r="A809" t="str">
            <v>LUIS ENRIQUE JAIMES SANCHEZ</v>
          </cell>
          <cell r="B809">
            <v>1013589658</v>
          </cell>
        </row>
        <row r="810">
          <cell r="A810" t="str">
            <v>LUIS FABIAN VEGA GONZALEZ</v>
          </cell>
          <cell r="B810">
            <v>5824341</v>
          </cell>
        </row>
        <row r="811">
          <cell r="A811" t="str">
            <v>LUIS FELIPE CARRILLO CARO</v>
          </cell>
          <cell r="B811">
            <v>80108147</v>
          </cell>
        </row>
        <row r="812">
          <cell r="A812" t="str">
            <v>LUIS FERNANDO DIAZ JAIMES</v>
          </cell>
          <cell r="B812">
            <v>91476986</v>
          </cell>
        </row>
        <row r="813">
          <cell r="A813" t="str">
            <v>LUIS FERNANDO OBANDO RAMIREZ</v>
          </cell>
          <cell r="B813">
            <v>98645180</v>
          </cell>
        </row>
        <row r="814">
          <cell r="A814" t="str">
            <v>LUIS FERNANDO OSPINO JAIME</v>
          </cell>
          <cell r="B814">
            <v>1047403693</v>
          </cell>
        </row>
        <row r="815">
          <cell r="A815" t="str">
            <v>LUIS FERNANDO SILVA PASTRANA</v>
          </cell>
          <cell r="B815">
            <v>94507517</v>
          </cell>
        </row>
        <row r="816">
          <cell r="A816" t="str">
            <v>LUIS GERARDO RODRIGUEZ MORENO</v>
          </cell>
          <cell r="B816">
            <v>79745186</v>
          </cell>
        </row>
        <row r="817">
          <cell r="A817" t="str">
            <v>LUIS GIOVANNY LOPEZ SILVA</v>
          </cell>
          <cell r="B817">
            <v>79810080</v>
          </cell>
        </row>
        <row r="818">
          <cell r="A818" t="str">
            <v>LUIS HERNAN LUNA CHIA</v>
          </cell>
          <cell r="B818">
            <v>13509929</v>
          </cell>
        </row>
        <row r="819">
          <cell r="A819" t="str">
            <v>LUIS HERNAN MORENO VILLEGAS</v>
          </cell>
          <cell r="B819">
            <v>80055197</v>
          </cell>
        </row>
        <row r="820">
          <cell r="A820" t="str">
            <v>LUIS HERNANDO GUIO OCHOA</v>
          </cell>
          <cell r="B820">
            <v>74333093</v>
          </cell>
        </row>
        <row r="821">
          <cell r="A821" t="str">
            <v>LUIS JANIO ALVARADO CASTILLO</v>
          </cell>
          <cell r="B821">
            <v>12980149</v>
          </cell>
        </row>
        <row r="822">
          <cell r="A822" t="str">
            <v>LUIS JAVIER TRUJILLO ZAPATA</v>
          </cell>
          <cell r="B822">
            <v>14893689</v>
          </cell>
        </row>
        <row r="823">
          <cell r="A823" t="str">
            <v>LUIS JOSE MESTRE LOPEZ</v>
          </cell>
          <cell r="B823">
            <v>1003265322</v>
          </cell>
        </row>
        <row r="824">
          <cell r="A824" t="str">
            <v>LUISA FERNANDA FAJARDO SALAZAR</v>
          </cell>
          <cell r="B824">
            <v>1016026212</v>
          </cell>
        </row>
        <row r="825">
          <cell r="A825" t="str">
            <v>LUZ ADRIANA PINEDA RAMIREZ</v>
          </cell>
          <cell r="B825">
            <v>52772797</v>
          </cell>
        </row>
        <row r="826">
          <cell r="A826" t="str">
            <v>LUZ ADRIANA RODRIGUEZ CUERVO</v>
          </cell>
          <cell r="B826">
            <v>1073681334</v>
          </cell>
        </row>
        <row r="827">
          <cell r="A827" t="str">
            <v>LUZ AIDE RIVERA PALACIO</v>
          </cell>
          <cell r="B827">
            <v>24731424</v>
          </cell>
        </row>
        <row r="828">
          <cell r="A828" t="str">
            <v>LUZ ALEXANDRA CASTRO RUIZ</v>
          </cell>
          <cell r="B828">
            <v>53071358</v>
          </cell>
        </row>
        <row r="829">
          <cell r="A829" t="str">
            <v>LUZ ANGELA CORTES RAMIREZ</v>
          </cell>
          <cell r="B829">
            <v>52487094</v>
          </cell>
        </row>
        <row r="830">
          <cell r="A830" t="str">
            <v>LUZ BELEN RICARDO HERNANDEZ</v>
          </cell>
          <cell r="B830">
            <v>30982630</v>
          </cell>
        </row>
        <row r="831">
          <cell r="A831" t="str">
            <v>LUZ CARIME HURTADO ROJAS</v>
          </cell>
          <cell r="B831">
            <v>38550436</v>
          </cell>
        </row>
        <row r="832">
          <cell r="A832" t="str">
            <v>LUZ DANAYS BEJARANO BERMUDEZ</v>
          </cell>
          <cell r="B832">
            <v>43101894</v>
          </cell>
        </row>
        <row r="833">
          <cell r="A833" t="str">
            <v>LUZ DARY PAZ CHAGUENDO</v>
          </cell>
          <cell r="B833">
            <v>38556022</v>
          </cell>
        </row>
        <row r="834">
          <cell r="A834" t="str">
            <v>LUZ DARY TORRES OLAYA</v>
          </cell>
          <cell r="B834">
            <v>40429909</v>
          </cell>
        </row>
        <row r="835">
          <cell r="A835" t="str">
            <v>LUZ ELENA PEREZ MILLAN</v>
          </cell>
          <cell r="B835">
            <v>51631449</v>
          </cell>
        </row>
        <row r="836">
          <cell r="A836" t="str">
            <v>LUZ ENITH GIRALDO GUTIERREZ</v>
          </cell>
          <cell r="B836">
            <v>30392592</v>
          </cell>
        </row>
        <row r="837">
          <cell r="A837" t="str">
            <v>LUZ ESPERANZA SANABRIA BARRERA</v>
          </cell>
          <cell r="B837">
            <v>52108018</v>
          </cell>
        </row>
        <row r="838">
          <cell r="A838" t="str">
            <v>LUZ MARGERY LOPEZ MARTINEZ</v>
          </cell>
          <cell r="B838">
            <v>24730931</v>
          </cell>
        </row>
        <row r="839">
          <cell r="A839" t="str">
            <v>LUZ MARIDEL AVILA SUAREZ</v>
          </cell>
          <cell r="B839">
            <v>51992330</v>
          </cell>
        </row>
        <row r="840">
          <cell r="A840" t="str">
            <v>LUZ MIRIAM BOTERO SERNA</v>
          </cell>
          <cell r="B840">
            <v>24433491</v>
          </cell>
        </row>
        <row r="841">
          <cell r="A841" t="str">
            <v>LUZ NELLY RODRIGUEZ GARNICA</v>
          </cell>
          <cell r="B841">
            <v>51826127</v>
          </cell>
        </row>
        <row r="842">
          <cell r="A842" t="str">
            <v>LUZ REINELDA SANCHEZ GIL</v>
          </cell>
          <cell r="B842">
            <v>26271656</v>
          </cell>
        </row>
        <row r="843">
          <cell r="A843" t="str">
            <v>LUZ YOLANDA TORO SUAREZ</v>
          </cell>
          <cell r="B843">
            <v>51938798</v>
          </cell>
        </row>
        <row r="844">
          <cell r="A844" t="str">
            <v>MABEL YANETH PRIETO PRIETO</v>
          </cell>
          <cell r="B844">
            <v>32813921</v>
          </cell>
        </row>
        <row r="845">
          <cell r="A845" t="str">
            <v>MADELEINE OBREGON PRETEL</v>
          </cell>
          <cell r="B845">
            <v>66745180</v>
          </cell>
        </row>
        <row r="846">
          <cell r="A846" t="str">
            <v>MAGDA YULIETH COGUA CASTRO</v>
          </cell>
          <cell r="B846">
            <v>1110453944</v>
          </cell>
        </row>
        <row r="847">
          <cell r="A847" t="str">
            <v>MAIRA ZENERY ALFONSO CUELLAR</v>
          </cell>
          <cell r="B847">
            <v>40443859</v>
          </cell>
        </row>
        <row r="848">
          <cell r="A848" t="str">
            <v>MANUEL ALBERTO GOMEZ CALDERON</v>
          </cell>
          <cell r="B848">
            <v>75032687</v>
          </cell>
        </row>
        <row r="849">
          <cell r="A849" t="str">
            <v>MANUEL BILLI VALERA RAYO</v>
          </cell>
          <cell r="B849">
            <v>72009577</v>
          </cell>
        </row>
        <row r="850">
          <cell r="A850" t="str">
            <v>MANUEL HERNANDO VELANDIA HERNANDEZ</v>
          </cell>
          <cell r="B850">
            <v>88309349</v>
          </cell>
        </row>
        <row r="851">
          <cell r="A851" t="str">
            <v>MANUEL IGNACIO ALONSO GOMEZ</v>
          </cell>
          <cell r="B851">
            <v>79975026</v>
          </cell>
        </row>
        <row r="852">
          <cell r="A852" t="str">
            <v>MAR Y CIELO VALLEJO PALACIOS</v>
          </cell>
          <cell r="B852">
            <v>1085250955</v>
          </cell>
        </row>
        <row r="853">
          <cell r="A853" t="str">
            <v>MARBY JULIETH PEÑA SERRATO</v>
          </cell>
          <cell r="B853">
            <v>52975079</v>
          </cell>
        </row>
        <row r="854">
          <cell r="A854" t="str">
            <v>MARCELA LARA TORO</v>
          </cell>
          <cell r="B854">
            <v>52544180</v>
          </cell>
        </row>
        <row r="855">
          <cell r="A855" t="str">
            <v>MARY RTUH FONSECA BECERRA</v>
          </cell>
          <cell r="B855">
            <v>46680592</v>
          </cell>
        </row>
        <row r="856">
          <cell r="A856" t="str">
            <v>MARCELA PAOLA HERRERA DIAZ</v>
          </cell>
          <cell r="B856">
            <v>67027442</v>
          </cell>
        </row>
        <row r="857">
          <cell r="A857" t="str">
            <v>MARCELA PATRICIA MONCAYO LOPEZ</v>
          </cell>
          <cell r="B857">
            <v>36951398</v>
          </cell>
        </row>
        <row r="858">
          <cell r="A858" t="str">
            <v>MARCELO DANIEL PAREDES CASTILLO</v>
          </cell>
          <cell r="B858">
            <v>93403671</v>
          </cell>
        </row>
        <row r="859">
          <cell r="A859" t="str">
            <v>MARCO JAVIER CASTRO CASTAÑEDA</v>
          </cell>
          <cell r="B859">
            <v>79763349</v>
          </cell>
        </row>
        <row r="860">
          <cell r="A860" t="str">
            <v>MARCO YOHANNI MUÑOZ TEATIN</v>
          </cell>
          <cell r="B860">
            <v>79763314</v>
          </cell>
        </row>
        <row r="861">
          <cell r="A861" t="str">
            <v>MARCOS CORREA ARCHILA</v>
          </cell>
          <cell r="B861">
            <v>88194223</v>
          </cell>
        </row>
        <row r="862">
          <cell r="A862" t="str">
            <v>MARCOS FELIPE AVILA BARBOSA</v>
          </cell>
          <cell r="B862">
            <v>15886912</v>
          </cell>
        </row>
        <row r="863">
          <cell r="A863" t="str">
            <v>MARDYURISTH BARRIOS RICARDO</v>
          </cell>
          <cell r="B863">
            <v>1128049002</v>
          </cell>
        </row>
        <row r="864">
          <cell r="A864" t="str">
            <v>MARGARITA MARIA VIVAS CARDENAS</v>
          </cell>
          <cell r="B864">
            <v>51839456</v>
          </cell>
        </row>
        <row r="865">
          <cell r="A865" t="str">
            <v>MARGARITA ROSA LUBO NOCHES</v>
          </cell>
          <cell r="B865">
            <v>36553364</v>
          </cell>
        </row>
        <row r="866">
          <cell r="A866" t="str">
            <v>MARIA ANDREA TORRES PEREZ</v>
          </cell>
          <cell r="B866">
            <v>52491251</v>
          </cell>
        </row>
        <row r="867">
          <cell r="A867" t="str">
            <v>MARIA CLARA PRECIADO GONZALEZ</v>
          </cell>
          <cell r="B867">
            <v>1032434656</v>
          </cell>
        </row>
        <row r="868">
          <cell r="A868" t="str">
            <v>MARIA CLAUDIA GOMEZ SALAZAR</v>
          </cell>
          <cell r="B868">
            <v>53140550</v>
          </cell>
        </row>
        <row r="869">
          <cell r="A869" t="str">
            <v>MARIA CLEMENCIA PEREZ URIBE</v>
          </cell>
          <cell r="B869">
            <v>39690992</v>
          </cell>
        </row>
        <row r="870">
          <cell r="A870" t="str">
            <v>MARIA CRISTINA BEDOYA SILVA</v>
          </cell>
          <cell r="B870">
            <v>31995987</v>
          </cell>
        </row>
        <row r="871">
          <cell r="A871" t="str">
            <v>MARIA CRISTINA DANIELS CARDOZO</v>
          </cell>
          <cell r="B871">
            <v>52034731</v>
          </cell>
        </row>
        <row r="872">
          <cell r="A872" t="str">
            <v>MARIA DEISSY CASTIBLANCO RUIZ</v>
          </cell>
          <cell r="B872">
            <v>51831129</v>
          </cell>
        </row>
        <row r="873">
          <cell r="A873" t="str">
            <v>MARIA DEL CARMEN DE LA CRUZ CALDERON</v>
          </cell>
          <cell r="B873">
            <v>1140831985</v>
          </cell>
        </row>
        <row r="874">
          <cell r="A874" t="str">
            <v>MARIA DEL PILAR LUGO GONZALEZ</v>
          </cell>
          <cell r="B874">
            <v>52022052</v>
          </cell>
        </row>
        <row r="875">
          <cell r="A875" t="str">
            <v>MARIA DEL PILAR PEREZ PEREZ</v>
          </cell>
          <cell r="B875">
            <v>33056005</v>
          </cell>
        </row>
        <row r="876">
          <cell r="A876" t="str">
            <v>MARIA DIANA CAROLINA FRESNEDA SEPULVEDA</v>
          </cell>
          <cell r="B876">
            <v>52837020</v>
          </cell>
        </row>
        <row r="877">
          <cell r="A877" t="str">
            <v>MARIA ELENA LEON CAÑAS</v>
          </cell>
          <cell r="B877">
            <v>25057340</v>
          </cell>
        </row>
        <row r="878">
          <cell r="A878" t="str">
            <v>MARIA FANNY VELANDIA SALAZAR</v>
          </cell>
          <cell r="B878">
            <v>60288242</v>
          </cell>
        </row>
        <row r="879">
          <cell r="A879" t="str">
            <v>MARIA FERNANDA DE LOS RIOS HIDALGO</v>
          </cell>
          <cell r="B879">
            <v>27087437</v>
          </cell>
        </row>
        <row r="880">
          <cell r="A880" t="str">
            <v>MARIA FERNANDA FORERO ESPINOSA</v>
          </cell>
          <cell r="B880">
            <v>1033705921</v>
          </cell>
        </row>
        <row r="881">
          <cell r="A881" t="str">
            <v>MARIA FERNANDA GUTIERREZ ARZUAGA</v>
          </cell>
          <cell r="B881">
            <v>52423402</v>
          </cell>
        </row>
        <row r="882">
          <cell r="A882" t="str">
            <v>MARIA FERNANDA LLANO GAITAN</v>
          </cell>
          <cell r="B882">
            <v>52270106</v>
          </cell>
        </row>
        <row r="883">
          <cell r="A883" t="str">
            <v>MARIA HOSANA RUIZ VARGAS</v>
          </cell>
          <cell r="B883">
            <v>51896790</v>
          </cell>
        </row>
        <row r="884">
          <cell r="A884" t="str">
            <v>MARIA IBETH MANRIQUE ZARATE</v>
          </cell>
          <cell r="B884">
            <v>1056552550</v>
          </cell>
        </row>
        <row r="885">
          <cell r="A885" t="str">
            <v>MARIA IDALIDES BRUGES PLATA</v>
          </cell>
          <cell r="B885">
            <v>56068767</v>
          </cell>
        </row>
        <row r="886">
          <cell r="A886" t="str">
            <v>MARIA INES FERRO SUAREZ</v>
          </cell>
          <cell r="B886">
            <v>31919474</v>
          </cell>
        </row>
        <row r="887">
          <cell r="A887" t="str">
            <v>MARIA INES PEREZ SALAMANCA</v>
          </cell>
          <cell r="B887">
            <v>51809954</v>
          </cell>
        </row>
        <row r="888">
          <cell r="A888" t="str">
            <v>MARIA ISABEL AMAYA PINZON</v>
          </cell>
          <cell r="B888">
            <v>1057587633</v>
          </cell>
        </row>
        <row r="889">
          <cell r="A889" t="str">
            <v>MARIA JOSE DIAZ SANCHEZ</v>
          </cell>
          <cell r="B889">
            <v>57434015</v>
          </cell>
        </row>
        <row r="890">
          <cell r="A890" t="str">
            <v>MARIA JULIANA SERRANO ORTIZ</v>
          </cell>
          <cell r="B890">
            <v>51615125</v>
          </cell>
        </row>
        <row r="891">
          <cell r="A891" t="str">
            <v>MARIA MONICA SIERRA VARGAS</v>
          </cell>
          <cell r="B891">
            <v>39562000</v>
          </cell>
        </row>
        <row r="892">
          <cell r="A892" t="str">
            <v xml:space="preserve">MARIA NANCY SEPULVEDA </v>
          </cell>
          <cell r="B892">
            <v>53095568</v>
          </cell>
        </row>
        <row r="893">
          <cell r="A893" t="str">
            <v>MARIA NARCISA CHAVERRA CHALA</v>
          </cell>
          <cell r="B893">
            <v>35890574</v>
          </cell>
        </row>
        <row r="894">
          <cell r="A894" t="str">
            <v>MARIA NIDIA RUEDA LARGO</v>
          </cell>
          <cell r="B894">
            <v>52355381</v>
          </cell>
        </row>
        <row r="895">
          <cell r="A895" t="str">
            <v>MARIA PATRICIA MARROQUIN CIENDUA</v>
          </cell>
          <cell r="B895">
            <v>51909360</v>
          </cell>
        </row>
        <row r="896">
          <cell r="A896" t="str">
            <v>MARIA PAULA RINCON ROJAS</v>
          </cell>
          <cell r="B896">
            <v>1032455340</v>
          </cell>
        </row>
        <row r="897">
          <cell r="A897" t="str">
            <v>MARIA ROCIO TORRES RODRIGUEZ</v>
          </cell>
          <cell r="B897">
            <v>52856196</v>
          </cell>
        </row>
        <row r="898">
          <cell r="A898" t="str">
            <v>MARIA TERESA JIMENEZ FERNANDEZ</v>
          </cell>
          <cell r="B898">
            <v>52206863</v>
          </cell>
        </row>
        <row r="899">
          <cell r="A899" t="str">
            <v>MARIA XIMENA ALEGRIAS PERLAZA</v>
          </cell>
          <cell r="B899">
            <v>1130589772</v>
          </cell>
        </row>
        <row r="900">
          <cell r="A900" t="str">
            <v>MARIA YENIFER PRADA PEÑA</v>
          </cell>
          <cell r="B900">
            <v>65770235</v>
          </cell>
        </row>
        <row r="901">
          <cell r="A901" t="str">
            <v>MARIBEL BARROS BARRETO</v>
          </cell>
          <cell r="B901">
            <v>65732945</v>
          </cell>
        </row>
        <row r="902">
          <cell r="A902" t="str">
            <v>MARICELA MAHECHA HERNANDEZ</v>
          </cell>
          <cell r="B902">
            <v>1015995856</v>
          </cell>
        </row>
        <row r="903">
          <cell r="A903" t="str">
            <v>MARILUZ QUINTANA BERMUDEZ</v>
          </cell>
          <cell r="B903">
            <v>55300866</v>
          </cell>
        </row>
        <row r="904">
          <cell r="A904" t="str">
            <v>MARINA EUGENIA HURTADO CHAPARRO</v>
          </cell>
          <cell r="B904">
            <v>63361085</v>
          </cell>
        </row>
        <row r="905">
          <cell r="A905" t="str">
            <v>MARIO CASTRO MORENO</v>
          </cell>
          <cell r="B905">
            <v>94415803</v>
          </cell>
        </row>
        <row r="906">
          <cell r="A906" t="str">
            <v>MARIO DELGADO AGUACIA</v>
          </cell>
          <cell r="B906">
            <v>79391241</v>
          </cell>
        </row>
        <row r="907">
          <cell r="A907" t="str">
            <v>MARIO FERNANDO GAMBOA BENAVIDES</v>
          </cell>
          <cell r="B907">
            <v>12749678</v>
          </cell>
        </row>
        <row r="908">
          <cell r="A908" t="str">
            <v>MARIO GERMAN VALENCIA HINCAPIE</v>
          </cell>
          <cell r="B908">
            <v>79535929</v>
          </cell>
        </row>
        <row r="909">
          <cell r="A909" t="str">
            <v>MARIO OSWALDO ZAMORA AGUIRRE</v>
          </cell>
          <cell r="B909">
            <v>80269107</v>
          </cell>
        </row>
        <row r="910">
          <cell r="A910" t="str">
            <v>MARITZA SERRATO VASQUEZ</v>
          </cell>
          <cell r="B910">
            <v>1121859518</v>
          </cell>
        </row>
        <row r="911">
          <cell r="A911" t="str">
            <v>MARLEN YANETH VANEGAS AGUIRRE</v>
          </cell>
          <cell r="B911">
            <v>1130618500</v>
          </cell>
        </row>
        <row r="912">
          <cell r="A912" t="str">
            <v>MARLIO CAMPOS PUENTES</v>
          </cell>
          <cell r="B912">
            <v>15875507</v>
          </cell>
        </row>
        <row r="913">
          <cell r="A913" t="str">
            <v>MARTHA AYDEE RODRIGUEZ GONZALEZ</v>
          </cell>
          <cell r="B913">
            <v>60305671</v>
          </cell>
        </row>
        <row r="914">
          <cell r="A914" t="str">
            <v>MARTHA CECILIA ARIAS MARROQUIN</v>
          </cell>
          <cell r="B914">
            <v>51582433</v>
          </cell>
        </row>
        <row r="915">
          <cell r="A915" t="str">
            <v>MARTHA INES RITA FERNANDEZ MOLINA</v>
          </cell>
          <cell r="B915">
            <v>39463178</v>
          </cell>
        </row>
        <row r="916">
          <cell r="A916" t="str">
            <v>MARTHA INES VELANDIA MARTINEZ</v>
          </cell>
          <cell r="B916">
            <v>51707951</v>
          </cell>
        </row>
        <row r="917">
          <cell r="A917" t="str">
            <v>MARTHA ISABEL MORALES PAEZ</v>
          </cell>
          <cell r="B917">
            <v>33365997</v>
          </cell>
        </row>
        <row r="918">
          <cell r="A918" t="str">
            <v>MARTHA ISABEL PATIÑO CRUZ</v>
          </cell>
          <cell r="B918">
            <v>47430626</v>
          </cell>
        </row>
        <row r="919">
          <cell r="A919" t="str">
            <v>MARTHA ISABEL RODRIGUEZ AMAYA</v>
          </cell>
          <cell r="B919">
            <v>51834821</v>
          </cell>
        </row>
        <row r="920">
          <cell r="A920" t="str">
            <v>MARTHA JANNETH GALINDO RUIZ</v>
          </cell>
          <cell r="B920">
            <v>51711876</v>
          </cell>
        </row>
        <row r="921">
          <cell r="A921" t="str">
            <v>MARTHA LILIANA ALARCON CARREÑO</v>
          </cell>
          <cell r="B921">
            <v>65782605</v>
          </cell>
        </row>
        <row r="922">
          <cell r="A922" t="str">
            <v>MARTHA PRISCILA DELGADO MORENO</v>
          </cell>
          <cell r="B922">
            <v>51875693</v>
          </cell>
        </row>
        <row r="923">
          <cell r="A923" t="str">
            <v>MARTHA SUSANA HERNANDEZ ALVAREZ</v>
          </cell>
          <cell r="B923">
            <v>45498399</v>
          </cell>
        </row>
        <row r="924">
          <cell r="A924" t="str">
            <v>MARYSOL TURIZO ECHEVERRI</v>
          </cell>
          <cell r="B924">
            <v>63453988</v>
          </cell>
        </row>
        <row r="925">
          <cell r="A925" t="str">
            <v>MARYURI PAOLA CALDERA MOLINA</v>
          </cell>
          <cell r="B925">
            <v>1082913921</v>
          </cell>
        </row>
        <row r="926">
          <cell r="A926" t="str">
            <v>MATEO GALINDO ORJUELA</v>
          </cell>
          <cell r="B926">
            <v>1019045399</v>
          </cell>
        </row>
        <row r="927">
          <cell r="A927" t="str">
            <v>MAURICIO ALBERTO VELARDE HERNANDEZ</v>
          </cell>
          <cell r="B927">
            <v>88260803</v>
          </cell>
        </row>
        <row r="928">
          <cell r="A928" t="str">
            <v>MAURICIO CARDONA CARMONA</v>
          </cell>
          <cell r="B928">
            <v>4376619</v>
          </cell>
        </row>
        <row r="929">
          <cell r="A929" t="str">
            <v>MAURICIO CASTELLANOS RAMIREZ</v>
          </cell>
          <cell r="B929">
            <v>93436975</v>
          </cell>
        </row>
        <row r="930">
          <cell r="A930" t="str">
            <v>MAURICIO FERNEY CAICEDO CHAPARRO</v>
          </cell>
          <cell r="B930">
            <v>79247452</v>
          </cell>
        </row>
        <row r="931">
          <cell r="A931" t="str">
            <v>MAURICIO JIMENEZ PINZON</v>
          </cell>
          <cell r="B931">
            <v>79907868</v>
          </cell>
        </row>
        <row r="932">
          <cell r="A932" t="str">
            <v>MAURICIO MALAVER BELTRAN</v>
          </cell>
          <cell r="B932">
            <v>80157857</v>
          </cell>
        </row>
        <row r="933">
          <cell r="A933" t="str">
            <v>JHAYDIWE FERNANDA FORERO NOREÑA</v>
          </cell>
          <cell r="B933">
            <v>82184593</v>
          </cell>
        </row>
        <row r="934">
          <cell r="A934" t="str">
            <v>MAURICIO ORLANDO BARRERA TORRES</v>
          </cell>
          <cell r="B934">
            <v>79956428</v>
          </cell>
        </row>
        <row r="935">
          <cell r="A935" t="str">
            <v>MAURICIO RUBIANO JIMENEZ</v>
          </cell>
          <cell r="B935">
            <v>80058235</v>
          </cell>
        </row>
        <row r="936">
          <cell r="A936" t="str">
            <v>MAWRIN ESTEBAN OLIVARES CHAMORRO</v>
          </cell>
          <cell r="B936">
            <v>80765480</v>
          </cell>
        </row>
        <row r="937">
          <cell r="A937" t="str">
            <v>MAYRA ALEJANDRA MARTINEZ MOSQUERA|</v>
          </cell>
          <cell r="B937">
            <v>1017189344</v>
          </cell>
        </row>
        <row r="938">
          <cell r="A938" t="str">
            <v>MAYRA NAYARITH VILLAZANA GONZALEZ</v>
          </cell>
          <cell r="B938">
            <v>41255381</v>
          </cell>
        </row>
        <row r="939">
          <cell r="A939" t="str">
            <v>MELISSA JIMENEZ ROJAS</v>
          </cell>
          <cell r="B939">
            <v>1094897977</v>
          </cell>
        </row>
        <row r="940">
          <cell r="A940" t="str">
            <v>MELVIS INES SARMIENTO MANGA</v>
          </cell>
          <cell r="B940">
            <v>32763846</v>
          </cell>
        </row>
        <row r="941">
          <cell r="A941" t="str">
            <v>MERCEDES GARCIA VELANDIA</v>
          </cell>
          <cell r="B941">
            <v>51801131</v>
          </cell>
        </row>
        <row r="942">
          <cell r="A942" t="str">
            <v>MERLY DAJHAN ALDANA CERON</v>
          </cell>
          <cell r="B942">
            <v>1014234103</v>
          </cell>
        </row>
        <row r="943">
          <cell r="A943" t="str">
            <v>MERY MOLINA ROJAS</v>
          </cell>
          <cell r="B943">
            <v>40026399</v>
          </cell>
        </row>
        <row r="944">
          <cell r="A944" t="str">
            <v>MICHAEL DEL AGUILA BARTENES</v>
          </cell>
          <cell r="B944">
            <v>15879749</v>
          </cell>
        </row>
        <row r="945">
          <cell r="A945" t="str">
            <v>MIGUEL ANGEL LUNA CASTRO</v>
          </cell>
          <cell r="B945">
            <v>17586972</v>
          </cell>
        </row>
        <row r="946">
          <cell r="A946" t="str">
            <v>MIGUEL ANGEL MUÑOZ NAVIA</v>
          </cell>
          <cell r="B946">
            <v>76333689</v>
          </cell>
        </row>
        <row r="947">
          <cell r="A947" t="str">
            <v>MIGUEL ENRIQUE ROMO BARRETO</v>
          </cell>
          <cell r="B947">
            <v>12722425</v>
          </cell>
        </row>
        <row r="948">
          <cell r="A948" t="str">
            <v>MIGUEL EUGENIO AGUDELO SANCHEZ</v>
          </cell>
          <cell r="B948">
            <v>6104325</v>
          </cell>
        </row>
        <row r="949">
          <cell r="A949" t="str">
            <v>MIGUEL ROMERO HERNANDEZ</v>
          </cell>
          <cell r="B949">
            <v>74321473</v>
          </cell>
        </row>
        <row r="950">
          <cell r="A950" t="str">
            <v>MILLER ABDON SANTOS GIRON</v>
          </cell>
          <cell r="B950">
            <v>9658590</v>
          </cell>
        </row>
        <row r="951">
          <cell r="A951" t="str">
            <v>MILSEN NEREYDA DAZA HERNANDEZ</v>
          </cell>
          <cell r="B951">
            <v>60412352</v>
          </cell>
        </row>
        <row r="952">
          <cell r="A952" t="str">
            <v>MILTON CESAR CALVO PANIAGUA</v>
          </cell>
          <cell r="B952">
            <v>79886849</v>
          </cell>
        </row>
        <row r="953">
          <cell r="A953" t="str">
            <v>MILTON GEISSERTH VARGAS LOZANO</v>
          </cell>
          <cell r="B953">
            <v>80246905</v>
          </cell>
        </row>
        <row r="954">
          <cell r="A954" t="str">
            <v>MILTON GIOVANNY MAHECHA RONDON</v>
          </cell>
          <cell r="B954">
            <v>79567026</v>
          </cell>
        </row>
        <row r="955">
          <cell r="A955" t="str">
            <v>MILTON LOZANO FLOREZ</v>
          </cell>
          <cell r="B955">
            <v>86060833</v>
          </cell>
        </row>
        <row r="956">
          <cell r="A956" t="str">
            <v>MING ROSMY ARBOLEDA BLANQUICET</v>
          </cell>
          <cell r="B956">
            <v>54255248</v>
          </cell>
        </row>
        <row r="957">
          <cell r="A957" t="str">
            <v>MIRYAM DEL CARMEN MENA CHALA</v>
          </cell>
          <cell r="B957">
            <v>43919498</v>
          </cell>
        </row>
        <row r="958">
          <cell r="A958" t="str">
            <v>MOISES ALCENDRA GARCIA</v>
          </cell>
          <cell r="B958">
            <v>12548514</v>
          </cell>
        </row>
        <row r="959">
          <cell r="A959" t="str">
            <v>MOISES GARCIA HIGINIO</v>
          </cell>
          <cell r="B959">
            <v>75073956</v>
          </cell>
        </row>
        <row r="960">
          <cell r="A960" t="str">
            <v>MONICA ALEXANDRA RINCON CHAPARRO</v>
          </cell>
          <cell r="B960">
            <v>52843497</v>
          </cell>
        </row>
        <row r="961">
          <cell r="A961" t="str">
            <v>MONICA ASTRID MAHECHA RAMIREZ</v>
          </cell>
          <cell r="B961">
            <v>53106542</v>
          </cell>
        </row>
        <row r="962">
          <cell r="A962" t="str">
            <v>MONICA BRICEÑO CASTELLANOS</v>
          </cell>
          <cell r="B962">
            <v>52261837</v>
          </cell>
        </row>
        <row r="963">
          <cell r="A963" t="str">
            <v>MONICA DEL ROSARIO RODRIGUEZ OROZCO</v>
          </cell>
          <cell r="B963">
            <v>36554882</v>
          </cell>
        </row>
        <row r="964">
          <cell r="A964" t="str">
            <v>MONICA MARCELA MONJE PATARROYO</v>
          </cell>
          <cell r="B964">
            <v>26429762</v>
          </cell>
        </row>
        <row r="965">
          <cell r="A965" t="str">
            <v>MONICA MARTINEZ CHAVEZ</v>
          </cell>
          <cell r="B965">
            <v>24713561</v>
          </cell>
        </row>
        <row r="966">
          <cell r="A966" t="str">
            <v>MONICA NIÑO DIAZ</v>
          </cell>
          <cell r="B966">
            <v>39693746</v>
          </cell>
        </row>
        <row r="967">
          <cell r="A967" t="str">
            <v>MYRIAM CONSUELO GARCIA MENDEZ</v>
          </cell>
          <cell r="B967">
            <v>39698471</v>
          </cell>
        </row>
        <row r="968">
          <cell r="A968" t="str">
            <v>MYRIAM MARTINEZ RAMIREZ</v>
          </cell>
          <cell r="B968">
            <v>51636299</v>
          </cell>
        </row>
        <row r="969">
          <cell r="A969" t="str">
            <v>MYRIAN CHACON SANABRIA</v>
          </cell>
          <cell r="B969">
            <v>52054654</v>
          </cell>
        </row>
        <row r="970">
          <cell r="A970" t="str">
            <v>NAIDER YURANI RINCON PEÑALOZA</v>
          </cell>
          <cell r="B970">
            <v>1015404440</v>
          </cell>
        </row>
        <row r="971">
          <cell r="A971" t="str">
            <v>NANCY ALEJANDRA PRADA ANAYA</v>
          </cell>
          <cell r="B971">
            <v>1136909301</v>
          </cell>
        </row>
        <row r="972">
          <cell r="A972" t="str">
            <v>NANCY ROMERO MARTINEZ</v>
          </cell>
          <cell r="B972">
            <v>52543972</v>
          </cell>
        </row>
        <row r="973">
          <cell r="A973" t="str">
            <v>NATALIA IRINA VANEGAS PINZON</v>
          </cell>
          <cell r="B973">
            <v>52796956</v>
          </cell>
        </row>
        <row r="974">
          <cell r="A974" t="str">
            <v>NATALIA ORTIZ VELEZ</v>
          </cell>
          <cell r="B974">
            <v>1032376475</v>
          </cell>
        </row>
        <row r="975">
          <cell r="A975" t="str">
            <v>NATALIA SANCHEZ ORTEGA</v>
          </cell>
          <cell r="B975">
            <v>53011944</v>
          </cell>
        </row>
        <row r="976">
          <cell r="A976" t="str">
            <v>NATALY JOHANNA SALCEDO BAYONA</v>
          </cell>
          <cell r="B976">
            <v>1016026757</v>
          </cell>
        </row>
        <row r="977">
          <cell r="A977" t="str">
            <v>NATALY SILVA CORTES</v>
          </cell>
          <cell r="B977">
            <v>38211216</v>
          </cell>
        </row>
        <row r="978">
          <cell r="A978" t="str">
            <v>NATHALI ANDREA ACOSTA RIVERA</v>
          </cell>
          <cell r="B978">
            <v>1032376091</v>
          </cell>
        </row>
        <row r="979">
          <cell r="A979" t="str">
            <v>NATHALIA CRISTINA ARGOTTE CABRERA</v>
          </cell>
          <cell r="B979">
            <v>27094208</v>
          </cell>
        </row>
        <row r="980">
          <cell r="A980" t="str">
            <v>NELCY ALIETH ROJAS BENITEZ</v>
          </cell>
          <cell r="B980">
            <v>23497319</v>
          </cell>
        </row>
        <row r="981">
          <cell r="A981" t="str">
            <v>NELLY ESPERANZA BERNAL MEAURI</v>
          </cell>
          <cell r="B981">
            <v>60253067</v>
          </cell>
        </row>
        <row r="982">
          <cell r="A982" t="str">
            <v>NELLY ROCIO VELOZA PORRAS</v>
          </cell>
          <cell r="B982">
            <v>52976499</v>
          </cell>
        </row>
        <row r="983">
          <cell r="A983" t="str">
            <v>NELLY SUSANA TORRES NAVAS</v>
          </cell>
          <cell r="B983">
            <v>46357011</v>
          </cell>
        </row>
        <row r="984">
          <cell r="A984" t="str">
            <v>NELSON BENJAMIN PORTILLA BOLAÑOS</v>
          </cell>
          <cell r="B984">
            <v>79907708</v>
          </cell>
        </row>
        <row r="985">
          <cell r="A985" t="str">
            <v>NELSON ENRIQUE HERNANDEZ BARRERA</v>
          </cell>
          <cell r="B985">
            <v>80048906</v>
          </cell>
        </row>
        <row r="986">
          <cell r="A986" t="str">
            <v>NELSON JOSE AVELLANEDA SEGURA</v>
          </cell>
          <cell r="B986">
            <v>88242955</v>
          </cell>
        </row>
        <row r="987">
          <cell r="A987" t="str">
            <v>NESTOR EDILSON CASTRO CASTAÑEDA</v>
          </cell>
          <cell r="B987">
            <v>79596577</v>
          </cell>
        </row>
        <row r="988">
          <cell r="A988" t="str">
            <v>NESTOR GONZALO SUAREZ BERNAL</v>
          </cell>
          <cell r="B988">
            <v>80771692</v>
          </cell>
        </row>
        <row r="989">
          <cell r="A989" t="str">
            <v>NESTOR HERNANDO LUGO MARTINEZ</v>
          </cell>
          <cell r="B989">
            <v>79989053</v>
          </cell>
        </row>
        <row r="990">
          <cell r="A990" t="str">
            <v>NESTOR HERNANDO MONTENEGRO GOMEZ</v>
          </cell>
          <cell r="B990">
            <v>19262345</v>
          </cell>
        </row>
        <row r="991">
          <cell r="A991" t="str">
            <v>NESTOR JAVIER BRITO RUIZ</v>
          </cell>
          <cell r="B991">
            <v>10093539</v>
          </cell>
        </row>
        <row r="992">
          <cell r="A992" t="str">
            <v>NESTOR JULIO CASTELBLANCO CORTES</v>
          </cell>
          <cell r="B992">
            <v>19147500</v>
          </cell>
        </row>
        <row r="993">
          <cell r="A993" t="str">
            <v>NEYLA LOPEZ FLOREZ</v>
          </cell>
          <cell r="B993">
            <v>51713174</v>
          </cell>
        </row>
        <row r="994">
          <cell r="A994" t="str">
            <v>NHORA CONSTANZA GUTIERREZ JIMENEZ</v>
          </cell>
          <cell r="B994">
            <v>41790264</v>
          </cell>
        </row>
        <row r="995">
          <cell r="A995" t="str">
            <v>NICOLAS MURGUEITIO SICARD</v>
          </cell>
          <cell r="B995">
            <v>81715489</v>
          </cell>
        </row>
        <row r="996">
          <cell r="A996" t="str">
            <v>NIDIA YAMILE ROMERO OLAYA</v>
          </cell>
          <cell r="B996">
            <v>52273843</v>
          </cell>
        </row>
        <row r="997">
          <cell r="A997" t="str">
            <v>NINI YOHANA FARFAN MUNEVAR</v>
          </cell>
          <cell r="B997">
            <v>52756665</v>
          </cell>
        </row>
        <row r="998">
          <cell r="A998" t="str">
            <v>NIXON ADOLFO RODRIGUEZ CUADRA</v>
          </cell>
          <cell r="B998">
            <v>4153534</v>
          </cell>
        </row>
        <row r="999">
          <cell r="A999" t="str">
            <v>NMITSY JEANINE BAEZ ALVAREZ</v>
          </cell>
          <cell r="B999">
            <v>46376060</v>
          </cell>
        </row>
        <row r="1000">
          <cell r="A1000" t="str">
            <v>NOHORA CAROLINA RIAÑO JIMENEZ</v>
          </cell>
          <cell r="B1000">
            <v>1012340826</v>
          </cell>
        </row>
        <row r="1001">
          <cell r="A1001" t="str">
            <v>NOHORA PATRICIA ROBAYO GUERRERO</v>
          </cell>
          <cell r="B1001">
            <v>51614851</v>
          </cell>
        </row>
        <row r="1002">
          <cell r="A1002" t="str">
            <v>NOHORA SUSANA BONILLA GUZMAN</v>
          </cell>
          <cell r="B1002">
            <v>52128985</v>
          </cell>
        </row>
        <row r="1003">
          <cell r="A1003" t="str">
            <v>NORMA PATRICIA SANCHEZ CUBIDES</v>
          </cell>
          <cell r="B1003">
            <v>52350202</v>
          </cell>
        </row>
        <row r="1004">
          <cell r="A1004" t="str">
            <v>NUBIA CLARENA PEREZ VELANDIA</v>
          </cell>
          <cell r="B1004">
            <v>40328090</v>
          </cell>
        </row>
        <row r="1005">
          <cell r="A1005" t="str">
            <v>NUBIA ESMERALDA ORTEGON MARTINEZ</v>
          </cell>
          <cell r="B1005">
            <v>52302837</v>
          </cell>
        </row>
        <row r="1006">
          <cell r="A1006" t="str">
            <v>NUBIA ROSA MEJIA PARRA</v>
          </cell>
          <cell r="B1006">
            <v>42497228</v>
          </cell>
        </row>
        <row r="1007">
          <cell r="A1007" t="str">
            <v>NUBIA SANTANA INFANTE</v>
          </cell>
          <cell r="B1007">
            <v>20866181</v>
          </cell>
        </row>
        <row r="1008">
          <cell r="A1008" t="str">
            <v>NUBIA SUSANA LOPEZ PRIETO</v>
          </cell>
          <cell r="B1008">
            <v>51578212</v>
          </cell>
        </row>
        <row r="1009">
          <cell r="A1009" t="str">
            <v>NURY DURLEY ZAMORA LESMES</v>
          </cell>
          <cell r="B1009">
            <v>52426258</v>
          </cell>
        </row>
        <row r="1010">
          <cell r="A1010" t="str">
            <v>NURY YAZMINA GALVIS MARQUEZ</v>
          </cell>
          <cell r="B1010">
            <v>20993743</v>
          </cell>
        </row>
        <row r="1011">
          <cell r="A1011" t="str">
            <v>OLGA LUCIA CRUZ GUERRERO</v>
          </cell>
          <cell r="B1011">
            <v>52245730</v>
          </cell>
        </row>
        <row r="1012">
          <cell r="A1012" t="str">
            <v>OLGA LUCIA DAZA SANCHEZ</v>
          </cell>
          <cell r="B1012">
            <v>52011183</v>
          </cell>
        </row>
        <row r="1013">
          <cell r="A1013" t="str">
            <v>OLGA LUCIA GARCIA MOLINA</v>
          </cell>
          <cell r="B1013">
            <v>1113643300</v>
          </cell>
        </row>
        <row r="1014">
          <cell r="A1014" t="str">
            <v>OLGA LUCIA NARVAEZ SOLORZANO</v>
          </cell>
          <cell r="B1014">
            <v>52897087</v>
          </cell>
        </row>
        <row r="1015">
          <cell r="A1015" t="str">
            <v xml:space="preserve">OLGA LUCIA PEREZ </v>
          </cell>
          <cell r="B1015">
            <v>46373712</v>
          </cell>
        </row>
        <row r="1016">
          <cell r="A1016" t="str">
            <v>OLGA PATRICIA AVILES VALENCIA</v>
          </cell>
          <cell r="B1016">
            <v>51951942</v>
          </cell>
        </row>
        <row r="1017">
          <cell r="A1017" t="str">
            <v>OLGA ROCIO QUILAGUY QUINTERO</v>
          </cell>
          <cell r="B1017">
            <v>52888693</v>
          </cell>
        </row>
        <row r="1018">
          <cell r="A1018" t="str">
            <v>OLGA ROSARIO MORANTES GALLARDO</v>
          </cell>
          <cell r="B1018">
            <v>63335799</v>
          </cell>
        </row>
        <row r="1019">
          <cell r="A1019" t="str">
            <v>OLMAR ARMANDO CRUZ ESPITIA</v>
          </cell>
          <cell r="B1019">
            <v>79702400</v>
          </cell>
        </row>
        <row r="1020">
          <cell r="A1020" t="str">
            <v>OMAIRA YANETH OSPINA GUTIERREZ</v>
          </cell>
          <cell r="B1020">
            <v>40399534</v>
          </cell>
        </row>
        <row r="1021">
          <cell r="A1021" t="str">
            <v>OMAR ALBERTO CAMARGO RACINE</v>
          </cell>
          <cell r="B1021">
            <v>7628406</v>
          </cell>
        </row>
        <row r="1022">
          <cell r="A1022" t="str">
            <v>OMAR ALEXIS REY PINZON</v>
          </cell>
          <cell r="B1022">
            <v>79809833</v>
          </cell>
        </row>
        <row r="1023">
          <cell r="A1023" t="str">
            <v>OMAR HERNANDO ROLDAN CRUZ</v>
          </cell>
          <cell r="B1023">
            <v>86069286</v>
          </cell>
        </row>
        <row r="1024">
          <cell r="A1024" t="str">
            <v>OMAR HORACIO GARNICA SARMIENTO</v>
          </cell>
          <cell r="B1024">
            <v>13537724</v>
          </cell>
        </row>
        <row r="1025">
          <cell r="A1025" t="str">
            <v>OMAR ODAYR FUQUENE SOACHA</v>
          </cell>
          <cell r="B1025">
            <v>1022344052</v>
          </cell>
        </row>
        <row r="1026">
          <cell r="A1026" t="str">
            <v>ORLANDO ARANGO MARIN</v>
          </cell>
          <cell r="B1026">
            <v>93407466</v>
          </cell>
        </row>
        <row r="1027">
          <cell r="A1027" t="str">
            <v>ORLANDO CASTILLO CARO</v>
          </cell>
          <cell r="B1027">
            <v>17336922</v>
          </cell>
        </row>
        <row r="1028">
          <cell r="A1028" t="str">
            <v>ORLANDO CHARRIS SALAZAR</v>
          </cell>
          <cell r="B1028">
            <v>72208816</v>
          </cell>
        </row>
        <row r="1029">
          <cell r="A1029" t="str">
            <v>ORLANDO RAFAEL OCAMPO BARRIOS</v>
          </cell>
          <cell r="B1029">
            <v>72277833</v>
          </cell>
        </row>
        <row r="1030">
          <cell r="A1030" t="str">
            <v xml:space="preserve">ORLANDO REYES </v>
          </cell>
          <cell r="B1030">
            <v>79820029</v>
          </cell>
        </row>
        <row r="1031">
          <cell r="A1031" t="str">
            <v>ORLANDO ROCHA CASTAÑEDA</v>
          </cell>
          <cell r="B1031">
            <v>3085927</v>
          </cell>
        </row>
        <row r="1032">
          <cell r="A1032" t="str">
            <v>ORLANDO TOCANCIPA PARDO</v>
          </cell>
          <cell r="B1032">
            <v>79292555</v>
          </cell>
        </row>
        <row r="1033">
          <cell r="A1033" t="str">
            <v>OROSMAN MONTAÑO BARRANTES</v>
          </cell>
          <cell r="B1033">
            <v>79372360</v>
          </cell>
        </row>
        <row r="1034">
          <cell r="A1034" t="str">
            <v>OSCAR ALBERTO BOTELLO PERDOMO</v>
          </cell>
          <cell r="B1034">
            <v>88211495</v>
          </cell>
        </row>
        <row r="1035">
          <cell r="A1035" t="str">
            <v>OSCAR ALEXANDER TALERO RODRIGUEZ</v>
          </cell>
          <cell r="B1035">
            <v>79716480</v>
          </cell>
        </row>
        <row r="1036">
          <cell r="A1036" t="str">
            <v>OSCAR ANDRES HERNANDEZ HERNANDEZ</v>
          </cell>
          <cell r="B1036">
            <v>79940330</v>
          </cell>
        </row>
        <row r="1037">
          <cell r="A1037" t="str">
            <v>OSCAR ANDRES VALDERRAMA CANO</v>
          </cell>
          <cell r="B1037">
            <v>80791769</v>
          </cell>
        </row>
        <row r="1038">
          <cell r="A1038" t="str">
            <v>OSCAR ARMANDO CORDOBA CORONADO</v>
          </cell>
          <cell r="B1038">
            <v>19143834</v>
          </cell>
        </row>
        <row r="1039">
          <cell r="A1039" t="str">
            <v>OSCAR DARIO TACURI NARVAEZ</v>
          </cell>
          <cell r="B1039">
            <v>1085258143</v>
          </cell>
        </row>
        <row r="1040">
          <cell r="A1040" t="str">
            <v>OSCAR DICAR LIZARAZO CASTILLO</v>
          </cell>
          <cell r="B1040">
            <v>1130683863</v>
          </cell>
        </row>
        <row r="1041">
          <cell r="A1041" t="str">
            <v>OSCAR EDUARDO SANABRIA VASQUEZ</v>
          </cell>
          <cell r="B1041">
            <v>71315448</v>
          </cell>
        </row>
        <row r="1042">
          <cell r="A1042" t="str">
            <v>OSCAR EMILIO PANTOJA ESTUPIÑAN</v>
          </cell>
          <cell r="B1042">
            <v>85473546</v>
          </cell>
        </row>
        <row r="1043">
          <cell r="A1043" t="str">
            <v>OSCAR FERNANDO VASCO SOTO</v>
          </cell>
          <cell r="B1043">
            <v>94398117</v>
          </cell>
        </row>
        <row r="1044">
          <cell r="A1044" t="str">
            <v>OSCAR FRANCISCO CELIS BERNAL</v>
          </cell>
          <cell r="B1044">
            <v>11446004</v>
          </cell>
        </row>
        <row r="1045">
          <cell r="A1045" t="str">
            <v>OSCAR GUATEQUE CRUZ</v>
          </cell>
          <cell r="B1045">
            <v>86070664</v>
          </cell>
        </row>
        <row r="1046">
          <cell r="A1046" t="str">
            <v>OSCAR GUERRERO AGUDELO</v>
          </cell>
          <cell r="B1046">
            <v>73195349</v>
          </cell>
        </row>
        <row r="1047">
          <cell r="A1047" t="str">
            <v>OSCAR IVAN OBANDO GARZON</v>
          </cell>
          <cell r="B1047">
            <v>1022969243</v>
          </cell>
        </row>
        <row r="1048">
          <cell r="A1048" t="str">
            <v>OSCAR JAVIER GOMEZ MORENO</v>
          </cell>
          <cell r="B1048">
            <v>79853928</v>
          </cell>
        </row>
        <row r="1049">
          <cell r="A1049" t="str">
            <v>OSCAR JAVIER SANTOS OSMA</v>
          </cell>
          <cell r="B1049">
            <v>79213123</v>
          </cell>
        </row>
        <row r="1050">
          <cell r="A1050" t="str">
            <v>OSCAR JOSE JIMENEZ CHICO</v>
          </cell>
          <cell r="B1050">
            <v>1083460593</v>
          </cell>
        </row>
        <row r="1051">
          <cell r="A1051" t="str">
            <v>OSCAR LEANDRO MENDEZ RAMIREZ</v>
          </cell>
          <cell r="B1051">
            <v>80456784</v>
          </cell>
        </row>
        <row r="1052">
          <cell r="A1052" t="str">
            <v>OSCAR LEONARDO JOAQUI CACUA</v>
          </cell>
          <cell r="B1052">
            <v>88243917</v>
          </cell>
        </row>
        <row r="1053">
          <cell r="A1053" t="str">
            <v>OSCAR MAURICIO CHAVES CHAVES</v>
          </cell>
          <cell r="B1053">
            <v>87103555</v>
          </cell>
        </row>
        <row r="1054">
          <cell r="A1054" t="str">
            <v>OSCAR ORLANDO RINCON CESPEDES</v>
          </cell>
          <cell r="B1054">
            <v>86057280</v>
          </cell>
        </row>
        <row r="1055">
          <cell r="A1055" t="str">
            <v>OSCAR ORTIZ CUBIDES</v>
          </cell>
          <cell r="B1055">
            <v>91361481</v>
          </cell>
        </row>
        <row r="1056">
          <cell r="A1056" t="str">
            <v>OSWALDO MIGUEL LEDEZMA MERCADO</v>
          </cell>
          <cell r="B1056">
            <v>72072192</v>
          </cell>
        </row>
        <row r="1057">
          <cell r="A1057" t="str">
            <v>PABLO ALEJANDRO PERDOMO DEVIA</v>
          </cell>
          <cell r="B1057">
            <v>79537238</v>
          </cell>
        </row>
        <row r="1058">
          <cell r="A1058" t="str">
            <v>PABLO ANDRES DAZA DIAZ</v>
          </cell>
          <cell r="B1058">
            <v>80004215</v>
          </cell>
        </row>
        <row r="1059">
          <cell r="A1059" t="str">
            <v>PABLO CESAR PABON MURCIA</v>
          </cell>
          <cell r="B1059">
            <v>88234558</v>
          </cell>
        </row>
        <row r="1060">
          <cell r="A1060" t="str">
            <v>PABLO ENRIQUE MORENO CRUZ</v>
          </cell>
          <cell r="B1060">
            <v>80031052</v>
          </cell>
        </row>
        <row r="1061">
          <cell r="A1061" t="str">
            <v>PAMELA ADRIANA DAZA PULIDO</v>
          </cell>
          <cell r="B1061">
            <v>52448507</v>
          </cell>
        </row>
        <row r="1062">
          <cell r="A1062" t="str">
            <v>PAOLA ANDREA ACOSTA ALDANA</v>
          </cell>
          <cell r="B1062">
            <v>1020782820</v>
          </cell>
        </row>
        <row r="1063">
          <cell r="A1063" t="str">
            <v>PAOLA ESTEFANY ARDILA RUBIO</v>
          </cell>
          <cell r="B1063">
            <v>1010190571</v>
          </cell>
        </row>
        <row r="1064">
          <cell r="A1064" t="str">
            <v>PATRICIA DEL ROSARIO ALVARADO CASTILLO</v>
          </cell>
          <cell r="B1064">
            <v>30714300</v>
          </cell>
        </row>
        <row r="1065">
          <cell r="A1065" t="str">
            <v>PAULA ANDREA QUINTERO VELASQUEZ</v>
          </cell>
          <cell r="B1065">
            <v>30391528</v>
          </cell>
        </row>
        <row r="1066">
          <cell r="A1066" t="str">
            <v>PAULA ANDREA VILLADA ESTRADA</v>
          </cell>
          <cell r="B1066">
            <v>1053791536</v>
          </cell>
        </row>
        <row r="1067">
          <cell r="A1067" t="str">
            <v>PAULA MERCEDES SALAZAR PALACIOS</v>
          </cell>
          <cell r="B1067">
            <v>1010180066</v>
          </cell>
        </row>
        <row r="1068">
          <cell r="A1068" t="str">
            <v>PAULA TATIANA GIRALDO GOMEZ</v>
          </cell>
          <cell r="B1068">
            <v>24347099</v>
          </cell>
        </row>
        <row r="1069">
          <cell r="A1069" t="str">
            <v>PEDRO ANDRES LOPEZ LOPEZ</v>
          </cell>
          <cell r="B1069">
            <v>80150636</v>
          </cell>
        </row>
        <row r="1070">
          <cell r="A1070" t="str">
            <v>PEDRO ANTONIO PIÑEROS GONZALEZ</v>
          </cell>
          <cell r="B1070">
            <v>79152525</v>
          </cell>
        </row>
        <row r="1071">
          <cell r="A1071" t="str">
            <v>PEDRO DAVID VARGAS SANTANDER</v>
          </cell>
          <cell r="B1071">
            <v>286500</v>
          </cell>
        </row>
        <row r="1072">
          <cell r="A1072" t="str">
            <v>PEDRO JAVIER RINCON TELLEZ</v>
          </cell>
          <cell r="B1072">
            <v>80119955</v>
          </cell>
        </row>
        <row r="1073">
          <cell r="A1073" t="str">
            <v>PEDRO NESTOR CORREDOR MEDINA</v>
          </cell>
          <cell r="B1073">
            <v>4123353</v>
          </cell>
        </row>
        <row r="1074">
          <cell r="A1074" t="str">
            <v>PEDRO PABLO PARALES PEREZ</v>
          </cell>
          <cell r="B1074">
            <v>80063247</v>
          </cell>
        </row>
        <row r="1075">
          <cell r="A1075" t="str">
            <v>PEDRO PABLO VALERO MORENO</v>
          </cell>
          <cell r="B1075">
            <v>14229535</v>
          </cell>
        </row>
        <row r="1076">
          <cell r="A1076" t="str">
            <v>PEDRO RAMON TORRES PINEDA</v>
          </cell>
          <cell r="B1076">
            <v>7312375</v>
          </cell>
        </row>
        <row r="1077">
          <cell r="A1077" t="str">
            <v>PILAR ADRIANA PATIÑO PLAZAS</v>
          </cell>
          <cell r="B1077">
            <v>52503989</v>
          </cell>
        </row>
        <row r="1078">
          <cell r="A1078" t="str">
            <v>PILAR ALEJANDRA GONZALEZ PORRAS</v>
          </cell>
          <cell r="B1078">
            <v>1015998637</v>
          </cell>
        </row>
        <row r="1079">
          <cell r="A1079" t="str">
            <v>POLO FELIX SUAREZ GOMEZ</v>
          </cell>
          <cell r="B1079">
            <v>79848138</v>
          </cell>
        </row>
        <row r="1080">
          <cell r="A1080" t="str">
            <v>RAFAEL ALBERTO FAJARDO TORO</v>
          </cell>
          <cell r="B1080">
            <v>80808925</v>
          </cell>
        </row>
        <row r="1081">
          <cell r="A1081" t="str">
            <v>RAFAEL ANTONIO RODRIGUEZ ARIAS</v>
          </cell>
          <cell r="B1081">
            <v>79403611</v>
          </cell>
        </row>
        <row r="1082">
          <cell r="A1082" t="str">
            <v>RAFAEL ANTONIO VALBUENA PINZON</v>
          </cell>
          <cell r="B1082">
            <v>93397270</v>
          </cell>
        </row>
        <row r="1083">
          <cell r="A1083" t="str">
            <v>RAFAEL DARIO DE LA OSSA REYES</v>
          </cell>
          <cell r="B1083">
            <v>73115073</v>
          </cell>
        </row>
        <row r="1084">
          <cell r="A1084" t="str">
            <v>RAFAEL ENRIQUE RAMIREZ LOBO</v>
          </cell>
          <cell r="B1084">
            <v>13746971</v>
          </cell>
        </row>
        <row r="1085">
          <cell r="A1085" t="str">
            <v>RAFAEL HUMBERTO APARICIO LEON</v>
          </cell>
          <cell r="B1085">
            <v>1013579965</v>
          </cell>
        </row>
        <row r="1086">
          <cell r="A1086" t="str">
            <v>RAFAEL PUA RIOS</v>
          </cell>
          <cell r="B1086">
            <v>72431064</v>
          </cell>
        </row>
        <row r="1087">
          <cell r="A1087" t="str">
            <v>RAFAEL VILLAMIZAR DIAZ</v>
          </cell>
          <cell r="B1087">
            <v>13740570</v>
          </cell>
        </row>
        <row r="1088">
          <cell r="A1088" t="str">
            <v>RAMIRO ALFONSO RIAÑO TRUJILLO</v>
          </cell>
          <cell r="B1088">
            <v>19433588</v>
          </cell>
        </row>
        <row r="1089">
          <cell r="A1089" t="str">
            <v>RAMIRO ANDRES DORADO MUÑOZ</v>
          </cell>
          <cell r="B1089">
            <v>94488348</v>
          </cell>
        </row>
        <row r="1090">
          <cell r="A1090" t="str">
            <v>RAMIRO JUNIOR PEREZ VERA</v>
          </cell>
          <cell r="B1090">
            <v>1093743787</v>
          </cell>
        </row>
        <row r="1091">
          <cell r="A1091" t="str">
            <v>RAMIRO ORLANDO BALAGUERA GALLO</v>
          </cell>
          <cell r="B1091">
            <v>7178233</v>
          </cell>
        </row>
        <row r="1092">
          <cell r="A1092" t="str">
            <v>RAUL EDGARDO CASALLAS ZAMORA</v>
          </cell>
          <cell r="B1092">
            <v>80130133</v>
          </cell>
        </row>
        <row r="1093">
          <cell r="A1093" t="str">
            <v>RAUL ENRIQUE SARMIENTO ESCORCIA</v>
          </cell>
          <cell r="B1093">
            <v>73151023</v>
          </cell>
        </row>
        <row r="1094">
          <cell r="A1094" t="str">
            <v>RAUL MARIANO VELEZ AMAYA</v>
          </cell>
          <cell r="B1094">
            <v>85372653</v>
          </cell>
        </row>
        <row r="1095">
          <cell r="A1095" t="str">
            <v>REBECA ALEXANDRA BENAVIDES ERAZO</v>
          </cell>
          <cell r="B1095">
            <v>36951361</v>
          </cell>
        </row>
        <row r="1096">
          <cell r="A1096" t="str">
            <v>RICARDO ANDRES LARA OLIVEROS</v>
          </cell>
          <cell r="B1096">
            <v>1090415566</v>
          </cell>
        </row>
        <row r="1097">
          <cell r="A1097" t="str">
            <v xml:space="preserve">RICARDO ARTURO ARIAS CASTRO </v>
          </cell>
          <cell r="B1097">
            <v>79603614</v>
          </cell>
        </row>
        <row r="1098">
          <cell r="A1098" t="str">
            <v>RICARDO BUITRAGO PARDO</v>
          </cell>
          <cell r="B1098">
            <v>79658619</v>
          </cell>
        </row>
        <row r="1099">
          <cell r="A1099" t="str">
            <v>RICARDO DE JESUS NORIEGA SALAZAR</v>
          </cell>
          <cell r="B1099">
            <v>85373491</v>
          </cell>
        </row>
        <row r="1100">
          <cell r="A1100" t="str">
            <v>RICARDO DE LOS RIOS VILLAMIL</v>
          </cell>
          <cell r="B1100">
            <v>80010313</v>
          </cell>
        </row>
        <row r="1101">
          <cell r="A1101" t="str">
            <v>RICARDO ELIAS LOZANO QUEZADA</v>
          </cell>
          <cell r="B1101">
            <v>79866445</v>
          </cell>
        </row>
        <row r="1102">
          <cell r="A1102" t="str">
            <v>RICARDO GONZALEZ FAJARDO</v>
          </cell>
          <cell r="B1102">
            <v>80373544</v>
          </cell>
        </row>
        <row r="1103">
          <cell r="A1103" t="str">
            <v>RICHARD ADRIAN RUIZ GONZALEZ</v>
          </cell>
          <cell r="B1103">
            <v>80161092</v>
          </cell>
        </row>
        <row r="1104">
          <cell r="A1104" t="str">
            <v>RISDELL NORBEY RODRIGUEZ ROJAS</v>
          </cell>
          <cell r="B1104">
            <v>80216505</v>
          </cell>
        </row>
        <row r="1105">
          <cell r="A1105" t="str">
            <v>ROBERT ARMANDO FLOREZ CASTAÑO</v>
          </cell>
          <cell r="B1105">
            <v>79840120</v>
          </cell>
        </row>
        <row r="1106">
          <cell r="A1106" t="str">
            <v>ROBERT MAURICIO MONTAÑO MONTAÑO</v>
          </cell>
          <cell r="B1106">
            <v>16933055</v>
          </cell>
        </row>
        <row r="1107">
          <cell r="A1107" t="str">
            <v>ROBERT TORRES FONTALVO</v>
          </cell>
          <cell r="B1107">
            <v>73231543</v>
          </cell>
        </row>
        <row r="1108">
          <cell r="A1108" t="str">
            <v>ROBERTO MAURICIO GALVEZ SOTELO</v>
          </cell>
          <cell r="B1108">
            <v>87491980</v>
          </cell>
        </row>
        <row r="1109">
          <cell r="A1109" t="str">
            <v>ROBINSON VALENCIA GIRALDO</v>
          </cell>
          <cell r="B1109">
            <v>75035031</v>
          </cell>
        </row>
        <row r="1110">
          <cell r="A1110" t="str">
            <v>RODNEY QUEVEDO CARO</v>
          </cell>
          <cell r="B1110">
            <v>17416733</v>
          </cell>
        </row>
        <row r="1111">
          <cell r="A1111" t="str">
            <v>RODRIGO AMORTEGUI AROS</v>
          </cell>
          <cell r="B1111">
            <v>19420464</v>
          </cell>
        </row>
        <row r="1112">
          <cell r="A1112" t="str">
            <v>RODRIGO ANTONIO LIZARAZO GARCIA</v>
          </cell>
          <cell r="B1112">
            <v>4247415</v>
          </cell>
        </row>
        <row r="1113">
          <cell r="A1113" t="str">
            <v>RODRIGO DIAZ CASTAÑO</v>
          </cell>
          <cell r="B1113">
            <v>79877406</v>
          </cell>
        </row>
        <row r="1114">
          <cell r="A1114" t="str">
            <v>RODRIGO GERARDO BERNAL MORENO</v>
          </cell>
          <cell r="B1114">
            <v>2956299</v>
          </cell>
        </row>
        <row r="1115">
          <cell r="A1115" t="str">
            <v>ROLANDO GARNICA ARIAS</v>
          </cell>
          <cell r="B1115">
            <v>11347499</v>
          </cell>
        </row>
        <row r="1116">
          <cell r="A1116" t="str">
            <v>ROLANDO IGLESIAS SANJUAN</v>
          </cell>
          <cell r="B1116">
            <v>7602533</v>
          </cell>
        </row>
        <row r="1117">
          <cell r="A1117" t="str">
            <v>RONAL HARBEY RIVERA RODRIGUEZ</v>
          </cell>
          <cell r="B1117">
            <v>74327253</v>
          </cell>
        </row>
        <row r="1118">
          <cell r="A1118" t="str">
            <v>RONALD ALBERTO PATIÑO OSPINA</v>
          </cell>
          <cell r="B1118">
            <v>79749184</v>
          </cell>
        </row>
        <row r="1119">
          <cell r="A1119" t="str">
            <v>RONALD JONATHAM PEREZ ORTIZ</v>
          </cell>
          <cell r="B1119">
            <v>7707735</v>
          </cell>
        </row>
        <row r="1120">
          <cell r="A1120" t="str">
            <v>ROOSVERTH ENRIQUE ARIAS GIRALDO</v>
          </cell>
          <cell r="B1120">
            <v>75145924</v>
          </cell>
        </row>
        <row r="1121">
          <cell r="A1121" t="str">
            <v>ROSA ELIZABETH CASTILLO VASQUEZ</v>
          </cell>
          <cell r="B1121">
            <v>53050798</v>
          </cell>
        </row>
        <row r="1122">
          <cell r="A1122" t="str">
            <v>ROSA ESTHER BABATIVA VELASQUEZ</v>
          </cell>
          <cell r="B1122">
            <v>20441355</v>
          </cell>
        </row>
        <row r="1123">
          <cell r="A1123" t="str">
            <v>ROSA JULIANA GIRALDO RODRIGUEZ</v>
          </cell>
          <cell r="B1123">
            <v>1121327496</v>
          </cell>
        </row>
        <row r="1124">
          <cell r="A1124" t="str">
            <v>ROSALBA MUÑOZ GOMEZ</v>
          </cell>
          <cell r="B1124">
            <v>35485052</v>
          </cell>
        </row>
        <row r="1125">
          <cell r="A1125" t="str">
            <v>ROSEMBERG LEGUIZAMON VARGAS</v>
          </cell>
          <cell r="B1125">
            <v>79649197</v>
          </cell>
        </row>
        <row r="1126">
          <cell r="A1126" t="str">
            <v>RUBEN DARIO ESGUERRA REBOLLEDO</v>
          </cell>
          <cell r="B1126">
            <v>72233624</v>
          </cell>
        </row>
        <row r="1127">
          <cell r="A1127" t="str">
            <v>RUBEN DARIO PEÑA CASANOVA</v>
          </cell>
          <cell r="B1127">
            <v>6102305</v>
          </cell>
        </row>
        <row r="1128">
          <cell r="A1128" t="str">
            <v>RUBI ESPERANZA ARGOTI ARGOTI</v>
          </cell>
          <cell r="B1128">
            <v>36756144</v>
          </cell>
        </row>
        <row r="1129">
          <cell r="A1129" t="str">
            <v>RUSBELL RAMIREZ CARDONA</v>
          </cell>
          <cell r="B1129">
            <v>16161168</v>
          </cell>
        </row>
        <row r="1130">
          <cell r="A1130" t="str">
            <v>RUTH STELLA TURRIAGO CASTILLO</v>
          </cell>
          <cell r="B1130">
            <v>20368075</v>
          </cell>
        </row>
        <row r="1131">
          <cell r="A1131" t="str">
            <v>RUTHBELL ANDREY ROMERO DIAZ</v>
          </cell>
          <cell r="B1131">
            <v>5827247</v>
          </cell>
        </row>
        <row r="1132">
          <cell r="A1132" t="str">
            <v>SAIDA HERNANDEZ JIMENEZ</v>
          </cell>
          <cell r="B1132">
            <v>33199207</v>
          </cell>
        </row>
        <row r="1133">
          <cell r="A1133" t="str">
            <v>SAITH AMAURY REQUENA HOYOS</v>
          </cell>
          <cell r="B1133">
            <v>15671037</v>
          </cell>
        </row>
        <row r="1134">
          <cell r="A1134" t="str">
            <v>SAMIRNA MARGARITA VANEGAS CHAPMAN</v>
          </cell>
          <cell r="B1134">
            <v>1047336625</v>
          </cell>
        </row>
        <row r="1135">
          <cell r="A1135" t="str">
            <v>SANDRA BIBIANA GONZALEZ ZAMORA</v>
          </cell>
          <cell r="B1135">
            <v>52401138</v>
          </cell>
        </row>
        <row r="1136">
          <cell r="A1136" t="str">
            <v>SANDRA BIBIANA JIMENEZ ALVARADO</v>
          </cell>
          <cell r="B1136">
            <v>30324752</v>
          </cell>
        </row>
        <row r="1137">
          <cell r="A1137" t="str">
            <v>SANDRA JANETH HOMEZ SILVA</v>
          </cell>
          <cell r="B1137">
            <v>65780982</v>
          </cell>
        </row>
        <row r="1138">
          <cell r="A1138" t="str">
            <v>SANDRA JOHANA AMAYA RODRIGUEZ</v>
          </cell>
          <cell r="B1138">
            <v>52386683</v>
          </cell>
        </row>
        <row r="1139">
          <cell r="A1139" t="str">
            <v>SANDRA KARINNA HERNANDEZ MEDINA</v>
          </cell>
          <cell r="B1139">
            <v>33676149</v>
          </cell>
        </row>
        <row r="1140">
          <cell r="A1140" t="str">
            <v>SANDRA LILIANA CANO CARVAJAL</v>
          </cell>
          <cell r="B1140">
            <v>52115671</v>
          </cell>
        </row>
        <row r="1141">
          <cell r="A1141" t="str">
            <v>SANDRA LILIANA CUELLAR ROJAS</v>
          </cell>
          <cell r="B1141">
            <v>69005422</v>
          </cell>
        </row>
        <row r="1142">
          <cell r="A1142" t="str">
            <v>SANDRA LILIANA PINEDA RAMIREZ</v>
          </cell>
          <cell r="B1142">
            <v>52562039</v>
          </cell>
        </row>
        <row r="1143">
          <cell r="A1143" t="str">
            <v>SANDRA LILIANA RANGEL SUAREZ</v>
          </cell>
          <cell r="B1143">
            <v>1019018352</v>
          </cell>
        </row>
        <row r="1144">
          <cell r="A1144" t="str">
            <v>SANDRA LILIANA ROMERO MORA</v>
          </cell>
          <cell r="B1144">
            <v>52305216</v>
          </cell>
        </row>
        <row r="1145">
          <cell r="A1145" t="str">
            <v>SANDRA MALLEY ROMERO AGUDELO</v>
          </cell>
          <cell r="B1145">
            <v>52794874</v>
          </cell>
        </row>
        <row r="1146">
          <cell r="A1146" t="str">
            <v>SANDRA MARCELA BUSTOS LEON</v>
          </cell>
          <cell r="B1146">
            <v>1016027491</v>
          </cell>
        </row>
        <row r="1147">
          <cell r="A1147" t="str">
            <v>SANDRA MARCELA MARTINEZ AMAYA</v>
          </cell>
          <cell r="B1147">
            <v>1032423202</v>
          </cell>
        </row>
        <row r="1148">
          <cell r="A1148" t="str">
            <v>SANDRA MILENA BARRAGAN CEDIEL</v>
          </cell>
          <cell r="B1148">
            <v>52959594</v>
          </cell>
        </row>
        <row r="1149">
          <cell r="A1149" t="str">
            <v>SANDRA MILENA BOTON SAENZ</v>
          </cell>
          <cell r="B1149">
            <v>53095319</v>
          </cell>
        </row>
        <row r="1150">
          <cell r="A1150" t="str">
            <v>SANDRA MILENA CELIS CASTRO</v>
          </cell>
          <cell r="B1150">
            <v>1032370929</v>
          </cell>
        </row>
        <row r="1151">
          <cell r="A1151" t="str">
            <v>SANDRA MILENA LABRADA MONROY</v>
          </cell>
          <cell r="B1151">
            <v>28821711</v>
          </cell>
        </row>
        <row r="1152">
          <cell r="A1152" t="str">
            <v>SANDRA MILENA ROJAS SALAMANCA</v>
          </cell>
          <cell r="B1152">
            <v>24081854</v>
          </cell>
        </row>
        <row r="1153">
          <cell r="A1153" t="str">
            <v>SANDRA MILENA SARMIENTO TOVAR</v>
          </cell>
          <cell r="B1153">
            <v>36304085</v>
          </cell>
        </row>
        <row r="1154">
          <cell r="A1154" t="str">
            <v>SANDRA MILENA SUAREZ ARIAS</v>
          </cell>
          <cell r="B1154">
            <v>52931487</v>
          </cell>
        </row>
        <row r="1155">
          <cell r="A1155" t="str">
            <v>SANDRA MILENA TORRES SUAREZ</v>
          </cell>
          <cell r="B1155">
            <v>23690938</v>
          </cell>
        </row>
        <row r="1156">
          <cell r="A1156" t="str">
            <v>SANDRA MORENO MARTINEZ</v>
          </cell>
          <cell r="B1156">
            <v>1113303871</v>
          </cell>
        </row>
        <row r="1157">
          <cell r="A1157" t="str">
            <v>SANDRA PAOLA MORENO SANCHEZ</v>
          </cell>
          <cell r="B1157">
            <v>52795737</v>
          </cell>
        </row>
        <row r="1158">
          <cell r="A1158" t="str">
            <v>SANDRA PATRICIA BALLESTEROS MUÑOZ</v>
          </cell>
          <cell r="B1158">
            <v>43065352</v>
          </cell>
        </row>
        <row r="1159">
          <cell r="A1159" t="str">
            <v>SANDRA PATRICIA BUITRAGO PATIÑO</v>
          </cell>
          <cell r="B1159">
            <v>38602842</v>
          </cell>
        </row>
        <row r="1160">
          <cell r="A1160" t="str">
            <v>SANDRA PATRICIA CORDERO RODRIGUEZ</v>
          </cell>
          <cell r="B1160">
            <v>52285231</v>
          </cell>
        </row>
        <row r="1161">
          <cell r="A1161" t="str">
            <v>SANDRA PATRICIA MARIN GARZON</v>
          </cell>
          <cell r="B1161">
            <v>53088855</v>
          </cell>
        </row>
        <row r="1162">
          <cell r="A1162" t="str">
            <v>SANDRA XIMENA JIMENEZ CORDOBA</v>
          </cell>
          <cell r="B1162">
            <v>36950962</v>
          </cell>
        </row>
        <row r="1163">
          <cell r="A1163" t="str">
            <v xml:space="preserve">SANDRA YANIRA PINEDA </v>
          </cell>
          <cell r="B1163">
            <v>52316811</v>
          </cell>
        </row>
        <row r="1164">
          <cell r="A1164" t="str">
            <v>SANDRO EDUARDO MURCIA ALFONSO</v>
          </cell>
          <cell r="B1164">
            <v>7314404</v>
          </cell>
        </row>
        <row r="1165">
          <cell r="A1165" t="str">
            <v>SANDRO GARAY DURAN</v>
          </cell>
          <cell r="B1165">
            <v>7697205</v>
          </cell>
        </row>
        <row r="1166">
          <cell r="A1166" t="str">
            <v>SANDY JAHEL NIÑO GALINDO</v>
          </cell>
          <cell r="B1166">
            <v>1010161940</v>
          </cell>
        </row>
        <row r="1167">
          <cell r="A1167" t="str">
            <v>SANDY YOREDIS CANTILLO ROMERO</v>
          </cell>
          <cell r="B1167">
            <v>1010195619</v>
          </cell>
        </row>
        <row r="1168">
          <cell r="A1168" t="str">
            <v>SANTIAGO HECTOR LOMBO BRIJALBA</v>
          </cell>
          <cell r="B1168">
            <v>86058538</v>
          </cell>
        </row>
        <row r="1169">
          <cell r="A1169" t="str">
            <v>SARA IRLANDA VALENCIA DONCEL</v>
          </cell>
          <cell r="B1169">
            <v>51878526</v>
          </cell>
        </row>
        <row r="1170">
          <cell r="A1170" t="str">
            <v>SEGUNDO RICARDO PULIDO ARIAS</v>
          </cell>
          <cell r="B1170">
            <v>80067193</v>
          </cell>
        </row>
        <row r="1171">
          <cell r="A1171" t="str">
            <v>SERGIO ANDRES BLANCO SUAREZ</v>
          </cell>
          <cell r="B1171">
            <v>88264550</v>
          </cell>
        </row>
        <row r="1172">
          <cell r="A1172" t="str">
            <v>SERGIO ANDRES PALACIOS MORENO</v>
          </cell>
          <cell r="B1172">
            <v>1152189094</v>
          </cell>
        </row>
        <row r="1173">
          <cell r="A1173" t="str">
            <v>SERGIO ARBEY PABON DIAZ</v>
          </cell>
          <cell r="B1173">
            <v>80021797</v>
          </cell>
        </row>
        <row r="1174">
          <cell r="A1174" t="str">
            <v>SERGIO LUIS DE LA ROSA HERRERA</v>
          </cell>
          <cell r="B1174">
            <v>8646174</v>
          </cell>
        </row>
        <row r="1175">
          <cell r="A1175" t="str">
            <v>SHAROON JANINA GUARNIZO OVALLE</v>
          </cell>
          <cell r="B1175">
            <v>1110474113</v>
          </cell>
        </row>
        <row r="1176">
          <cell r="A1176" t="str">
            <v>SOLEDAD CATALINA MORENO SALAZAR</v>
          </cell>
          <cell r="B1176">
            <v>1060589082</v>
          </cell>
        </row>
        <row r="1177">
          <cell r="A1177" t="str">
            <v>SONIA CONSTANZA MAHECHA ARENAS</v>
          </cell>
          <cell r="B1177">
            <v>52977301</v>
          </cell>
        </row>
        <row r="1178">
          <cell r="A1178" t="str">
            <v>SONIA DEL CARMEN ALVAREZ CASTILLO</v>
          </cell>
          <cell r="B1178">
            <v>40986438</v>
          </cell>
        </row>
        <row r="1179">
          <cell r="A1179" t="str">
            <v>SULAIN DIAZ DIAZ</v>
          </cell>
          <cell r="B1179">
            <v>17656232</v>
          </cell>
        </row>
        <row r="1180">
          <cell r="A1180" t="str">
            <v>SULAY INEIDA VARGAS JAIMES</v>
          </cell>
          <cell r="B1180">
            <v>63503220</v>
          </cell>
        </row>
        <row r="1181">
          <cell r="A1181" t="str">
            <v>TAMARA CABEZA PACHECO</v>
          </cell>
          <cell r="B1181">
            <v>40988421</v>
          </cell>
        </row>
        <row r="1182">
          <cell r="A1182" t="str">
            <v>TATIANA DIAZ SAAVEDRA</v>
          </cell>
          <cell r="B1182">
            <v>52775509</v>
          </cell>
        </row>
        <row r="1183">
          <cell r="A1183" t="str">
            <v>TATIANA MELINDA FORBES MANUEL</v>
          </cell>
          <cell r="B1183">
            <v>40991985</v>
          </cell>
        </row>
        <row r="1184">
          <cell r="A1184" t="str">
            <v>TERESA CORTES ANGULO</v>
          </cell>
          <cell r="B1184">
            <v>51906944</v>
          </cell>
        </row>
        <row r="1185">
          <cell r="A1185" t="str">
            <v>UIGBERTO ELAYNER GARCIA PARDO</v>
          </cell>
          <cell r="B1185">
            <v>287842</v>
          </cell>
        </row>
        <row r="1186">
          <cell r="A1186" t="str">
            <v>VALENTINA DICARLO DE VELASQUEZ</v>
          </cell>
          <cell r="B1186">
            <v>52548197</v>
          </cell>
        </row>
        <row r="1187">
          <cell r="A1187" t="str">
            <v>VANNESSA ESTRADA CARRANZA</v>
          </cell>
          <cell r="B1187">
            <v>1047376095</v>
          </cell>
        </row>
        <row r="1188">
          <cell r="A1188" t="str">
            <v>VANESSA FRAY AGUILAR</v>
          </cell>
          <cell r="B1188">
            <v>38644470</v>
          </cell>
        </row>
        <row r="1189">
          <cell r="A1189" t="str">
            <v>VANESSA HERNANDEZ CUESTA</v>
          </cell>
          <cell r="B1189">
            <v>1047376095</v>
          </cell>
        </row>
        <row r="1190">
          <cell r="A1190" t="str">
            <v>VIANOR ANTONIO ATENCIO CANOLES</v>
          </cell>
          <cell r="B1190">
            <v>8854611</v>
          </cell>
        </row>
        <row r="1191">
          <cell r="A1191" t="str">
            <v>VICKY LORENA MONTAÑO LOPEZ</v>
          </cell>
          <cell r="B1191">
            <v>1030547964</v>
          </cell>
        </row>
        <row r="1192">
          <cell r="A1192" t="str">
            <v>VICTOR DARIO AYALA MARIN</v>
          </cell>
          <cell r="B1192">
            <v>71272630</v>
          </cell>
        </row>
        <row r="1193">
          <cell r="A1193" t="str">
            <v xml:space="preserve">VICTOR GERMAN SANTOS </v>
          </cell>
          <cell r="B1193">
            <v>1016020693</v>
          </cell>
        </row>
        <row r="1194">
          <cell r="A1194" t="str">
            <v>VICTOR HUGO BOLIVAR BOLIVAR</v>
          </cell>
          <cell r="B1194">
            <v>1042421199</v>
          </cell>
        </row>
        <row r="1195">
          <cell r="A1195" t="str">
            <v>VICTOR HUGO GOMEZ SEGURA</v>
          </cell>
          <cell r="B1195">
            <v>10775000</v>
          </cell>
        </row>
        <row r="1196">
          <cell r="A1196" t="str">
            <v>VICTOR HUGO TIRADO URBANO</v>
          </cell>
          <cell r="B1196">
            <v>76328104</v>
          </cell>
        </row>
        <row r="1197">
          <cell r="A1197" t="str">
            <v>VICTOR JULIO CARRILLO ROMERO</v>
          </cell>
          <cell r="B1197">
            <v>4113796</v>
          </cell>
        </row>
        <row r="1198">
          <cell r="A1198" t="str">
            <v>VICTOR MANUEL PRADA GOMEZ</v>
          </cell>
          <cell r="B1198">
            <v>80218865</v>
          </cell>
        </row>
        <row r="1199">
          <cell r="A1199" t="str">
            <v>VICTOR RAFAEL DE JESUS DIAZ GRANADOS DURAN</v>
          </cell>
          <cell r="B1199">
            <v>12615009</v>
          </cell>
        </row>
        <row r="1200">
          <cell r="A1200" t="str">
            <v>VILMA DEYANIRA SANCHEZ ULLOA</v>
          </cell>
          <cell r="B1200">
            <v>52871416</v>
          </cell>
        </row>
        <row r="1201">
          <cell r="A1201" t="str">
            <v>VILMA ESTHER MEDINA AGUILAR</v>
          </cell>
          <cell r="B1201">
            <v>32876506</v>
          </cell>
        </row>
        <row r="1202">
          <cell r="A1202" t="str">
            <v>VILMA MENDOZA VARGAS</v>
          </cell>
          <cell r="B1202">
            <v>53114816</v>
          </cell>
        </row>
        <row r="1203">
          <cell r="A1203" t="str">
            <v>VILMA PATRICIA IDARRAGA DUITAMA</v>
          </cell>
          <cell r="B1203">
            <v>52439750</v>
          </cell>
        </row>
        <row r="1204">
          <cell r="A1204" t="str">
            <v>VIRNA DE LA PAZ LEON TAMARA</v>
          </cell>
          <cell r="B1204">
            <v>27895685</v>
          </cell>
        </row>
        <row r="1205">
          <cell r="A1205" t="str">
            <v>VIVIANA ANDREA BORRERO PEREZ</v>
          </cell>
          <cell r="B1205">
            <v>30938098</v>
          </cell>
        </row>
        <row r="1206">
          <cell r="A1206" t="str">
            <v>VIVIANA CORREDOR GARCIA</v>
          </cell>
          <cell r="B1206">
            <v>39545769</v>
          </cell>
        </row>
        <row r="1207">
          <cell r="A1207" t="str">
            <v>VIVIANA MARIA CARDONA JIMENEZ</v>
          </cell>
          <cell r="B1207">
            <v>38757481</v>
          </cell>
        </row>
        <row r="1208">
          <cell r="A1208" t="str">
            <v>VIVIANA PAOLA MORENO MARTINEZ</v>
          </cell>
          <cell r="B1208">
            <v>52938397</v>
          </cell>
        </row>
        <row r="1209">
          <cell r="A1209" t="str">
            <v>VIVIANA PEÑA CASANOVA</v>
          </cell>
          <cell r="B1209">
            <v>38641329</v>
          </cell>
        </row>
        <row r="1210">
          <cell r="A1210" t="str">
            <v xml:space="preserve">VIVIANA PINEDA GAVIRIA </v>
          </cell>
          <cell r="B1210">
            <v>24338168</v>
          </cell>
        </row>
        <row r="1211">
          <cell r="A1211" t="str">
            <v>WALTER ANDRES GONZALEZ MORALES</v>
          </cell>
          <cell r="B1211">
            <v>80927913</v>
          </cell>
        </row>
        <row r="1212">
          <cell r="A1212" t="str">
            <v>WALTHER MANUEL JAIMES SANCHEZ</v>
          </cell>
          <cell r="B1212">
            <v>88225851</v>
          </cell>
        </row>
        <row r="1213">
          <cell r="A1213" t="str">
            <v>WENCESLAO GUERRERO CASTILLO</v>
          </cell>
          <cell r="B1213">
            <v>91012305</v>
          </cell>
        </row>
        <row r="1214">
          <cell r="A1214" t="str">
            <v>WENCESLAO JOSE MESTRE VIVES</v>
          </cell>
          <cell r="B1214">
            <v>72185455</v>
          </cell>
        </row>
        <row r="1215">
          <cell r="A1215" t="str">
            <v>WENDI MARGARITA REYES YEPES</v>
          </cell>
          <cell r="B1215">
            <v>1143228484</v>
          </cell>
        </row>
        <row r="1216">
          <cell r="A1216" t="str">
            <v>WENDY HELENA DEL REAL CANENCIA</v>
          </cell>
          <cell r="B1216">
            <v>32906446</v>
          </cell>
        </row>
        <row r="1217">
          <cell r="A1217" t="str">
            <v>WENDY TATIANA LANCHEROS MOLINA</v>
          </cell>
          <cell r="B1217">
            <v>1014234274</v>
          </cell>
        </row>
        <row r="1218">
          <cell r="A1218" t="str">
            <v>WEYMAR RAMSES GUTIERREZ ORTIZ</v>
          </cell>
          <cell r="B1218">
            <v>80148863</v>
          </cell>
        </row>
        <row r="1219">
          <cell r="A1219" t="str">
            <v>WILFER HUMBERTO DIAZ TAPIAS</v>
          </cell>
          <cell r="B1219">
            <v>1123084624</v>
          </cell>
        </row>
        <row r="1220">
          <cell r="A1220" t="str">
            <v>WILIAN ALFREDO VELASQUEZ MUÑOZ</v>
          </cell>
          <cell r="B1220">
            <v>11445508</v>
          </cell>
        </row>
        <row r="1221">
          <cell r="A1221" t="str">
            <v>WILLIAM ARMANDO GIRALDO CARDONA</v>
          </cell>
          <cell r="B1221">
            <v>16070453</v>
          </cell>
        </row>
        <row r="1222">
          <cell r="A1222" t="str">
            <v>WILLIAM EDUARDO RAMIREZ TRIANA</v>
          </cell>
          <cell r="B1222">
            <v>79523846</v>
          </cell>
        </row>
        <row r="1223">
          <cell r="A1223" t="str">
            <v>WILLIAM ERNESTO DUARTE GARCIA</v>
          </cell>
          <cell r="B1223">
            <v>79915204</v>
          </cell>
        </row>
        <row r="1224">
          <cell r="A1224" t="str">
            <v>WILLIAM FERNANDO ROJO VARGAS</v>
          </cell>
          <cell r="B1224">
            <v>74282681</v>
          </cell>
        </row>
        <row r="1225">
          <cell r="A1225" t="str">
            <v>WILLIAM GARCIA VANEGAS</v>
          </cell>
          <cell r="B1225">
            <v>94225038</v>
          </cell>
        </row>
        <row r="1226">
          <cell r="A1226" t="str">
            <v>WILLIAM JAVIER SALGADO LOPEZ</v>
          </cell>
          <cell r="B1226">
            <v>79120027</v>
          </cell>
        </row>
        <row r="1227">
          <cell r="A1227" t="str">
            <v>WILLIAM MAURICIO TORRES CASTAÑEDA</v>
          </cell>
          <cell r="B1227">
            <v>3159291</v>
          </cell>
        </row>
        <row r="1228">
          <cell r="A1228" t="str">
            <v>WILLIAM ORLANDO MEDINA LOZANO</v>
          </cell>
          <cell r="B1228">
            <v>80024016</v>
          </cell>
        </row>
        <row r="1229">
          <cell r="A1229" t="str">
            <v>WILLIAM OSPINA PALACIO</v>
          </cell>
          <cell r="B1229">
            <v>9871731</v>
          </cell>
        </row>
        <row r="1230">
          <cell r="A1230" t="str">
            <v>WILLIAM ROBERTO LOPEZ MESIAS</v>
          </cell>
          <cell r="B1230">
            <v>12746980</v>
          </cell>
        </row>
        <row r="1231">
          <cell r="A1231" t="str">
            <v>WILLIAM VILLARRAGA PULIDO</v>
          </cell>
          <cell r="B1231">
            <v>79687979</v>
          </cell>
        </row>
        <row r="1232">
          <cell r="A1232" t="str">
            <v>WILMAN ARNOLDO GUTIERREZ ORTIZ</v>
          </cell>
          <cell r="B1232">
            <v>1013600771</v>
          </cell>
        </row>
        <row r="1233">
          <cell r="A1233" t="str">
            <v>WILMAR ADRIAN MONCADA TARAZONA</v>
          </cell>
          <cell r="B1233">
            <v>88232843</v>
          </cell>
        </row>
        <row r="1234">
          <cell r="A1234" t="str">
            <v>WILMAR JAVIER PEREZ TABARES</v>
          </cell>
          <cell r="B1234">
            <v>10004299</v>
          </cell>
        </row>
        <row r="1235">
          <cell r="A1235" t="str">
            <v>WILMER MORA GASCA</v>
          </cell>
          <cell r="B1235">
            <v>86044180</v>
          </cell>
        </row>
        <row r="1236">
          <cell r="A1236" t="str">
            <v>WILSON ADOLFO FANDIÑO TUNJO</v>
          </cell>
          <cell r="B1236">
            <v>80281746</v>
          </cell>
        </row>
        <row r="1237">
          <cell r="A1237" t="str">
            <v>WILSON ADRIAN VALBUENA PINZON</v>
          </cell>
          <cell r="B1237">
            <v>93398584</v>
          </cell>
        </row>
        <row r="1238">
          <cell r="A1238" t="str">
            <v>WILSON ALONSO SILVA SILVA</v>
          </cell>
          <cell r="B1238">
            <v>79832662</v>
          </cell>
        </row>
        <row r="1239">
          <cell r="A1239" t="str">
            <v>WILSON GIOVANNI GALINDO GONZALEZ</v>
          </cell>
          <cell r="B1239">
            <v>79974680</v>
          </cell>
        </row>
        <row r="1240">
          <cell r="A1240" t="str">
            <v>WILSON PATIÑO SANCHEZ</v>
          </cell>
          <cell r="B1240">
            <v>79388742</v>
          </cell>
        </row>
        <row r="1241">
          <cell r="A1241" t="str">
            <v>WILSON RICARDO MORA GUERRERO</v>
          </cell>
          <cell r="B1241">
            <v>86086127</v>
          </cell>
        </row>
        <row r="1242">
          <cell r="A1242" t="str">
            <v>WILSON YOVANI TEQUIA HERRERA</v>
          </cell>
          <cell r="B1242">
            <v>80129671</v>
          </cell>
        </row>
        <row r="1243">
          <cell r="A1243" t="str">
            <v>WILSSON ARMANDO JIMENEZ DEVIA</v>
          </cell>
          <cell r="B1243">
            <v>79970150</v>
          </cell>
        </row>
        <row r="1244">
          <cell r="A1244" t="str">
            <v>WILVER JAVIER AYALA CERVANTES</v>
          </cell>
          <cell r="B1244">
            <v>85150478</v>
          </cell>
        </row>
        <row r="1245">
          <cell r="A1245" t="str">
            <v>WINSTON ANDRES MARTINEZ ACOSTA</v>
          </cell>
          <cell r="B1245">
            <v>79572017</v>
          </cell>
        </row>
        <row r="1246">
          <cell r="A1246" t="str">
            <v>WOLFGANG GARCIA ECHENIQUE</v>
          </cell>
          <cell r="B1246">
            <v>73123585</v>
          </cell>
        </row>
        <row r="1247">
          <cell r="A1247" t="str">
            <v>XIMENA ISABEL RAMIREZ CORTES</v>
          </cell>
          <cell r="B1247">
            <v>1026555510</v>
          </cell>
        </row>
        <row r="1248">
          <cell r="A1248" t="str">
            <v>XIOMARA PEÑARANDA SUAREZ</v>
          </cell>
          <cell r="B1248">
            <v>60349875</v>
          </cell>
        </row>
        <row r="1249">
          <cell r="A1249" t="str">
            <v>YADID DEL CARMEN MARTINEZ HINESTROZA</v>
          </cell>
          <cell r="B1249">
            <v>1077438612</v>
          </cell>
        </row>
        <row r="1250">
          <cell r="A1250" t="str">
            <v>YAIR ALFREDO ARDILA BOYACA</v>
          </cell>
          <cell r="B1250">
            <v>11275391</v>
          </cell>
        </row>
        <row r="1251">
          <cell r="A1251" t="str">
            <v>YAIR ANTONIO MORENO GOMEZ</v>
          </cell>
          <cell r="B1251">
            <v>72244410</v>
          </cell>
        </row>
        <row r="1252">
          <cell r="A1252" t="str">
            <v>YAJAIRA LATORRE BOTIA</v>
          </cell>
          <cell r="B1252">
            <v>27603432</v>
          </cell>
        </row>
        <row r="1253">
          <cell r="A1253" t="str">
            <v>YAMID ESNEHIDY USECHE FUQUEN</v>
          </cell>
          <cell r="B1253">
            <v>52228024</v>
          </cell>
        </row>
        <row r="1254">
          <cell r="A1254" t="str">
            <v>YAMILED PAY GUZMAN</v>
          </cell>
          <cell r="B1254">
            <v>65767693</v>
          </cell>
        </row>
        <row r="1255">
          <cell r="A1255" t="str">
            <v>YANA CRISTINA GONZALEZ FLOREZ</v>
          </cell>
          <cell r="B1255">
            <v>46668764</v>
          </cell>
        </row>
        <row r="1256">
          <cell r="A1256" t="str">
            <v>YANINA ELENA GUERRA ATENCIA</v>
          </cell>
          <cell r="B1256">
            <v>1052956691</v>
          </cell>
        </row>
        <row r="1257">
          <cell r="A1257" t="str">
            <v>YASID ALBERTO MONTAÑO GRANADOS</v>
          </cell>
          <cell r="B1257">
            <v>91157342</v>
          </cell>
        </row>
        <row r="1258">
          <cell r="A1258" t="str">
            <v>YEISON MAURICIO MORALES GARCIA</v>
          </cell>
          <cell r="B1258">
            <v>80031617</v>
          </cell>
        </row>
        <row r="1259">
          <cell r="A1259" t="str">
            <v>YENCY JACIBE CARVAJAL TIERRADENTRO</v>
          </cell>
          <cell r="B1259">
            <v>36067049</v>
          </cell>
        </row>
        <row r="1260">
          <cell r="A1260" t="str">
            <v>YENNY PAOLA ROJAS CASTRO</v>
          </cell>
          <cell r="B1260">
            <v>1032413049</v>
          </cell>
        </row>
        <row r="1261">
          <cell r="A1261" t="str">
            <v>YESENIA BASTIDAS ZUÑIGA</v>
          </cell>
          <cell r="B1261">
            <v>1047427015</v>
          </cell>
        </row>
        <row r="1262">
          <cell r="A1262" t="str">
            <v>YESICA PATRICIA VERGARA REVOLLEDO</v>
          </cell>
          <cell r="B1262">
            <v>64701923</v>
          </cell>
        </row>
        <row r="1263">
          <cell r="A1263" t="str">
            <v>YEZID ALBERTO DIAZ PACHON</v>
          </cell>
          <cell r="B1263">
            <v>79590411</v>
          </cell>
        </row>
        <row r="1264">
          <cell r="A1264" t="str">
            <v>YEZNI MILENA DIAZ VILLALBA</v>
          </cell>
          <cell r="B1264">
            <v>1010181117</v>
          </cell>
        </row>
        <row r="1265">
          <cell r="A1265" t="str">
            <v>YIBETH MARCELA HERRERA HERNANDEZ</v>
          </cell>
          <cell r="B1265">
            <v>36718392</v>
          </cell>
        </row>
        <row r="1266">
          <cell r="A1266" t="str">
            <v>YINET ZULAY VARGAS GONZALEZ</v>
          </cell>
          <cell r="B1266">
            <v>1018439036</v>
          </cell>
        </row>
        <row r="1267">
          <cell r="A1267" t="str">
            <v>YISELA DUERO AUDOR</v>
          </cell>
          <cell r="B1267">
            <v>66967459</v>
          </cell>
        </row>
        <row r="1268">
          <cell r="A1268" t="str">
            <v>YISSELL VELANDIA BELTRAN</v>
          </cell>
          <cell r="B1268">
            <v>21183334</v>
          </cell>
        </row>
        <row r="1269">
          <cell r="A1269" t="str">
            <v>YOLANDA ESCOBAR MARTINEZ</v>
          </cell>
          <cell r="B1269">
            <v>51989462</v>
          </cell>
        </row>
        <row r="1270">
          <cell r="A1270" t="str">
            <v>YOLIMA PATRICIA PERALTA CHINCHIA</v>
          </cell>
          <cell r="B1270">
            <v>56054902</v>
          </cell>
        </row>
        <row r="1271">
          <cell r="A1271" t="str">
            <v>YUBER ANDRES BOHORQUEZ MATEUS</v>
          </cell>
          <cell r="B1271">
            <v>80221863</v>
          </cell>
        </row>
        <row r="1272">
          <cell r="A1272" t="str">
            <v>YUBERLEY ORTEGA RINCON</v>
          </cell>
          <cell r="B1272">
            <v>91531562</v>
          </cell>
        </row>
        <row r="1273">
          <cell r="A1273" t="str">
            <v>YUDIS AMPARO GOMEZ SILVA</v>
          </cell>
          <cell r="B1273">
            <v>63312971</v>
          </cell>
        </row>
        <row r="1274">
          <cell r="A1274" t="str">
            <v>YULI CAROLINA BOLAÑOS PORTILLA</v>
          </cell>
          <cell r="B1274">
            <v>59586370</v>
          </cell>
        </row>
        <row r="1275">
          <cell r="A1275" t="str">
            <v>YURANIS PAOLA RAMOS SUAREZ</v>
          </cell>
          <cell r="B1275">
            <v>32907154</v>
          </cell>
        </row>
        <row r="1276">
          <cell r="A1276" t="str">
            <v>YURI YANET HUERTAS MANCIPE</v>
          </cell>
          <cell r="B1276">
            <v>1031134061</v>
          </cell>
        </row>
        <row r="1277">
          <cell r="A1277" t="str">
            <v>YURY INES BOCAREJO GARCIA</v>
          </cell>
          <cell r="B1277">
            <v>1023904441</v>
          </cell>
        </row>
        <row r="1278">
          <cell r="A1278" t="str">
            <v>ZORAYA PERDOMO VASQUEZ</v>
          </cell>
          <cell r="B1278">
            <v>51939788</v>
          </cell>
        </row>
        <row r="1279">
          <cell r="A1279" t="str">
            <v>ZULIMA AYDEE RAMIREZ ZUÑIGA</v>
          </cell>
          <cell r="B1279">
            <v>1014186141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6-13-5619886" TargetMode="External"/><Relationship Id="rId13" Type="http://schemas.openxmlformats.org/officeDocument/2006/relationships/printerSettings" Target="../printerSettings/printerSettings1.bin"/><Relationship Id="rId3" Type="http://schemas.openxmlformats.org/officeDocument/2006/relationships/hyperlink" Target="https://www.contratos.gov.co/consultas/detalleProceso.do?numConstancia=16-9-418342" TargetMode="External"/><Relationship Id="rId7" Type="http://schemas.openxmlformats.org/officeDocument/2006/relationships/hyperlink" Target="https://www.contratos.gov.co/consultas/detalleProceso.do?numConstancia=16-11-5631693" TargetMode="External"/><Relationship Id="rId12" Type="http://schemas.openxmlformats.org/officeDocument/2006/relationships/hyperlink" Target="https://www.contratos.gov.co/consultas/detalleProceso.do?numConstancia=16-12-5611865" TargetMode="External"/><Relationship Id="rId2" Type="http://schemas.openxmlformats.org/officeDocument/2006/relationships/hyperlink" Target="https://www.contratos.gov.co/consultas/detalleProceso.do?numConstancia=16-12-5366157" TargetMode="External"/><Relationship Id="rId1" Type="http://schemas.openxmlformats.org/officeDocument/2006/relationships/hyperlink" Target="https://www.contratos.gov.co/consultas/detalleProceso.do?numConstancia=16-13-5342394" TargetMode="External"/><Relationship Id="rId6" Type="http://schemas.openxmlformats.org/officeDocument/2006/relationships/hyperlink" Target="https://www.contratos.gov.co/consultas/detalleProceso.do?numConstancia=16-9-419561" TargetMode="External"/><Relationship Id="rId11" Type="http://schemas.openxmlformats.org/officeDocument/2006/relationships/hyperlink" Target="https://www.contratos.gov.co/consultas/detalleProceso.do?numConstancia=16-12-5574158" TargetMode="External"/><Relationship Id="rId5" Type="http://schemas.openxmlformats.org/officeDocument/2006/relationships/hyperlink" Target="https://www.contratos.gov.co/consultas/detalleProceso.do?numConstancia=16-12-5492191" TargetMode="External"/><Relationship Id="rId15" Type="http://schemas.openxmlformats.org/officeDocument/2006/relationships/comments" Target="../comments1.xml"/><Relationship Id="rId10" Type="http://schemas.openxmlformats.org/officeDocument/2006/relationships/hyperlink" Target="https://www.contratos.gov.co/consultas/detalleProceso.do?numConstancia=16-12-5570309" TargetMode="External"/><Relationship Id="rId4" Type="http://schemas.openxmlformats.org/officeDocument/2006/relationships/hyperlink" Target="https://www.contratos.gov.co/consultas/detalleProceso.do?numConstancia=16-12-5503502" TargetMode="External"/><Relationship Id="rId9" Type="http://schemas.openxmlformats.org/officeDocument/2006/relationships/hyperlink" Target="https://www.contratos.gov.co/consultas/detalleProceso.do?numConstancia=16-12-5564588" TargetMode="External"/><Relationship Id="rId1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de-compra/8852" TargetMode="External"/><Relationship Id="rId13" Type="http://schemas.openxmlformats.org/officeDocument/2006/relationships/hyperlink" Target="http://www.colombiacompra.gov.co/tienda-virtual-del-estado-colombiano/orden-de-compra/7643" TargetMode="External"/><Relationship Id="rId18" Type="http://schemas.openxmlformats.org/officeDocument/2006/relationships/hyperlink" Target="http://www.colombiacompra.gov.co/tienda-virtual-del-estado-colombiano/orden-de-compra/7266" TargetMode="External"/><Relationship Id="rId26" Type="http://schemas.openxmlformats.org/officeDocument/2006/relationships/hyperlink" Target="http://www.colombiacompra.gov.co/tienda-virtual-del-estado-colombiano/orden-de-compra/6571" TargetMode="External"/><Relationship Id="rId3"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asc&amp;order=Fecha%20de%20la%20orden" TargetMode="External"/><Relationship Id="rId21" Type="http://schemas.openxmlformats.org/officeDocument/2006/relationships/hyperlink" Target="http://www.colombiacompra.gov.co/tienda-virtual-del-estado-colombiano/orden-de-compra/7263" TargetMode="External"/><Relationship Id="rId7" Type="http://schemas.openxmlformats.org/officeDocument/2006/relationships/hyperlink" Target="http://www.colombiacompra.gov.co/tienda-virtual-del-estado-colombiano/orden-de-compra/9111" TargetMode="External"/><Relationship Id="rId12" Type="http://schemas.openxmlformats.org/officeDocument/2006/relationships/hyperlink" Target="http://www.colombiacompra.gov.co/tienda-virtual-del-estado-colombiano/orden-de-compra/7781" TargetMode="External"/><Relationship Id="rId17" Type="http://schemas.openxmlformats.org/officeDocument/2006/relationships/hyperlink" Target="http://www.colombiacompra.gov.co/tienda-virtual-del-estado-colombiano/orden-de-compra/7267" TargetMode="External"/><Relationship Id="rId25" Type="http://schemas.openxmlformats.org/officeDocument/2006/relationships/hyperlink" Target="http://www.colombiacompra.gov.co/tienda-virtual-del-estado-colombiano/orden-de-compra/6659" TargetMode="External"/><Relationship Id="rId2"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asc&amp;order=Entidad%20Estatal" TargetMode="External"/><Relationship Id="rId16" Type="http://schemas.openxmlformats.org/officeDocument/2006/relationships/hyperlink" Target="http://www.colombiacompra.gov.co/tienda-virtual-del-estado-colombiano/orden-de-compra/7268" TargetMode="External"/><Relationship Id="rId20" Type="http://schemas.openxmlformats.org/officeDocument/2006/relationships/hyperlink" Target="http://www.colombiacompra.gov.co/tienda-virtual-del-estado-colombiano/orden-de-compra/7264" TargetMode="External"/><Relationship Id="rId29" Type="http://schemas.openxmlformats.org/officeDocument/2006/relationships/hyperlink" Target="http://www.colombiacompra.gov.co/tienda-virtual-del-estado-colombiano/orden-de-compra/" TargetMode="External"/><Relationship Id="rId1"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desc&amp;order=Orden%20de%20Compra"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asc&amp;order=Total" TargetMode="External"/><Relationship Id="rId11" Type="http://schemas.openxmlformats.org/officeDocument/2006/relationships/hyperlink" Target="http://www.colombiacompra.gov.co/tienda-virtual-del-estado-colombiano/orden-de-compra/7854" TargetMode="External"/><Relationship Id="rId24" Type="http://schemas.openxmlformats.org/officeDocument/2006/relationships/hyperlink" Target="http://www.colombiacompra.gov.co/tienda-virtual-del-estado-colombiano/orden-de-compra/6787" TargetMode="External"/><Relationship Id="rId5"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asc&amp;order=Instrumento" TargetMode="External"/><Relationship Id="rId15" Type="http://schemas.openxmlformats.org/officeDocument/2006/relationships/hyperlink" Target="http://www.colombiacompra.gov.co/tienda-virtual-del-estado-colombiano/orden-de-compra/7278" TargetMode="External"/><Relationship Id="rId23" Type="http://schemas.openxmlformats.org/officeDocument/2006/relationships/hyperlink" Target="http://www.colombiacompra.gov.co/tienda-virtual-del-estado-colombiano/orden-de-compra/6824" TargetMode="External"/><Relationship Id="rId28" Type="http://schemas.openxmlformats.org/officeDocument/2006/relationships/hyperlink" Target="http://www.colombiacompra.gov.co/tienda-virtual-del-estado-colombiano/orden-de-compra/" TargetMode="External"/><Relationship Id="rId10" Type="http://schemas.openxmlformats.org/officeDocument/2006/relationships/hyperlink" Target="http://www.colombiacompra.gov.co/tienda-virtual-del-estado-colombiano/orden-de-compra/7883" TargetMode="External"/><Relationship Id="rId19" Type="http://schemas.openxmlformats.org/officeDocument/2006/relationships/hyperlink" Target="http://www.colombiacompra.gov.co/tienda-virtual-del-estado-colombiano/orden-de-compra/7265" TargetMode="External"/><Relationship Id="rId4" Type="http://schemas.openxmlformats.org/officeDocument/2006/relationships/hyperlink" Target="http://www.colombiacompra.gov.co/tienda-virtual-del-estado-colombiano/ordenes-de-compra?number_order=&amp;state=&amp;entity=UNIDAD%20ADMINISTRATIVA%20ESPECIAL%20MIGRACION%20COLOMBIA&amp;tool=&amp;date_to=2016-06-27&amp;date_from=2016-01-01&amp;sort=asc&amp;order=Estado" TargetMode="External"/><Relationship Id="rId9" Type="http://schemas.openxmlformats.org/officeDocument/2006/relationships/hyperlink" Target="http://www.colombiacompra.gov.co/tienda-virtual-del-estado-colombiano/orden-de-compra/8004" TargetMode="External"/><Relationship Id="rId14" Type="http://schemas.openxmlformats.org/officeDocument/2006/relationships/hyperlink" Target="http://www.colombiacompra.gov.co/tienda-virtual-del-estado-colombiano/orden-de-compra/7602" TargetMode="External"/><Relationship Id="rId22" Type="http://schemas.openxmlformats.org/officeDocument/2006/relationships/hyperlink" Target="http://www.colombiacompra.gov.co/tienda-virtual-del-estado-colombiano/orden-de-compra/6905" TargetMode="External"/><Relationship Id="rId27" Type="http://schemas.openxmlformats.org/officeDocument/2006/relationships/hyperlink" Target="http://www.colombiacompra.gov.co/tienda-virtual-del-estado-colombiano/orden-de-compra/6460" TargetMode="External"/><Relationship Id="rId30"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de-compra/7883" TargetMode="External"/><Relationship Id="rId13" Type="http://schemas.openxmlformats.org/officeDocument/2006/relationships/hyperlink" Target="http://www.colombiacompra.gov.co/tienda-virtual-del-estado-colombiano/orden-de-compra/7278" TargetMode="External"/><Relationship Id="rId18" Type="http://schemas.openxmlformats.org/officeDocument/2006/relationships/hyperlink" Target="http://www.colombiacompra.gov.co/tienda-virtual-del-estado-colombiano/orden-de-compra/7264" TargetMode="External"/><Relationship Id="rId26" Type="http://schemas.openxmlformats.org/officeDocument/2006/relationships/drawing" Target="../drawings/drawing1.xml"/><Relationship Id="rId3" Type="http://schemas.openxmlformats.org/officeDocument/2006/relationships/hyperlink" Target="http://www.colombiacompra.gov.co/tienda-virtual-del-estado-colombiano/ordenes-de-compra?number_order=&amp;state=&amp;entity=migracion&amp;sort=asc&amp;order=Fecha%20de%20la%20orden" TargetMode="External"/><Relationship Id="rId21" Type="http://schemas.openxmlformats.org/officeDocument/2006/relationships/hyperlink" Target="http://www.colombiacompra.gov.co/tienda-virtual-del-estado-colombiano/orden-de-compra/6824" TargetMode="External"/><Relationship Id="rId7" Type="http://schemas.openxmlformats.org/officeDocument/2006/relationships/hyperlink" Target="http://www.colombiacompra.gov.co/tienda-virtual-del-estado-colombiano/orden-de-compra/8004" TargetMode="External"/><Relationship Id="rId12" Type="http://schemas.openxmlformats.org/officeDocument/2006/relationships/hyperlink" Target="http://www.colombiacompra.gov.co/tienda-virtual-del-estado-colombiano/orden-de-compra/7602" TargetMode="External"/><Relationship Id="rId17" Type="http://schemas.openxmlformats.org/officeDocument/2006/relationships/hyperlink" Target="http://www.colombiacompra.gov.co/tienda-virtual-del-estado-colombiano/orden-de-compra/7265" TargetMode="External"/><Relationship Id="rId25" Type="http://schemas.openxmlformats.org/officeDocument/2006/relationships/hyperlink" Target="http://www.colombiacompra.gov.co/tienda-virtual-del-estado-colombiano/orden-de-compra/6460" TargetMode="External"/><Relationship Id="rId2" Type="http://schemas.openxmlformats.org/officeDocument/2006/relationships/hyperlink" Target="http://www.colombiacompra.gov.co/tienda-virtual-del-estado-colombiano/ordenes-de-compra?number_order=&amp;state=&amp;entity=migracion&amp;sort=asc&amp;order=Entidad%20Estatal" TargetMode="External"/><Relationship Id="rId16" Type="http://schemas.openxmlformats.org/officeDocument/2006/relationships/hyperlink" Target="http://www.colombiacompra.gov.co/tienda-virtual-del-estado-colombiano/orden-de-compra/7266" TargetMode="External"/><Relationship Id="rId20" Type="http://schemas.openxmlformats.org/officeDocument/2006/relationships/hyperlink" Target="http://www.colombiacompra.gov.co/tienda-virtual-del-estado-colombiano/orden-de-compra/6905" TargetMode="External"/><Relationship Id="rId1" Type="http://schemas.openxmlformats.org/officeDocument/2006/relationships/hyperlink" Target="http://www.colombiacompra.gov.co/tienda-virtual-del-estado-colombiano/ordenes-de-compra?number_order=&amp;state=&amp;entity=migracion&amp;sort=desc&amp;order=Orden%20de%20Compra" TargetMode="External"/><Relationship Id="rId6" Type="http://schemas.openxmlformats.org/officeDocument/2006/relationships/hyperlink" Target="http://www.colombiacompra.gov.co/tienda-virtual-del-estado-colombiano/ordenes-de-compra?number_order=&amp;state=&amp;entity=migracion&amp;sort=asc&amp;order=Total" TargetMode="External"/><Relationship Id="rId11" Type="http://schemas.openxmlformats.org/officeDocument/2006/relationships/hyperlink" Target="http://www.colombiacompra.gov.co/tienda-virtual-del-estado-colombiano/orden-de-compra/7643" TargetMode="External"/><Relationship Id="rId24" Type="http://schemas.openxmlformats.org/officeDocument/2006/relationships/hyperlink" Target="http://www.colombiacompra.gov.co/tienda-virtual-del-estado-colombiano/orden-de-compra/6571" TargetMode="External"/><Relationship Id="rId5" Type="http://schemas.openxmlformats.org/officeDocument/2006/relationships/hyperlink" Target="http://www.colombiacompra.gov.co/tienda-virtual-del-estado-colombiano/ordenes-de-compra?number_order=&amp;state=&amp;entity=migracion&amp;sort=asc&amp;order=Instrumento" TargetMode="External"/><Relationship Id="rId15" Type="http://schemas.openxmlformats.org/officeDocument/2006/relationships/hyperlink" Target="http://www.colombiacompra.gov.co/tienda-virtual-del-estado-colombiano/orden-de-compra/7267" TargetMode="External"/><Relationship Id="rId23" Type="http://schemas.openxmlformats.org/officeDocument/2006/relationships/hyperlink" Target="http://www.colombiacompra.gov.co/tienda-virtual-del-estado-colombiano/orden-de-compra/6659" TargetMode="External"/><Relationship Id="rId10" Type="http://schemas.openxmlformats.org/officeDocument/2006/relationships/hyperlink" Target="http://www.colombiacompra.gov.co/tienda-virtual-del-estado-colombiano/orden-de-compra/7781" TargetMode="External"/><Relationship Id="rId19" Type="http://schemas.openxmlformats.org/officeDocument/2006/relationships/hyperlink" Target="http://www.colombiacompra.gov.co/tienda-virtual-del-estado-colombiano/orden-de-compra/7263" TargetMode="External"/><Relationship Id="rId4" Type="http://schemas.openxmlformats.org/officeDocument/2006/relationships/hyperlink" Target="http://www.colombiacompra.gov.co/tienda-virtual-del-estado-colombiano/ordenes-de-compra?number_order=&amp;state=&amp;entity=migracion&amp;sort=asc&amp;order=Estado" TargetMode="External"/><Relationship Id="rId9" Type="http://schemas.openxmlformats.org/officeDocument/2006/relationships/hyperlink" Target="http://www.colombiacompra.gov.co/tienda-virtual-del-estado-colombiano/orden-de-compra/7854" TargetMode="External"/><Relationship Id="rId14" Type="http://schemas.openxmlformats.org/officeDocument/2006/relationships/hyperlink" Target="http://www.colombiacompra.gov.co/tienda-virtual-del-estado-colombiano/orden-de-compra/7268" TargetMode="External"/><Relationship Id="rId22" Type="http://schemas.openxmlformats.org/officeDocument/2006/relationships/hyperlink" Target="http://www.colombiacompra.gov.co/tienda-virtual-del-estado-colombiano/orden-de-compra/6787"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contratos.gov.co/consultas/detalleProceso.do?numConstancia=16-12-4570037" TargetMode="External"/><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47" Type="http://schemas.openxmlformats.org/officeDocument/2006/relationships/hyperlink" Target="https://www.contratos.gov.co/consultas/detalleProceso.do?numConstancia=16-12-4580029" TargetMode="External"/><Relationship Id="rId63" Type="http://schemas.openxmlformats.org/officeDocument/2006/relationships/hyperlink" Target="https://www.contratos.gov.co/consultas/detalleProceso.do?numConstancia=16-12-4704521" TargetMode="External"/><Relationship Id="rId68" Type="http://schemas.openxmlformats.org/officeDocument/2006/relationships/hyperlink" Target="https://www.contratos.gov.co/consultas/detalleProceso.do?numConstancia=16-9-412001" TargetMode="External"/><Relationship Id="rId84" Type="http://schemas.openxmlformats.org/officeDocument/2006/relationships/hyperlink" Target="https://www.contratos.gov.co/consultas/detalleProceso.do?numConstancia=16-9-413522"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38" Type="http://schemas.openxmlformats.org/officeDocument/2006/relationships/hyperlink" Target="http://www.contratos.gov.co/consultas/detalleProceso.do?numConstancia=16-12-4593894" TargetMode="External"/><Relationship Id="rId154" Type="http://schemas.openxmlformats.org/officeDocument/2006/relationships/hyperlink" Target="http://www.contratos.gov.co/consultas/detalleProceso.do?numConstancia=16-12-5056418" TargetMode="External"/><Relationship Id="rId159" Type="http://schemas.openxmlformats.org/officeDocument/2006/relationships/hyperlink" Target="http://www.contratos.gov.co/consultas/detalleProceso.do?numConstancia=16-13-5050941" TargetMode="External"/><Relationship Id="rId175" Type="http://schemas.openxmlformats.org/officeDocument/2006/relationships/hyperlink" Target="http://www.contratos.gov.co/consultas/detalleProceso.do?numConstancia=16-12-5126879" TargetMode="External"/><Relationship Id="rId170" Type="http://schemas.openxmlformats.org/officeDocument/2006/relationships/hyperlink" Target="http://www.contratos.gov.co/consultas/detalleProceso.do?numConstancia=16-9-414421" TargetMode="External"/><Relationship Id="rId16" Type="http://schemas.openxmlformats.org/officeDocument/2006/relationships/hyperlink" Target="https://www.contratos.gov.co/consultas/detalleProceso.do?numConstancia=16-12-4584366"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37" Type="http://schemas.openxmlformats.org/officeDocument/2006/relationships/hyperlink" Target="http://www.contratos.gov.co/consultas/detalleProceso.do?numConstancia=16-12-4632614" TargetMode="External"/><Relationship Id="rId53" Type="http://schemas.openxmlformats.org/officeDocument/2006/relationships/hyperlink" Target="https://www.contratos.gov.co/consultas/detalleProceso.do?numConstancia=16-12-4595669" TargetMode="External"/><Relationship Id="rId58" Type="http://schemas.openxmlformats.org/officeDocument/2006/relationships/hyperlink" Target="https://www.contratos.gov.co/consultas/detalleProceso.do?numConstancia=16-13-4727695" TargetMode="External"/><Relationship Id="rId74" Type="http://schemas.openxmlformats.org/officeDocument/2006/relationships/hyperlink" Target="https://www.contratos.gov.co/consultas/detalleProceso.do?numConstancia=16-4-4857664"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28" Type="http://schemas.openxmlformats.org/officeDocument/2006/relationships/hyperlink" Target="http://www.contratos.gov.co/consultas/detalleProceso.do?numConstancia=16-12-4578384" TargetMode="External"/><Relationship Id="rId144" Type="http://schemas.openxmlformats.org/officeDocument/2006/relationships/hyperlink" Target="https://www.contratos.gov.co/consultas/detalleProceso.do?numConstancia=16-13-4791787"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0" Type="http://schemas.openxmlformats.org/officeDocument/2006/relationships/hyperlink" Target="https://www.contratos.gov.co/consultas/detalleProceso.do?numConstancia=16-12-477162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65" Type="http://schemas.openxmlformats.org/officeDocument/2006/relationships/hyperlink" Target="http://www.contratos.gov.co/consultas/detalleProceso.do?numConstancia=16-13-5010409" TargetMode="External"/><Relationship Id="rId22" Type="http://schemas.openxmlformats.org/officeDocument/2006/relationships/hyperlink" Target="https://www.contratos.gov.co/consultas/detalleProceso.do?numConstancia=16-13-4700091" TargetMode="External"/><Relationship Id="rId27" Type="http://schemas.openxmlformats.org/officeDocument/2006/relationships/hyperlink" Target="http://www.contratos.gov.co/consultas/detalleProceso.do?numConstancia=16-12-4570091" TargetMode="External"/><Relationship Id="rId43" Type="http://schemas.openxmlformats.org/officeDocument/2006/relationships/hyperlink" Target="https://www.contratos.gov.co/consultas/detalleProceso.do?numConstancia=16-12-4578384" TargetMode="External"/><Relationship Id="rId48" Type="http://schemas.openxmlformats.org/officeDocument/2006/relationships/hyperlink" Target="https://www.contratos.gov.co/consultas/detalleProceso.do?numConstancia=16-12-4580184" TargetMode="External"/><Relationship Id="rId64" Type="http://schemas.openxmlformats.org/officeDocument/2006/relationships/hyperlink" Target="https://www.contratos.gov.co/consultas/detalleProceso.do?numConstancia=16-12-4704521"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18" Type="http://schemas.openxmlformats.org/officeDocument/2006/relationships/hyperlink" Target="http://www.colombiacompra.gov.co/tienda-virtual-del-estado-colombiano/orden-de-compra/7264" TargetMode="External"/><Relationship Id="rId134" Type="http://schemas.openxmlformats.org/officeDocument/2006/relationships/hyperlink" Target="http://www.contratos.gov.co/consultas/detalleProceso.do?numConstancia=16-12-4580184" TargetMode="External"/><Relationship Id="rId139" Type="http://schemas.openxmlformats.org/officeDocument/2006/relationships/hyperlink" Target="http://www.contratos.gov.co/consultas/detalleProceso.do?numConstancia=16-12-4595669" TargetMode="External"/><Relationship Id="rId80" Type="http://schemas.openxmlformats.org/officeDocument/2006/relationships/hyperlink" Target="https://www.contratos.gov.co/consultas/detalleProceso.do?numConstancia=16-13-4639886"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55" Type="http://schemas.openxmlformats.org/officeDocument/2006/relationships/hyperlink" Target="http://www.contratos.gov.co/consultas/detalleProceso.do?numConstancia=16-12-5056208" TargetMode="External"/><Relationship Id="rId171" Type="http://schemas.openxmlformats.org/officeDocument/2006/relationships/hyperlink" Target="http://www.contratos.gov.co/consultas/detalleProceso.do?numConstancia=16-9-414493" TargetMode="External"/><Relationship Id="rId176" Type="http://schemas.openxmlformats.org/officeDocument/2006/relationships/hyperlink" Target="http://www.contratos.gov.co/consultas/detalleProceso.do?numConstancia=16-13-5113235" TargetMode="External"/><Relationship Id="rId12" Type="http://schemas.openxmlformats.org/officeDocument/2006/relationships/hyperlink" Target="file:///C:\Users\39567488\Downloads\C_PROCESO_16-12-4572101_211001044_18025068%20(1).pdf" TargetMode="External"/><Relationship Id="rId17" Type="http://schemas.openxmlformats.org/officeDocument/2006/relationships/hyperlink" Target="file:///C:\Users\39567488\Downloads\C_PROCESO_16-12-4584366_211001044_18088141%20(1).pdf" TargetMode="External"/><Relationship Id="rId33" Type="http://schemas.openxmlformats.org/officeDocument/2006/relationships/hyperlink" Target="http://www.contratos.gov.co/consultas/detalleProceso.do?numConstancia=16-12-4597032"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08" Type="http://schemas.openxmlformats.org/officeDocument/2006/relationships/hyperlink" Target="https://www.contratos.gov.co/consultas/detalleProceso.do?numConstancia=16-12-4894573" TargetMode="External"/><Relationship Id="rId124" Type="http://schemas.openxmlformats.org/officeDocument/2006/relationships/hyperlink" Target="https://www.contratos.gov.co/consultas/detalleProceso.do?numConstancia=16-13-4646948"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0" Type="http://schemas.openxmlformats.org/officeDocument/2006/relationships/hyperlink" Target="http://www.contratos.gov.co/consultas/detalleProceso.do?numConstancia=16-9-412453" TargetMode="External"/><Relationship Id="rId75" Type="http://schemas.openxmlformats.org/officeDocument/2006/relationships/hyperlink" Target="https://www.contratos.gov.co/consultas/detalleProceso.do?numConstancia=16-9-413233" TargetMode="External"/><Relationship Id="rId91" Type="http://schemas.openxmlformats.org/officeDocument/2006/relationships/hyperlink" Target="http://www.contratos.gov.co/consultas/detalleProceso.do?numConstancia=16-12-4796840"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45" Type="http://schemas.openxmlformats.org/officeDocument/2006/relationships/hyperlink" Target="http://www.contratos.gov.co/consultas/detalleProceso.do?numConstancia=16-9-413507" TargetMode="External"/><Relationship Id="rId161" Type="http://schemas.openxmlformats.org/officeDocument/2006/relationships/hyperlink" Target="http://www.contratos.gov.co/consultas/detalleProceso.do?numConstancia=16-13-5024356" TargetMode="External"/><Relationship Id="rId166" Type="http://schemas.openxmlformats.org/officeDocument/2006/relationships/hyperlink" Target="http://www.contratos.gov.co/consultas/detalleProceso.do?numConstancia=16-13-4990508" TargetMode="External"/><Relationship Id="rId1" Type="http://schemas.openxmlformats.org/officeDocument/2006/relationships/hyperlink" Target="https://www.contratos.gov.co/consultas/detalleProceso.do?numConstancia=16-12-4556844" TargetMode="External"/><Relationship Id="rId6" Type="http://schemas.openxmlformats.org/officeDocument/2006/relationships/hyperlink" Target="https://www.contratos.gov.co/consultas/detalleProceso.do?numConstancia=16-12-457210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44" Type="http://schemas.openxmlformats.org/officeDocument/2006/relationships/hyperlink" Target="https://www.contratos.gov.co/consultas/detalleProceso.do?numConstancia=16-12-4577877" TargetMode="External"/><Relationship Id="rId52" Type="http://schemas.openxmlformats.org/officeDocument/2006/relationships/hyperlink" Target="https://www.contratos.gov.co/consultas/detalleProceso.do?numConstancia=16-12-4593894"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77" Type="http://schemas.openxmlformats.org/officeDocument/2006/relationships/printerSettings" Target="../printerSettings/printerSettings4.bin"/><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72" Type="http://schemas.openxmlformats.org/officeDocument/2006/relationships/hyperlink" Target="http://www.contratos.gov.co/consultas/detalleProceso.do?numConstancia=16-9-414859" TargetMode="External"/><Relationship Id="rId180" Type="http://schemas.openxmlformats.org/officeDocument/2006/relationships/comments" Target="../comments2.xm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drawing" Target="../drawings/drawing2.xm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lombiacompra.gov.co/tienda-virtual-del-estado-colombiano/orden-de-compra/6460" TargetMode="External"/><Relationship Id="rId19" Type="http://schemas.openxmlformats.org/officeDocument/2006/relationships/hyperlink" Target="https://www.contratos.gov.co/consultas/detalleProceso.do?numConstancia=16-12-4639351" TargetMode="Externa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3" Type="http://schemas.openxmlformats.org/officeDocument/2006/relationships/hyperlink" Target="file:///C:\Users\39567488\Downloads\C_PROCESO_16-12-4575129_211001044_17998794%20(1).pdf"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4574545" TargetMode="External"/><Relationship Id="rId179" Type="http://schemas.openxmlformats.org/officeDocument/2006/relationships/vmlDrawing" Target="../drawings/vmlDrawing2.vm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olombiacompra.gov.co/tienda-virtual-del-estado-colombiano/ordenes-de-compra/?number_order=&amp;state=&amp;entity=UNIDAD%20ADMINISTRATIVA%20ESPECIAL%20MIGRACION%20COLOMBIA&amp;tool=&amp;date_to=2016-06-07&amp;date_from=2016-01-01"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de-compra/7278" TargetMode="External"/><Relationship Id="rId13" Type="http://schemas.openxmlformats.org/officeDocument/2006/relationships/hyperlink" Target="http://www.colombiacompra.gov.co/tienda-virtual-del-estado-colombiano/orden-de-compra/7264" TargetMode="External"/><Relationship Id="rId18" Type="http://schemas.openxmlformats.org/officeDocument/2006/relationships/hyperlink" Target="http://www.colombiacompra.gov.co/tienda-virtual-del-estado-colombiano/orden-de-compra/6659" TargetMode="External"/><Relationship Id="rId3" Type="http://schemas.openxmlformats.org/officeDocument/2006/relationships/hyperlink" Target="http://www.colombiacompra.gov.co/tienda-virtual-del-estado-colombiano/orden-de-compra/7883" TargetMode="External"/><Relationship Id="rId21" Type="http://schemas.openxmlformats.org/officeDocument/2006/relationships/hyperlink" Target="http://www.colombiacompra.gov.co/tienda-virtual-del-estado-colombiano/orden-de-compra/" TargetMode="External"/><Relationship Id="rId7" Type="http://schemas.openxmlformats.org/officeDocument/2006/relationships/hyperlink" Target="http://www.colombiacompra.gov.co/tienda-virtual-del-estado-colombiano/orden-de-compra/7602" TargetMode="External"/><Relationship Id="rId12" Type="http://schemas.openxmlformats.org/officeDocument/2006/relationships/hyperlink" Target="http://www.colombiacompra.gov.co/tienda-virtual-del-estado-colombiano/orden-de-compra/7265" TargetMode="External"/><Relationship Id="rId17" Type="http://schemas.openxmlformats.org/officeDocument/2006/relationships/hyperlink" Target="http://www.colombiacompra.gov.co/tienda-virtual-del-estado-colombiano/orden-de-compra/6787" TargetMode="External"/><Relationship Id="rId2" Type="http://schemas.openxmlformats.org/officeDocument/2006/relationships/hyperlink" Target="http://www.colombiacompra.gov.co/tienda-virtual-del-estado-colombiano/orden-de-compra/8004" TargetMode="External"/><Relationship Id="rId16" Type="http://schemas.openxmlformats.org/officeDocument/2006/relationships/hyperlink" Target="http://www.colombiacompra.gov.co/tienda-virtual-del-estado-colombiano/orden-de-compra/6824" TargetMode="External"/><Relationship Id="rId20" Type="http://schemas.openxmlformats.org/officeDocument/2006/relationships/hyperlink" Target="http://www.colombiacompra.gov.co/tienda-virtual-del-estado-colombiano/orden-de-compra/6460" TargetMode="External"/><Relationship Id="rId1" Type="http://schemas.openxmlformats.org/officeDocument/2006/relationships/hyperlink" Target="http://www.colombiacompra.gov.co/tienda-virtual-del-estado-colombiano/orden-de-compra/8852" TargetMode="External"/><Relationship Id="rId6" Type="http://schemas.openxmlformats.org/officeDocument/2006/relationships/hyperlink" Target="http://www.colombiacompra.gov.co/tienda-virtual-del-estado-colombiano/orden-de-compra/7643" TargetMode="External"/><Relationship Id="rId11" Type="http://schemas.openxmlformats.org/officeDocument/2006/relationships/hyperlink" Target="http://www.colombiacompra.gov.co/tienda-virtual-del-estado-colombiano/orden-de-compra/7266" TargetMode="External"/><Relationship Id="rId5" Type="http://schemas.openxmlformats.org/officeDocument/2006/relationships/hyperlink" Target="http://www.colombiacompra.gov.co/tienda-virtual-del-estado-colombiano/orden-de-compra/7781" TargetMode="External"/><Relationship Id="rId15" Type="http://schemas.openxmlformats.org/officeDocument/2006/relationships/hyperlink" Target="http://www.colombiacompra.gov.co/tienda-virtual-del-estado-colombiano/orden-de-compra/6905" TargetMode="External"/><Relationship Id="rId23" Type="http://schemas.openxmlformats.org/officeDocument/2006/relationships/printerSettings" Target="../printerSettings/printerSettings5.bin"/><Relationship Id="rId10" Type="http://schemas.openxmlformats.org/officeDocument/2006/relationships/hyperlink" Target="http://www.colombiacompra.gov.co/tienda-virtual-del-estado-colombiano/orden-de-compra/7267" TargetMode="External"/><Relationship Id="rId19" Type="http://schemas.openxmlformats.org/officeDocument/2006/relationships/hyperlink" Target="http://www.colombiacompra.gov.co/tienda-virtual-del-estado-colombiano/orden-de-compra/6571" TargetMode="External"/><Relationship Id="rId4" Type="http://schemas.openxmlformats.org/officeDocument/2006/relationships/hyperlink" Target="http://www.colombiacompra.gov.co/tienda-virtual-del-estado-colombiano/orden-de-compra/7854" TargetMode="External"/><Relationship Id="rId9" Type="http://schemas.openxmlformats.org/officeDocument/2006/relationships/hyperlink" Target="http://www.colombiacompra.gov.co/tienda-virtual-del-estado-colombiano/orden-de-compra/7268" TargetMode="External"/><Relationship Id="rId14" Type="http://schemas.openxmlformats.org/officeDocument/2006/relationships/hyperlink" Target="http://www.colombiacompra.gov.co/tienda-virtual-del-estado-colombiano/orden-de-compra/7263" TargetMode="External"/><Relationship Id="rId22" Type="http://schemas.openxmlformats.org/officeDocument/2006/relationships/hyperlink" Target="http://www.colombiacompra.gov.co/tienda-virtual-del-estado-colombiano/orden-de-compr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V121"/>
  <sheetViews>
    <sheetView tabSelected="1" zoomScaleNormal="100" zoomScaleSheetLayoutView="85" workbookViewId="0">
      <pane xSplit="2" ySplit="1" topLeftCell="C2" activePane="bottomRight" state="frozen"/>
      <selection activeCell="A1181" sqref="A1181"/>
      <selection pane="topRight" activeCell="A1181" sqref="A1181"/>
      <selection pane="bottomLeft" activeCell="A1181" sqref="A1181"/>
      <selection pane="bottomRight" activeCell="I2" sqref="I2"/>
    </sheetView>
  </sheetViews>
  <sheetFormatPr baseColWidth="10" defaultColWidth="14.42578125" defaultRowHeight="12.75" x14ac:dyDescent="0.25"/>
  <cols>
    <col min="1" max="1" width="3" style="560" customWidth="1"/>
    <col min="2" max="2" width="17.85546875" style="546" customWidth="1"/>
    <col min="3" max="3" width="19.5703125" style="561" customWidth="1"/>
    <col min="4" max="4" width="12.7109375" style="266" customWidth="1"/>
    <col min="5" max="5" width="13.7109375" style="562" customWidth="1"/>
    <col min="6" max="6" width="14.7109375" style="563" customWidth="1"/>
    <col min="7" max="7" width="19.7109375" style="563" customWidth="1"/>
    <col min="8" max="8" width="16.42578125" style="571" customWidth="1"/>
    <col min="9" max="9" width="61.42578125" style="564" customWidth="1"/>
    <col min="10" max="10" width="12.42578125" style="570" customWidth="1"/>
    <col min="11" max="11" width="9.85546875" style="566" customWidth="1"/>
    <col min="12" max="12" width="40.28515625" style="573" customWidth="1"/>
    <col min="13" max="13" width="15" style="567" customWidth="1"/>
    <col min="14" max="14" width="8.85546875" style="288" customWidth="1"/>
    <col min="15" max="15" width="12.140625" style="545" customWidth="1"/>
    <col min="16" max="16" width="21.85546875" style="546" customWidth="1"/>
    <col min="17" max="17" width="14.28515625" style="546" customWidth="1"/>
    <col min="18" max="18" width="12.28515625" style="277" customWidth="1"/>
    <col min="19" max="19" width="11.85546875" style="288" customWidth="1"/>
    <col min="20" max="20" width="13.5703125" style="277" customWidth="1"/>
    <col min="21" max="21" width="13.7109375" style="548" customWidth="1"/>
    <col min="22" max="22" width="10.7109375" style="79" customWidth="1"/>
    <col min="23" max="23" width="11.7109375" style="277" customWidth="1"/>
    <col min="24" max="24" width="11.7109375" style="278" customWidth="1"/>
    <col min="25" max="25" width="18.7109375" style="563" customWidth="1"/>
    <col min="26" max="26" width="18.5703125" style="563" customWidth="1"/>
    <col min="27" max="27" width="15.85546875" style="293" customWidth="1"/>
    <col min="28" max="28" width="13.85546875" style="293" customWidth="1"/>
    <col min="29" max="29" width="20.7109375" style="563" customWidth="1"/>
    <col min="30" max="30" width="15.7109375" style="568" customWidth="1"/>
    <col min="31" max="31" width="12.7109375" style="281" customWidth="1"/>
    <col min="32" max="32" width="14.28515625" style="544" customWidth="1"/>
    <col min="33" max="33" width="11.42578125" style="286" customWidth="1"/>
    <col min="34" max="34" width="22.140625" style="278" customWidth="1"/>
    <col min="35" max="35" width="15.5703125" style="569" customWidth="1"/>
    <col min="36" max="36" width="14.7109375" style="278" customWidth="1"/>
    <col min="37" max="37" width="13.42578125" style="278" customWidth="1"/>
    <col min="38" max="38" width="14.7109375" style="278" customWidth="1"/>
    <col min="39" max="39" width="36.140625" style="293" customWidth="1"/>
    <col min="40" max="40" width="11.7109375" style="294" customWidth="1"/>
    <col min="41" max="42" width="14.140625" style="295" customWidth="1"/>
    <col min="43" max="43" width="15.140625" style="296" customWidth="1"/>
    <col min="44" max="44" width="12.85546875" style="286" customWidth="1"/>
    <col min="45" max="45" width="13.5703125" style="286" customWidth="1"/>
    <col min="46" max="46" width="13.85546875" style="277" customWidth="1"/>
    <col min="47" max="47" width="13.5703125" style="277" customWidth="1"/>
    <col min="48" max="48" width="22.42578125" style="563" customWidth="1"/>
    <col min="49" max="59" width="14.42578125" style="560"/>
    <col min="60" max="60" width="16.42578125" style="560" bestFit="1" customWidth="1"/>
    <col min="61" max="16384" width="14.42578125" style="560"/>
  </cols>
  <sheetData>
    <row r="1" spans="2:48" s="114" customFormat="1" ht="47.25" customHeight="1" x14ac:dyDescent="0.25">
      <c r="B1" s="579" t="s">
        <v>20</v>
      </c>
      <c r="C1" s="579" t="s">
        <v>160</v>
      </c>
      <c r="D1" s="530" t="s">
        <v>0</v>
      </c>
      <c r="E1" s="579" t="s">
        <v>116</v>
      </c>
      <c r="F1" s="579" t="s">
        <v>1</v>
      </c>
      <c r="G1" s="579" t="s">
        <v>1546</v>
      </c>
      <c r="H1" s="579" t="s">
        <v>2803</v>
      </c>
      <c r="I1" s="579" t="s">
        <v>6</v>
      </c>
      <c r="J1" s="75" t="s">
        <v>159</v>
      </c>
      <c r="K1" s="52" t="s">
        <v>1469</v>
      </c>
      <c r="L1" s="52" t="s">
        <v>145</v>
      </c>
      <c r="M1" s="575" t="s">
        <v>1483</v>
      </c>
      <c r="N1" s="52" t="s">
        <v>117</v>
      </c>
      <c r="O1" s="80" t="s">
        <v>118</v>
      </c>
      <c r="P1" s="579" t="s">
        <v>1465</v>
      </c>
      <c r="Q1" s="579" t="s">
        <v>3</v>
      </c>
      <c r="R1" s="77" t="s">
        <v>1470</v>
      </c>
      <c r="S1" s="579" t="s">
        <v>132</v>
      </c>
      <c r="T1" s="77" t="s">
        <v>18</v>
      </c>
      <c r="U1" s="531" t="s">
        <v>2</v>
      </c>
      <c r="V1" s="578" t="s">
        <v>1490</v>
      </c>
      <c r="W1" s="80" t="s">
        <v>120</v>
      </c>
      <c r="X1" s="81" t="s">
        <v>119</v>
      </c>
      <c r="Y1" s="71" t="s">
        <v>4</v>
      </c>
      <c r="Z1" s="71" t="s">
        <v>4</v>
      </c>
      <c r="AA1" s="71" t="s">
        <v>60</v>
      </c>
      <c r="AB1" s="71" t="s">
        <v>61</v>
      </c>
      <c r="AC1" s="71" t="s">
        <v>5</v>
      </c>
      <c r="AD1" s="576" t="s">
        <v>146</v>
      </c>
      <c r="AE1" s="579" t="s">
        <v>56</v>
      </c>
      <c r="AF1" s="83" t="s">
        <v>137</v>
      </c>
      <c r="AG1" s="52" t="s">
        <v>138</v>
      </c>
      <c r="AH1" s="81" t="s">
        <v>2780</v>
      </c>
      <c r="AI1" s="557" t="s">
        <v>1681</v>
      </c>
      <c r="AJ1" s="81" t="s">
        <v>2845</v>
      </c>
      <c r="AK1" s="81" t="s">
        <v>2846</v>
      </c>
      <c r="AL1" s="579" t="s">
        <v>95</v>
      </c>
      <c r="AM1" s="52" t="s">
        <v>14</v>
      </c>
      <c r="AN1" s="84" t="s">
        <v>15</v>
      </c>
      <c r="AO1" s="84" t="s">
        <v>9</v>
      </c>
      <c r="AP1" s="84" t="s">
        <v>91</v>
      </c>
      <c r="AQ1" s="80" t="s">
        <v>8</v>
      </c>
      <c r="AR1" s="579" t="s">
        <v>41</v>
      </c>
      <c r="AS1" s="579" t="s">
        <v>21</v>
      </c>
      <c r="AT1" s="80" t="s">
        <v>25</v>
      </c>
      <c r="AU1" s="80" t="s">
        <v>1471</v>
      </c>
      <c r="AV1" s="52" t="s">
        <v>96</v>
      </c>
    </row>
    <row r="2" spans="2:48" ht="102" x14ac:dyDescent="0.25">
      <c r="B2" s="586" t="s">
        <v>1654</v>
      </c>
      <c r="C2" s="559"/>
      <c r="D2" s="572">
        <v>45</v>
      </c>
      <c r="E2" s="580">
        <v>42569</v>
      </c>
      <c r="F2" s="419" t="s">
        <v>2646</v>
      </c>
      <c r="G2" s="419" t="s">
        <v>2646</v>
      </c>
      <c r="H2" s="584" t="s">
        <v>2656</v>
      </c>
      <c r="I2" s="119" t="s">
        <v>2814</v>
      </c>
      <c r="J2" s="585">
        <v>184</v>
      </c>
      <c r="K2" s="120">
        <v>781815</v>
      </c>
      <c r="L2" s="26" t="s">
        <v>2815</v>
      </c>
      <c r="M2" s="534">
        <v>5750000</v>
      </c>
      <c r="N2" s="582" t="s">
        <v>2808</v>
      </c>
      <c r="O2" s="583" t="s">
        <v>2723</v>
      </c>
      <c r="P2" s="577" t="s">
        <v>1488</v>
      </c>
      <c r="Q2" s="583" t="s">
        <v>1489</v>
      </c>
      <c r="R2" s="123"/>
      <c r="S2" s="124"/>
      <c r="T2" s="123"/>
      <c r="U2" s="547">
        <v>41</v>
      </c>
      <c r="V2" s="580">
        <v>42599</v>
      </c>
      <c r="W2" s="580">
        <v>42600</v>
      </c>
      <c r="X2" s="125">
        <v>0</v>
      </c>
      <c r="Y2" s="119" t="s">
        <v>1919</v>
      </c>
      <c r="Z2" s="119" t="s">
        <v>2809</v>
      </c>
      <c r="AA2" s="119" t="s">
        <v>1493</v>
      </c>
      <c r="AB2" s="119" t="s">
        <v>1798</v>
      </c>
      <c r="AC2" s="119" t="s">
        <v>2863</v>
      </c>
      <c r="AD2" s="65">
        <v>890331560</v>
      </c>
      <c r="AE2" s="126" t="s">
        <v>1922</v>
      </c>
      <c r="AF2" s="581">
        <v>154416</v>
      </c>
      <c r="AG2" s="580"/>
      <c r="AH2" s="125"/>
      <c r="AI2" s="534">
        <v>10000000</v>
      </c>
      <c r="AJ2" s="125"/>
      <c r="AK2" s="125"/>
      <c r="AL2" s="125">
        <f t="shared" ref="AL2" si="0">+AI2+AJ2</f>
        <v>10000000</v>
      </c>
      <c r="AM2" s="532" t="s">
        <v>22</v>
      </c>
      <c r="AN2" s="532" t="s">
        <v>68</v>
      </c>
      <c r="AO2" s="532" t="s">
        <v>68</v>
      </c>
      <c r="AP2" s="532" t="s">
        <v>68</v>
      </c>
      <c r="AQ2" s="580"/>
      <c r="AR2" s="580"/>
      <c r="AS2" s="580">
        <v>42735</v>
      </c>
      <c r="AT2" s="47" t="s">
        <v>2810</v>
      </c>
      <c r="AU2" s="47"/>
      <c r="AV2" s="119" t="s">
        <v>2813</v>
      </c>
    </row>
    <row r="3" spans="2:48" ht="51" x14ac:dyDescent="0.25">
      <c r="B3" s="586" t="s">
        <v>1654</v>
      </c>
      <c r="C3" s="574" t="s">
        <v>2817</v>
      </c>
      <c r="D3" s="527">
        <v>107</v>
      </c>
      <c r="E3" s="580">
        <v>42577</v>
      </c>
      <c r="F3" s="584" t="s">
        <v>1510</v>
      </c>
      <c r="G3" s="584" t="s">
        <v>1547</v>
      </c>
      <c r="H3" s="584" t="s">
        <v>1846</v>
      </c>
      <c r="I3" s="119" t="s">
        <v>2818</v>
      </c>
      <c r="J3" s="581">
        <v>251</v>
      </c>
      <c r="K3" s="120">
        <v>861615</v>
      </c>
      <c r="L3" s="30" t="s">
        <v>2819</v>
      </c>
      <c r="M3" s="558">
        <v>50000000</v>
      </c>
      <c r="N3" s="196" t="s">
        <v>2820</v>
      </c>
      <c r="O3" s="583" t="s">
        <v>2245</v>
      </c>
      <c r="P3" s="577" t="s">
        <v>1488</v>
      </c>
      <c r="Q3" s="583" t="s">
        <v>1489</v>
      </c>
      <c r="R3" s="143"/>
      <c r="S3" s="196"/>
      <c r="T3" s="143"/>
      <c r="U3" s="548">
        <v>124</v>
      </c>
      <c r="V3" s="580">
        <v>42628</v>
      </c>
      <c r="W3" s="143">
        <v>42629</v>
      </c>
      <c r="X3" s="125">
        <f t="shared" ref="X3" si="1">V3-W3</f>
        <v>-1</v>
      </c>
      <c r="Y3" s="119" t="s">
        <v>1491</v>
      </c>
      <c r="Z3" s="119" t="s">
        <v>2816</v>
      </c>
      <c r="AA3" s="119" t="s">
        <v>1493</v>
      </c>
      <c r="AB3" s="119" t="s">
        <v>1493</v>
      </c>
      <c r="AC3" s="119" t="s">
        <v>2534</v>
      </c>
      <c r="AD3" s="307">
        <v>860351894</v>
      </c>
      <c r="AE3" s="126" t="s">
        <v>1977</v>
      </c>
      <c r="AF3" s="585">
        <v>173616</v>
      </c>
      <c r="AG3" s="243"/>
      <c r="AH3" s="125">
        <v>25000000</v>
      </c>
      <c r="AI3" s="558">
        <v>50000000</v>
      </c>
      <c r="AJ3" s="125"/>
      <c r="AK3" s="125"/>
      <c r="AL3" s="125">
        <f t="shared" ref="AL3" si="2">AI3+AJ3</f>
        <v>50000000</v>
      </c>
      <c r="AM3" s="532" t="s">
        <v>22</v>
      </c>
      <c r="AN3" s="532" t="s">
        <v>68</v>
      </c>
      <c r="AO3" s="532" t="s">
        <v>68</v>
      </c>
      <c r="AP3" s="532" t="s">
        <v>68</v>
      </c>
      <c r="AQ3" s="580" t="s">
        <v>68</v>
      </c>
      <c r="AR3" s="243">
        <v>42628</v>
      </c>
      <c r="AS3" s="580">
        <v>42735</v>
      </c>
      <c r="AT3" s="47">
        <f>AS3-AR3</f>
        <v>107</v>
      </c>
      <c r="AU3" s="143"/>
      <c r="AV3" s="119" t="s">
        <v>2550</v>
      </c>
    </row>
    <row r="4" spans="2:48" ht="38.25" x14ac:dyDescent="0.25">
      <c r="B4" s="586" t="s">
        <v>2535</v>
      </c>
      <c r="C4" s="559" t="s">
        <v>2826</v>
      </c>
      <c r="D4" s="572">
        <v>49</v>
      </c>
      <c r="E4" s="580">
        <v>42573</v>
      </c>
      <c r="F4" s="419" t="s">
        <v>2646</v>
      </c>
      <c r="G4" s="419" t="s">
        <v>2646</v>
      </c>
      <c r="H4" s="584" t="s">
        <v>2656</v>
      </c>
      <c r="I4" s="119" t="s">
        <v>2821</v>
      </c>
      <c r="J4" s="585">
        <v>204</v>
      </c>
      <c r="K4" s="120">
        <v>441031</v>
      </c>
      <c r="L4" s="26" t="s">
        <v>2822</v>
      </c>
      <c r="M4" s="534">
        <v>31000000</v>
      </c>
      <c r="N4" s="582" t="s">
        <v>2823</v>
      </c>
      <c r="O4" s="583" t="s">
        <v>2804</v>
      </c>
      <c r="P4" s="577" t="s">
        <v>1488</v>
      </c>
      <c r="Q4" s="577" t="s">
        <v>1489</v>
      </c>
      <c r="R4" s="123"/>
      <c r="S4" s="124"/>
      <c r="T4" s="123"/>
      <c r="U4" s="547">
        <v>42</v>
      </c>
      <c r="V4" s="580"/>
      <c r="W4" s="580">
        <v>42605</v>
      </c>
      <c r="X4" s="125">
        <v>0</v>
      </c>
      <c r="Y4" s="119" t="s">
        <v>1987</v>
      </c>
      <c r="Z4" s="119" t="s">
        <v>2824</v>
      </c>
      <c r="AA4" s="119" t="s">
        <v>2825</v>
      </c>
      <c r="AB4" s="119" t="s">
        <v>2825</v>
      </c>
      <c r="AC4" s="119" t="s">
        <v>2864</v>
      </c>
      <c r="AD4" s="65">
        <v>830136314</v>
      </c>
      <c r="AE4" s="126" t="s">
        <v>1977</v>
      </c>
      <c r="AF4" s="581">
        <v>156316</v>
      </c>
      <c r="AG4" s="580"/>
      <c r="AH4" s="125"/>
      <c r="AI4" s="534">
        <v>31000000</v>
      </c>
      <c r="AJ4" s="125"/>
      <c r="AK4" s="125"/>
      <c r="AL4" s="125">
        <f t="shared" ref="AL4" si="3">+AI4+AJ4</f>
        <v>31000000</v>
      </c>
      <c r="AM4" s="532" t="s">
        <v>22</v>
      </c>
      <c r="AN4" s="532" t="s">
        <v>68</v>
      </c>
      <c r="AO4" s="532" t="s">
        <v>68</v>
      </c>
      <c r="AP4" s="532" t="s">
        <v>68</v>
      </c>
      <c r="AQ4" s="580" t="s">
        <v>68</v>
      </c>
      <c r="AR4" s="580">
        <v>42606</v>
      </c>
      <c r="AS4" s="243">
        <v>42735</v>
      </c>
      <c r="AT4" s="47">
        <f>AS4-AR4</f>
        <v>129</v>
      </c>
      <c r="AU4" s="47"/>
      <c r="AV4" s="119" t="s">
        <v>2752</v>
      </c>
    </row>
    <row r="5" spans="2:48" ht="38.25" x14ac:dyDescent="0.25">
      <c r="B5" s="586" t="s">
        <v>2774</v>
      </c>
      <c r="C5" s="559" t="s">
        <v>2827</v>
      </c>
      <c r="D5" s="572">
        <v>50</v>
      </c>
      <c r="E5" s="580">
        <v>42580</v>
      </c>
      <c r="F5" s="419" t="s">
        <v>2646</v>
      </c>
      <c r="G5" s="419" t="s">
        <v>2646</v>
      </c>
      <c r="H5" s="584" t="s">
        <v>2656</v>
      </c>
      <c r="I5" s="119" t="s">
        <v>2828</v>
      </c>
      <c r="J5" s="585">
        <v>275</v>
      </c>
      <c r="K5" s="120" t="s">
        <v>2829</v>
      </c>
      <c r="L5" s="26" t="s">
        <v>2830</v>
      </c>
      <c r="M5" s="534">
        <v>10000000</v>
      </c>
      <c r="N5" s="582" t="s">
        <v>2831</v>
      </c>
      <c r="O5" s="583" t="s">
        <v>2723</v>
      </c>
      <c r="P5" s="577" t="s">
        <v>1488</v>
      </c>
      <c r="Q5" s="583" t="s">
        <v>1489</v>
      </c>
      <c r="R5" s="123"/>
      <c r="S5" s="124"/>
      <c r="T5" s="123"/>
      <c r="U5" s="547">
        <v>40</v>
      </c>
      <c r="V5" s="580">
        <v>42600</v>
      </c>
      <c r="W5" s="580">
        <v>42600</v>
      </c>
      <c r="X5" s="125">
        <v>0</v>
      </c>
      <c r="Y5" s="119" t="s">
        <v>1919</v>
      </c>
      <c r="Z5" s="119" t="s">
        <v>2724</v>
      </c>
      <c r="AA5" s="119" t="s">
        <v>1493</v>
      </c>
      <c r="AB5" s="119" t="s">
        <v>1493</v>
      </c>
      <c r="AC5" s="119" t="s">
        <v>2862</v>
      </c>
      <c r="AD5" s="65">
        <v>800158705</v>
      </c>
      <c r="AE5" s="126" t="s">
        <v>2279</v>
      </c>
      <c r="AF5" s="581">
        <v>155216</v>
      </c>
      <c r="AG5" s="580"/>
      <c r="AH5" s="125"/>
      <c r="AI5" s="534">
        <v>7500560</v>
      </c>
      <c r="AJ5" s="125"/>
      <c r="AK5" s="125"/>
      <c r="AL5" s="125">
        <f t="shared" ref="AL5" si="4">+AI5+AJ5</f>
        <v>7500560</v>
      </c>
      <c r="AM5" s="532" t="s">
        <v>22</v>
      </c>
      <c r="AN5" s="532" t="s">
        <v>68</v>
      </c>
      <c r="AO5" s="532" t="s">
        <v>68</v>
      </c>
      <c r="AP5" s="532" t="s">
        <v>68</v>
      </c>
      <c r="AQ5" s="580" t="s">
        <v>68</v>
      </c>
      <c r="AR5" s="580">
        <v>42600</v>
      </c>
      <c r="AS5" s="243">
        <v>42630</v>
      </c>
      <c r="AT5" s="47">
        <f>AS5-AR5</f>
        <v>30</v>
      </c>
      <c r="AU5" s="47"/>
      <c r="AV5" s="119" t="s">
        <v>27</v>
      </c>
    </row>
    <row r="6" spans="2:48" ht="51" x14ac:dyDescent="0.25">
      <c r="B6" s="586" t="s">
        <v>2535</v>
      </c>
      <c r="C6" s="574" t="s">
        <v>2832</v>
      </c>
      <c r="D6" s="572">
        <v>3</v>
      </c>
      <c r="E6" s="580">
        <v>42579</v>
      </c>
      <c r="F6" s="419" t="s">
        <v>1628</v>
      </c>
      <c r="G6" s="419" t="s">
        <v>1876</v>
      </c>
      <c r="H6" s="584" t="s">
        <v>2656</v>
      </c>
      <c r="I6" s="119" t="s">
        <v>2833</v>
      </c>
      <c r="J6" s="585">
        <v>133</v>
      </c>
      <c r="K6" s="120" t="s">
        <v>2834</v>
      </c>
      <c r="L6" s="26" t="s">
        <v>2835</v>
      </c>
      <c r="M6" s="534">
        <v>199914339</v>
      </c>
      <c r="N6" s="582" t="s">
        <v>2836</v>
      </c>
      <c r="O6" s="583" t="s">
        <v>2812</v>
      </c>
      <c r="P6" s="577" t="s">
        <v>1488</v>
      </c>
      <c r="Q6" s="583" t="s">
        <v>1489</v>
      </c>
      <c r="R6" s="123"/>
      <c r="S6" s="124"/>
      <c r="T6" s="123"/>
      <c r="U6" s="547">
        <v>126</v>
      </c>
      <c r="V6" s="580">
        <v>42635</v>
      </c>
      <c r="W6" s="580">
        <v>42635</v>
      </c>
      <c r="X6" s="125">
        <v>0</v>
      </c>
      <c r="Y6" s="119" t="s">
        <v>2769</v>
      </c>
      <c r="Z6" s="119" t="s">
        <v>2837</v>
      </c>
      <c r="AA6" s="119" t="s">
        <v>1948</v>
      </c>
      <c r="AB6" s="119" t="s">
        <v>1948</v>
      </c>
      <c r="AC6" s="119" t="s">
        <v>2866</v>
      </c>
      <c r="AD6" s="65">
        <v>900051227</v>
      </c>
      <c r="AE6" s="126" t="s">
        <v>2031</v>
      </c>
      <c r="AF6" s="581">
        <v>187816</v>
      </c>
      <c r="AG6" s="580"/>
      <c r="AH6" s="125"/>
      <c r="AI6" s="534">
        <v>195170950</v>
      </c>
      <c r="AJ6" s="125"/>
      <c r="AK6" s="125"/>
      <c r="AL6" s="125">
        <f t="shared" ref="AL6:AL7" si="5">+AI6+AJ6</f>
        <v>195170950</v>
      </c>
      <c r="AM6" s="532" t="s">
        <v>2867</v>
      </c>
      <c r="AN6" s="532" t="s">
        <v>2868</v>
      </c>
      <c r="AO6" s="532" t="s">
        <v>68</v>
      </c>
      <c r="AP6" s="532" t="s">
        <v>68</v>
      </c>
      <c r="AQ6" s="580" t="s">
        <v>68</v>
      </c>
      <c r="AR6" s="580">
        <v>42636</v>
      </c>
      <c r="AS6" s="243">
        <v>42726</v>
      </c>
      <c r="AT6" s="47">
        <f>AS6-AR6</f>
        <v>90</v>
      </c>
      <c r="AU6" s="47"/>
      <c r="AV6" s="119" t="s">
        <v>27</v>
      </c>
    </row>
    <row r="7" spans="2:48" ht="76.5" x14ac:dyDescent="0.25">
      <c r="B7" s="587" t="s">
        <v>1500</v>
      </c>
      <c r="C7" s="574" t="s">
        <v>2838</v>
      </c>
      <c r="D7" s="572">
        <v>18</v>
      </c>
      <c r="E7" s="580">
        <v>42578</v>
      </c>
      <c r="F7" s="419" t="s">
        <v>1628</v>
      </c>
      <c r="G7" s="419" t="s">
        <v>1629</v>
      </c>
      <c r="H7" s="37" t="s">
        <v>2648</v>
      </c>
      <c r="I7" s="119" t="s">
        <v>2839</v>
      </c>
      <c r="J7" s="581">
        <v>35</v>
      </c>
      <c r="K7" s="120" t="s">
        <v>2840</v>
      </c>
      <c r="L7" s="30" t="s">
        <v>2841</v>
      </c>
      <c r="M7" s="534">
        <v>289978812</v>
      </c>
      <c r="N7" s="582" t="s">
        <v>2842</v>
      </c>
      <c r="O7" s="243" t="s">
        <v>1553</v>
      </c>
      <c r="P7" s="577" t="s">
        <v>1488</v>
      </c>
      <c r="Q7" s="583" t="s">
        <v>1489</v>
      </c>
      <c r="R7" s="123"/>
      <c r="S7" s="124"/>
      <c r="T7" s="123"/>
      <c r="U7" s="547">
        <v>123</v>
      </c>
      <c r="V7" s="580">
        <v>42626</v>
      </c>
      <c r="W7" s="580">
        <v>42627</v>
      </c>
      <c r="X7" s="125">
        <v>0</v>
      </c>
      <c r="Y7" s="119" t="s">
        <v>1919</v>
      </c>
      <c r="Z7" s="119" t="s">
        <v>2843</v>
      </c>
      <c r="AA7" s="119" t="s">
        <v>1493</v>
      </c>
      <c r="AB7" s="119" t="s">
        <v>1493</v>
      </c>
      <c r="AC7" s="119" t="s">
        <v>2775</v>
      </c>
      <c r="AD7" s="146">
        <v>830100010</v>
      </c>
      <c r="AE7" s="126" t="s">
        <v>1821</v>
      </c>
      <c r="AF7" s="581">
        <v>171216</v>
      </c>
      <c r="AG7" s="580"/>
      <c r="AH7" s="125">
        <v>0</v>
      </c>
      <c r="AI7" s="304">
        <v>288978813</v>
      </c>
      <c r="AJ7" s="125"/>
      <c r="AK7" s="125"/>
      <c r="AL7" s="125">
        <f t="shared" si="5"/>
        <v>288978813</v>
      </c>
      <c r="AM7" s="532" t="s">
        <v>2777</v>
      </c>
      <c r="AN7" s="236" t="s">
        <v>2778</v>
      </c>
      <c r="AO7" s="580"/>
      <c r="AP7" s="580"/>
      <c r="AQ7" s="580"/>
      <c r="AR7" s="580"/>
      <c r="AS7" s="580"/>
      <c r="AT7" s="47" t="s">
        <v>2779</v>
      </c>
      <c r="AU7" s="47"/>
      <c r="AV7" s="119" t="s">
        <v>2844</v>
      </c>
    </row>
    <row r="8" spans="2:48" ht="76.5" x14ac:dyDescent="0.25">
      <c r="B8" s="586" t="s">
        <v>1653</v>
      </c>
      <c r="C8" s="574" t="s">
        <v>2888</v>
      </c>
      <c r="D8" s="588">
        <v>109</v>
      </c>
      <c r="E8" s="580">
        <v>42608</v>
      </c>
      <c r="F8" s="584" t="s">
        <v>1510</v>
      </c>
      <c r="G8" s="584" t="s">
        <v>1568</v>
      </c>
      <c r="H8" s="584" t="s">
        <v>2656</v>
      </c>
      <c r="I8" s="119" t="s">
        <v>2847</v>
      </c>
      <c r="J8" s="581">
        <v>278</v>
      </c>
      <c r="K8" s="120">
        <v>801315</v>
      </c>
      <c r="L8" s="30" t="s">
        <v>1570</v>
      </c>
      <c r="M8" s="558">
        <v>1876959</v>
      </c>
      <c r="N8" s="196" t="s">
        <v>2848</v>
      </c>
      <c r="O8" s="583" t="s">
        <v>2849</v>
      </c>
      <c r="P8" s="559" t="s">
        <v>1488</v>
      </c>
      <c r="Q8" s="559" t="s">
        <v>1489</v>
      </c>
      <c r="R8" s="143"/>
      <c r="S8" s="196"/>
      <c r="T8" s="143"/>
      <c r="U8" s="548">
        <v>122</v>
      </c>
      <c r="V8" s="580">
        <v>42615</v>
      </c>
      <c r="W8" s="143">
        <v>42620</v>
      </c>
      <c r="X8" s="125">
        <f t="shared" ref="X8" si="6">V8-W8</f>
        <v>-5</v>
      </c>
      <c r="Y8" s="119" t="s">
        <v>1568</v>
      </c>
      <c r="Z8" s="119" t="s">
        <v>1568</v>
      </c>
      <c r="AA8" s="119" t="s">
        <v>2850</v>
      </c>
      <c r="AB8" s="119" t="s">
        <v>2790</v>
      </c>
      <c r="AC8" s="119" t="s">
        <v>2851</v>
      </c>
      <c r="AD8" s="307">
        <v>60357697</v>
      </c>
      <c r="AE8" s="126"/>
      <c r="AF8" s="585">
        <v>166516</v>
      </c>
      <c r="AG8" s="243"/>
      <c r="AH8" s="125"/>
      <c r="AI8" s="558">
        <v>1668408</v>
      </c>
      <c r="AJ8" s="125"/>
      <c r="AK8" s="125"/>
      <c r="AL8" s="125">
        <f t="shared" ref="AL8" si="7">AI8+AJ8</f>
        <v>1668408</v>
      </c>
      <c r="AM8" s="532" t="s">
        <v>22</v>
      </c>
      <c r="AN8" s="532" t="s">
        <v>68</v>
      </c>
      <c r="AO8" s="532" t="s">
        <v>68</v>
      </c>
      <c r="AP8" s="532" t="s">
        <v>68</v>
      </c>
      <c r="AQ8" s="580" t="s">
        <v>68</v>
      </c>
      <c r="AR8" s="243">
        <v>42615</v>
      </c>
      <c r="AS8" s="580">
        <v>42735</v>
      </c>
      <c r="AT8" s="47">
        <f>AS8-AR8</f>
        <v>120</v>
      </c>
      <c r="AU8" s="143"/>
      <c r="AV8" s="119" t="s">
        <v>2869</v>
      </c>
    </row>
    <row r="9" spans="2:48" ht="51" x14ac:dyDescent="0.25">
      <c r="B9" s="586" t="s">
        <v>1654</v>
      </c>
      <c r="C9" s="574" t="s">
        <v>2889</v>
      </c>
      <c r="D9" s="527">
        <v>110</v>
      </c>
      <c r="E9" s="580">
        <v>42612</v>
      </c>
      <c r="F9" s="584" t="s">
        <v>1510</v>
      </c>
      <c r="G9" s="584" t="s">
        <v>1547</v>
      </c>
      <c r="H9" s="584" t="s">
        <v>2865</v>
      </c>
      <c r="I9" s="119" t="s">
        <v>2852</v>
      </c>
      <c r="J9" s="581">
        <v>240</v>
      </c>
      <c r="K9" s="120">
        <v>801015</v>
      </c>
      <c r="L9" s="30" t="s">
        <v>2853</v>
      </c>
      <c r="M9" s="558">
        <v>40000000</v>
      </c>
      <c r="N9" s="196" t="s">
        <v>2854</v>
      </c>
      <c r="O9" s="583" t="s">
        <v>2525</v>
      </c>
      <c r="P9" s="577" t="s">
        <v>2811</v>
      </c>
      <c r="Q9" s="577" t="s">
        <v>2811</v>
      </c>
      <c r="R9" s="143"/>
      <c r="S9" s="196"/>
      <c r="T9" s="143"/>
      <c r="U9" s="548">
        <v>127</v>
      </c>
      <c r="V9" s="580">
        <v>42641</v>
      </c>
      <c r="W9" s="143">
        <v>42641</v>
      </c>
      <c r="X9" s="125">
        <f t="shared" ref="X9" si="8">V9-W9</f>
        <v>0</v>
      </c>
      <c r="Y9" s="119" t="s">
        <v>2032</v>
      </c>
      <c r="Z9" s="119" t="s">
        <v>2032</v>
      </c>
      <c r="AA9" s="119" t="s">
        <v>1493</v>
      </c>
      <c r="AB9" s="119" t="s">
        <v>1493</v>
      </c>
      <c r="AC9" s="119" t="s">
        <v>2855</v>
      </c>
      <c r="AD9" s="307">
        <v>21070040</v>
      </c>
      <c r="AE9" s="126"/>
      <c r="AF9" s="585">
        <v>194116</v>
      </c>
      <c r="AG9" s="243"/>
      <c r="AH9" s="125">
        <v>10000000</v>
      </c>
      <c r="AI9" s="558">
        <v>40000000</v>
      </c>
      <c r="AJ9" s="125"/>
      <c r="AK9" s="125"/>
      <c r="AL9" s="125">
        <f t="shared" ref="AL9" si="9">AI9+AJ9</f>
        <v>40000000</v>
      </c>
      <c r="AM9" s="532" t="s">
        <v>22</v>
      </c>
      <c r="AN9" s="532" t="s">
        <v>68</v>
      </c>
      <c r="AO9" s="532" t="s">
        <v>68</v>
      </c>
      <c r="AP9" s="532" t="s">
        <v>68</v>
      </c>
      <c r="AQ9" s="580" t="s">
        <v>68</v>
      </c>
      <c r="AR9" s="243">
        <v>42641</v>
      </c>
      <c r="AS9" s="580">
        <v>42735</v>
      </c>
      <c r="AT9" s="47">
        <f>AS9-AR9</f>
        <v>94</v>
      </c>
      <c r="AU9" s="143"/>
      <c r="AV9" s="119" t="s">
        <v>2870</v>
      </c>
    </row>
    <row r="10" spans="2:48" ht="51" x14ac:dyDescent="0.25">
      <c r="B10" s="586" t="s">
        <v>2535</v>
      </c>
      <c r="C10" s="574" t="s">
        <v>2886</v>
      </c>
      <c r="D10" s="572">
        <v>112</v>
      </c>
      <c r="E10" s="580">
        <v>42626</v>
      </c>
      <c r="F10" s="584" t="s">
        <v>1510</v>
      </c>
      <c r="G10" s="584" t="s">
        <v>1547</v>
      </c>
      <c r="H10" s="584" t="s">
        <v>237</v>
      </c>
      <c r="I10" s="119" t="s">
        <v>2885</v>
      </c>
      <c r="J10" s="581">
        <v>282</v>
      </c>
      <c r="K10" s="120">
        <v>801116</v>
      </c>
      <c r="L10" s="30" t="s">
        <v>1487</v>
      </c>
      <c r="M10" s="558">
        <v>5000000</v>
      </c>
      <c r="N10" s="196" t="s">
        <v>2887</v>
      </c>
      <c r="O10" s="583" t="s">
        <v>1496</v>
      </c>
      <c r="P10" s="577" t="s">
        <v>1488</v>
      </c>
      <c r="Q10" s="577" t="s">
        <v>1489</v>
      </c>
      <c r="R10" s="143"/>
      <c r="S10" s="196"/>
      <c r="T10" s="143"/>
      <c r="U10" s="548">
        <v>125</v>
      </c>
      <c r="V10" s="580">
        <v>42628</v>
      </c>
      <c r="W10" s="580">
        <v>42632</v>
      </c>
      <c r="X10" s="125">
        <f t="shared" ref="X10" si="10">V10-W10</f>
        <v>-4</v>
      </c>
      <c r="Y10" s="119" t="s">
        <v>2032</v>
      </c>
      <c r="Z10" s="119" t="s">
        <v>2032</v>
      </c>
      <c r="AA10" s="119" t="s">
        <v>1493</v>
      </c>
      <c r="AB10" s="119" t="s">
        <v>1493</v>
      </c>
      <c r="AC10" s="119" t="s">
        <v>38</v>
      </c>
      <c r="AD10" s="307">
        <v>75035031</v>
      </c>
      <c r="AE10" s="126"/>
      <c r="AF10" s="585">
        <v>173716</v>
      </c>
      <c r="AG10" s="243"/>
      <c r="AH10" s="125">
        <v>2500000</v>
      </c>
      <c r="AI10" s="558">
        <v>5000000</v>
      </c>
      <c r="AJ10" s="125"/>
      <c r="AK10" s="125"/>
      <c r="AL10" s="125">
        <f t="shared" ref="AL10" si="11">AI10+AJ10</f>
        <v>5000000</v>
      </c>
      <c r="AM10" s="532" t="s">
        <v>22</v>
      </c>
      <c r="AN10" s="532" t="s">
        <v>68</v>
      </c>
      <c r="AO10" s="532" t="s">
        <v>68</v>
      </c>
      <c r="AP10" s="532" t="s">
        <v>68</v>
      </c>
      <c r="AQ10" s="580" t="s">
        <v>68</v>
      </c>
      <c r="AR10" s="243">
        <v>42629</v>
      </c>
      <c r="AS10" s="580">
        <v>42689</v>
      </c>
      <c r="AT10" s="47">
        <f>AS10-AR10</f>
        <v>60</v>
      </c>
      <c r="AU10" s="143"/>
      <c r="AV10" s="119" t="s">
        <v>2884</v>
      </c>
    </row>
    <row r="11" spans="2:48" ht="38.25" x14ac:dyDescent="0.25">
      <c r="B11" s="587" t="s">
        <v>2774</v>
      </c>
      <c r="C11" s="574" t="s">
        <v>2871</v>
      </c>
      <c r="D11" s="572">
        <v>20</v>
      </c>
      <c r="E11" s="580">
        <v>42611</v>
      </c>
      <c r="F11" s="419" t="s">
        <v>1628</v>
      </c>
      <c r="G11" s="419" t="s">
        <v>1629</v>
      </c>
      <c r="H11" s="37" t="s">
        <v>2648</v>
      </c>
      <c r="I11" s="119" t="s">
        <v>2856</v>
      </c>
      <c r="J11" s="581">
        <v>39</v>
      </c>
      <c r="K11" s="120">
        <v>432225</v>
      </c>
      <c r="L11" s="30" t="s">
        <v>2857</v>
      </c>
      <c r="M11" s="534">
        <v>149994926</v>
      </c>
      <c r="N11" s="582" t="s">
        <v>2858</v>
      </c>
      <c r="O11" s="243" t="s">
        <v>1553</v>
      </c>
      <c r="P11" s="577" t="s">
        <v>1554</v>
      </c>
      <c r="Q11" s="583" t="s">
        <v>2861</v>
      </c>
      <c r="R11" s="123"/>
      <c r="S11" s="124"/>
      <c r="T11" s="123"/>
      <c r="U11" s="547"/>
      <c r="V11" s="580"/>
      <c r="W11" s="580"/>
      <c r="X11" s="125">
        <v>0</v>
      </c>
      <c r="Y11" s="119" t="s">
        <v>1919</v>
      </c>
      <c r="Z11" s="119" t="s">
        <v>2859</v>
      </c>
      <c r="AA11" s="119" t="s">
        <v>1493</v>
      </c>
      <c r="AB11" s="119" t="s">
        <v>1493</v>
      </c>
      <c r="AC11" s="119"/>
      <c r="AD11" s="146"/>
      <c r="AE11" s="126"/>
      <c r="AF11" s="581"/>
      <c r="AG11" s="580"/>
      <c r="AH11" s="125">
        <v>0</v>
      </c>
      <c r="AI11" s="304"/>
      <c r="AJ11" s="125"/>
      <c r="AK11" s="125"/>
      <c r="AL11" s="125">
        <f t="shared" ref="AL11" si="12">+AI11+AJ11</f>
        <v>0</v>
      </c>
      <c r="AM11" s="532" t="s">
        <v>2782</v>
      </c>
      <c r="AN11" s="236" t="s">
        <v>2778</v>
      </c>
      <c r="AO11" s="580"/>
      <c r="AP11" s="580"/>
      <c r="AQ11" s="580"/>
      <c r="AR11" s="580"/>
      <c r="AS11" s="580"/>
      <c r="AT11" s="47" t="s">
        <v>2860</v>
      </c>
      <c r="AU11" s="47"/>
      <c r="AV11" s="119"/>
    </row>
    <row r="12" spans="2:48" ht="63.75" x14ac:dyDescent="0.25">
      <c r="B12" s="587" t="s">
        <v>2774</v>
      </c>
      <c r="C12" s="559" t="s">
        <v>2872</v>
      </c>
      <c r="D12" s="572">
        <v>5</v>
      </c>
      <c r="E12" s="580">
        <v>42642</v>
      </c>
      <c r="F12" s="419" t="s">
        <v>1628</v>
      </c>
      <c r="G12" s="419" t="s">
        <v>1876</v>
      </c>
      <c r="H12" s="37" t="s">
        <v>2648</v>
      </c>
      <c r="I12" s="119" t="s">
        <v>2873</v>
      </c>
      <c r="J12" s="581">
        <v>104</v>
      </c>
      <c r="K12" s="120" t="s">
        <v>2874</v>
      </c>
      <c r="L12" s="30" t="s">
        <v>2875</v>
      </c>
      <c r="M12" s="534">
        <v>209993378</v>
      </c>
      <c r="N12" s="582" t="s">
        <v>2876</v>
      </c>
      <c r="O12" s="243" t="s">
        <v>2812</v>
      </c>
      <c r="P12" s="577" t="s">
        <v>1554</v>
      </c>
      <c r="Q12" s="583" t="s">
        <v>2861</v>
      </c>
      <c r="R12" s="123"/>
      <c r="S12" s="124"/>
      <c r="T12" s="123"/>
      <c r="U12" s="547"/>
      <c r="V12" s="580"/>
      <c r="W12" s="580"/>
      <c r="X12" s="125">
        <v>0</v>
      </c>
      <c r="Y12" s="119" t="s">
        <v>2769</v>
      </c>
      <c r="Z12" s="119" t="s">
        <v>2877</v>
      </c>
      <c r="AA12" s="119" t="s">
        <v>2776</v>
      </c>
      <c r="AB12" s="119" t="s">
        <v>1761</v>
      </c>
      <c r="AC12" s="119"/>
      <c r="AD12" s="146"/>
      <c r="AE12" s="126"/>
      <c r="AF12" s="581"/>
      <c r="AG12" s="580"/>
      <c r="AH12" s="125">
        <v>0</v>
      </c>
      <c r="AI12" s="304"/>
      <c r="AJ12" s="125"/>
      <c r="AK12" s="125"/>
      <c r="AL12" s="125">
        <f t="shared" ref="AL12:AL13" si="13">+AI12+AJ12</f>
        <v>0</v>
      </c>
      <c r="AM12" s="532" t="s">
        <v>2878</v>
      </c>
      <c r="AN12" s="236" t="s">
        <v>2300</v>
      </c>
      <c r="AO12" s="580"/>
      <c r="AP12" s="580"/>
      <c r="AQ12" s="580"/>
      <c r="AR12" s="580"/>
      <c r="AS12" s="580">
        <v>42733</v>
      </c>
      <c r="AT12" s="47">
        <f>AS12-AR12</f>
        <v>42733</v>
      </c>
      <c r="AU12" s="47"/>
      <c r="AV12" s="119"/>
    </row>
    <row r="13" spans="2:48" ht="38.25" x14ac:dyDescent="0.25">
      <c r="B13" s="586" t="s">
        <v>1500</v>
      </c>
      <c r="C13" s="559" t="s">
        <v>2879</v>
      </c>
      <c r="D13" s="572">
        <v>51</v>
      </c>
      <c r="E13" s="580">
        <v>42640</v>
      </c>
      <c r="F13" s="419" t="s">
        <v>2646</v>
      </c>
      <c r="G13" s="419" t="s">
        <v>2646</v>
      </c>
      <c r="H13" s="37" t="s">
        <v>2648</v>
      </c>
      <c r="I13" s="119" t="s">
        <v>2880</v>
      </c>
      <c r="J13" s="585">
        <v>287</v>
      </c>
      <c r="K13" s="120">
        <v>432321</v>
      </c>
      <c r="L13" s="26" t="s">
        <v>2881</v>
      </c>
      <c r="M13" s="534">
        <v>15000000</v>
      </c>
      <c r="N13" s="582" t="s">
        <v>2882</v>
      </c>
      <c r="O13" s="583" t="s">
        <v>1553</v>
      </c>
      <c r="P13" s="577" t="s">
        <v>1554</v>
      </c>
      <c r="Q13" s="583" t="s">
        <v>2768</v>
      </c>
      <c r="R13" s="123"/>
      <c r="S13" s="124"/>
      <c r="T13" s="123"/>
      <c r="U13" s="547"/>
      <c r="V13" s="580"/>
      <c r="W13" s="580"/>
      <c r="X13" s="125">
        <v>0</v>
      </c>
      <c r="Y13" s="119" t="s">
        <v>1919</v>
      </c>
      <c r="Z13" s="119" t="s">
        <v>2883</v>
      </c>
      <c r="AA13" s="119" t="s">
        <v>1493</v>
      </c>
      <c r="AB13" s="119" t="s">
        <v>1493</v>
      </c>
      <c r="AC13" s="119"/>
      <c r="AD13" s="65"/>
      <c r="AE13" s="126"/>
      <c r="AF13" s="581"/>
      <c r="AG13" s="580"/>
      <c r="AH13" s="125"/>
      <c r="AI13" s="534"/>
      <c r="AJ13" s="125"/>
      <c r="AK13" s="125"/>
      <c r="AL13" s="125">
        <f t="shared" si="13"/>
        <v>0</v>
      </c>
      <c r="AM13" s="532" t="s">
        <v>22</v>
      </c>
      <c r="AN13" s="532" t="s">
        <v>68</v>
      </c>
      <c r="AO13" s="532" t="s">
        <v>68</v>
      </c>
      <c r="AP13" s="532" t="s">
        <v>68</v>
      </c>
      <c r="AQ13" s="580" t="s">
        <v>68</v>
      </c>
      <c r="AR13" s="580"/>
      <c r="AS13" s="243"/>
      <c r="AT13" s="47">
        <f>AS13-AR13</f>
        <v>0</v>
      </c>
      <c r="AU13" s="47"/>
      <c r="AV13" s="119"/>
    </row>
    <row r="14" spans="2:48" ht="38.25" x14ac:dyDescent="0.25">
      <c r="B14" s="586" t="s">
        <v>2527</v>
      </c>
      <c r="C14" s="559" t="s">
        <v>2893</v>
      </c>
      <c r="D14" s="572">
        <v>113</v>
      </c>
      <c r="E14" s="580">
        <v>42627</v>
      </c>
      <c r="F14" s="584" t="s">
        <v>1510</v>
      </c>
      <c r="G14" s="584" t="s">
        <v>1547</v>
      </c>
      <c r="H14" s="584" t="s">
        <v>214</v>
      </c>
      <c r="I14" s="119" t="s">
        <v>2890</v>
      </c>
      <c r="J14" s="581">
        <v>169</v>
      </c>
      <c r="K14" s="120">
        <v>821119</v>
      </c>
      <c r="L14" s="30" t="s">
        <v>2488</v>
      </c>
      <c r="M14" s="558">
        <v>280000</v>
      </c>
      <c r="N14" s="196" t="s">
        <v>2891</v>
      </c>
      <c r="O14" s="583" t="s">
        <v>1918</v>
      </c>
      <c r="P14" s="577" t="s">
        <v>1488</v>
      </c>
      <c r="Q14" s="577" t="s">
        <v>1489</v>
      </c>
      <c r="R14" s="143"/>
      <c r="S14" s="196"/>
      <c r="T14" s="143"/>
      <c r="U14" s="548">
        <v>130</v>
      </c>
      <c r="V14" s="580">
        <v>42646</v>
      </c>
      <c r="W14" s="580">
        <v>42646</v>
      </c>
      <c r="X14" s="125">
        <f t="shared" ref="X14" si="14">V14-W14</f>
        <v>0</v>
      </c>
      <c r="Y14" s="119" t="s">
        <v>2032</v>
      </c>
      <c r="Z14" s="119" t="s">
        <v>2490</v>
      </c>
      <c r="AA14" s="119" t="s">
        <v>1493</v>
      </c>
      <c r="AB14" s="119" t="s">
        <v>1493</v>
      </c>
      <c r="AC14" s="119" t="s">
        <v>2892</v>
      </c>
      <c r="AD14" s="307">
        <v>860009759</v>
      </c>
      <c r="AE14" s="126" t="s">
        <v>1922</v>
      </c>
      <c r="AF14" s="585">
        <v>197016</v>
      </c>
      <c r="AG14" s="243"/>
      <c r="AH14" s="125"/>
      <c r="AI14" s="558">
        <v>280000</v>
      </c>
      <c r="AJ14" s="125"/>
      <c r="AK14" s="125"/>
      <c r="AL14" s="125">
        <f t="shared" ref="AL14" si="15">AI14+AJ14</f>
        <v>280000</v>
      </c>
      <c r="AM14" s="532" t="s">
        <v>22</v>
      </c>
      <c r="AN14" s="532" t="s">
        <v>68</v>
      </c>
      <c r="AO14" s="532" t="s">
        <v>68</v>
      </c>
      <c r="AP14" s="532" t="s">
        <v>68</v>
      </c>
      <c r="AQ14" s="580" t="s">
        <v>68</v>
      </c>
      <c r="AR14" s="580">
        <v>42646</v>
      </c>
      <c r="AS14" s="580">
        <v>43010</v>
      </c>
      <c r="AT14" s="47">
        <f>AS14-AR14</f>
        <v>364</v>
      </c>
      <c r="AU14" s="143"/>
      <c r="AV14" s="119" t="s">
        <v>98</v>
      </c>
    </row>
    <row r="15" spans="2:48" ht="63.75" x14ac:dyDescent="0.25">
      <c r="B15" s="586" t="s">
        <v>1654</v>
      </c>
      <c r="C15" s="559" t="s">
        <v>2898</v>
      </c>
      <c r="D15" s="572">
        <v>114</v>
      </c>
      <c r="E15" s="580">
        <v>42628</v>
      </c>
      <c r="F15" s="584" t="s">
        <v>1510</v>
      </c>
      <c r="G15" s="584" t="s">
        <v>1547</v>
      </c>
      <c r="H15" s="584" t="s">
        <v>257</v>
      </c>
      <c r="I15" s="119" t="s">
        <v>2894</v>
      </c>
      <c r="J15" s="581">
        <v>169</v>
      </c>
      <c r="K15" s="120">
        <v>801116</v>
      </c>
      <c r="L15" s="30" t="s">
        <v>1487</v>
      </c>
      <c r="M15" s="558">
        <v>18000000</v>
      </c>
      <c r="N15" s="196" t="s">
        <v>2895</v>
      </c>
      <c r="O15" s="583" t="s">
        <v>2525</v>
      </c>
      <c r="P15" s="577" t="s">
        <v>1488</v>
      </c>
      <c r="Q15" s="577" t="s">
        <v>1489</v>
      </c>
      <c r="R15" s="143"/>
      <c r="S15" s="196"/>
      <c r="T15" s="143"/>
      <c r="U15" s="548">
        <v>129</v>
      </c>
      <c r="V15" s="580">
        <v>42646</v>
      </c>
      <c r="W15" s="580">
        <v>42646</v>
      </c>
      <c r="X15" s="125">
        <f t="shared" ref="X15" si="16">V15-W15</f>
        <v>0</v>
      </c>
      <c r="Y15" s="119" t="s">
        <v>2478</v>
      </c>
      <c r="Z15" s="119" t="s">
        <v>2478</v>
      </c>
      <c r="AA15" s="119" t="s">
        <v>1493</v>
      </c>
      <c r="AB15" s="119" t="s">
        <v>1493</v>
      </c>
      <c r="AC15" s="119" t="s">
        <v>2896</v>
      </c>
      <c r="AD15" s="307">
        <v>79051776</v>
      </c>
      <c r="AE15" s="126"/>
      <c r="AF15" s="585">
        <v>196916</v>
      </c>
      <c r="AG15" s="243"/>
      <c r="AH15" s="125">
        <v>4250000</v>
      </c>
      <c r="AI15" s="558">
        <v>18000000</v>
      </c>
      <c r="AJ15" s="125"/>
      <c r="AK15" s="125"/>
      <c r="AL15" s="125">
        <f t="shared" ref="AL15" si="17">AI15+AJ15</f>
        <v>18000000</v>
      </c>
      <c r="AM15" s="532" t="s">
        <v>22</v>
      </c>
      <c r="AN15" s="532" t="s">
        <v>68</v>
      </c>
      <c r="AO15" s="532" t="s">
        <v>68</v>
      </c>
      <c r="AP15" s="532" t="s">
        <v>68</v>
      </c>
      <c r="AQ15" s="580" t="s">
        <v>68</v>
      </c>
      <c r="AR15" s="580">
        <v>42646</v>
      </c>
      <c r="AS15" s="580">
        <v>42735</v>
      </c>
      <c r="AT15" s="47">
        <f>AS15-AR15</f>
        <v>89</v>
      </c>
      <c r="AU15" s="143"/>
      <c r="AV15" s="119" t="s">
        <v>2897</v>
      </c>
    </row>
    <row r="16" spans="2:48" ht="51" x14ac:dyDescent="0.25">
      <c r="B16" s="586" t="s">
        <v>2527</v>
      </c>
      <c r="C16" s="559" t="s">
        <v>2907</v>
      </c>
      <c r="D16" s="572">
        <v>115</v>
      </c>
      <c r="E16" s="580">
        <v>42639</v>
      </c>
      <c r="F16" s="584" t="s">
        <v>1510</v>
      </c>
      <c r="G16" s="584" t="s">
        <v>1548</v>
      </c>
      <c r="H16" s="37" t="s">
        <v>2648</v>
      </c>
      <c r="I16" s="119" t="s">
        <v>2899</v>
      </c>
      <c r="J16" s="581">
        <v>41</v>
      </c>
      <c r="K16" s="120">
        <v>432117</v>
      </c>
      <c r="L16" s="30" t="s">
        <v>2900</v>
      </c>
      <c r="M16" s="558">
        <v>18000000</v>
      </c>
      <c r="N16" s="196" t="s">
        <v>2895</v>
      </c>
      <c r="O16" s="583" t="s">
        <v>2525</v>
      </c>
      <c r="P16" s="577" t="s">
        <v>1554</v>
      </c>
      <c r="Q16" s="577" t="s">
        <v>2901</v>
      </c>
      <c r="R16" s="143"/>
      <c r="S16" s="196"/>
      <c r="T16" s="143"/>
      <c r="V16" s="580"/>
      <c r="W16" s="580"/>
      <c r="X16" s="125">
        <f t="shared" ref="X16" si="18">V16-W16</f>
        <v>0</v>
      </c>
      <c r="Y16" s="119" t="s">
        <v>1919</v>
      </c>
      <c r="Z16" s="119" t="s">
        <v>2902</v>
      </c>
      <c r="AA16" s="119" t="s">
        <v>1493</v>
      </c>
      <c r="AB16" s="119" t="s">
        <v>1493</v>
      </c>
      <c r="AC16" s="119" t="s">
        <v>2903</v>
      </c>
      <c r="AD16" s="307"/>
      <c r="AE16" s="126"/>
      <c r="AF16" s="585"/>
      <c r="AG16" s="243"/>
      <c r="AH16" s="125"/>
      <c r="AI16" s="558"/>
      <c r="AJ16" s="125"/>
      <c r="AK16" s="125"/>
      <c r="AL16" s="125">
        <f t="shared" ref="AL16" si="19">AI16+AJ16</f>
        <v>0</v>
      </c>
      <c r="AM16" s="532" t="s">
        <v>2904</v>
      </c>
      <c r="AN16" s="532" t="s">
        <v>68</v>
      </c>
      <c r="AO16" s="532" t="s">
        <v>68</v>
      </c>
      <c r="AP16" s="532" t="s">
        <v>68</v>
      </c>
      <c r="AQ16" s="580" t="s">
        <v>68</v>
      </c>
      <c r="AR16" s="580"/>
      <c r="AS16" s="580"/>
      <c r="AT16" s="47" t="s">
        <v>2905</v>
      </c>
      <c r="AU16" s="143"/>
      <c r="AV16" s="119" t="s">
        <v>2906</v>
      </c>
    </row>
    <row r="17" spans="10:10" x14ac:dyDescent="0.25">
      <c r="J17" s="565"/>
    </row>
    <row r="18" spans="10:10" x14ac:dyDescent="0.25">
      <c r="J18" s="565"/>
    </row>
    <row r="19" spans="10:10" x14ac:dyDescent="0.25">
      <c r="J19" s="565"/>
    </row>
    <row r="20" spans="10:10" x14ac:dyDescent="0.25">
      <c r="J20" s="565"/>
    </row>
    <row r="21" spans="10:10" x14ac:dyDescent="0.25">
      <c r="J21" s="565"/>
    </row>
    <row r="22" spans="10:10" x14ac:dyDescent="0.25">
      <c r="J22" s="565"/>
    </row>
    <row r="23" spans="10:10" x14ac:dyDescent="0.25">
      <c r="J23" s="565"/>
    </row>
    <row r="24" spans="10:10" x14ac:dyDescent="0.25">
      <c r="J24" s="565"/>
    </row>
    <row r="25" spans="10:10" x14ac:dyDescent="0.25">
      <c r="J25" s="565"/>
    </row>
    <row r="26" spans="10:10" x14ac:dyDescent="0.25">
      <c r="J26" s="565"/>
    </row>
    <row r="27" spans="10:10" x14ac:dyDescent="0.25">
      <c r="J27" s="565"/>
    </row>
    <row r="28" spans="10:10" x14ac:dyDescent="0.25">
      <c r="J28" s="565"/>
    </row>
    <row r="29" spans="10:10" x14ac:dyDescent="0.25">
      <c r="J29" s="565"/>
    </row>
    <row r="30" spans="10:10" x14ac:dyDescent="0.25">
      <c r="J30" s="565"/>
    </row>
    <row r="31" spans="10:10" x14ac:dyDescent="0.25">
      <c r="J31" s="565"/>
    </row>
    <row r="32" spans="10:10" x14ac:dyDescent="0.25">
      <c r="J32" s="565"/>
    </row>
    <row r="33" spans="10:10" x14ac:dyDescent="0.25">
      <c r="J33" s="565"/>
    </row>
    <row r="34" spans="10:10" x14ac:dyDescent="0.25">
      <c r="J34" s="565"/>
    </row>
    <row r="35" spans="10:10" x14ac:dyDescent="0.25">
      <c r="J35" s="565"/>
    </row>
    <row r="36" spans="10:10" x14ac:dyDescent="0.25">
      <c r="J36" s="565"/>
    </row>
    <row r="37" spans="10:10" x14ac:dyDescent="0.25">
      <c r="J37" s="565"/>
    </row>
    <row r="38" spans="10:10" x14ac:dyDescent="0.25">
      <c r="J38" s="565"/>
    </row>
    <row r="39" spans="10:10" x14ac:dyDescent="0.25">
      <c r="J39" s="565"/>
    </row>
    <row r="40" spans="10:10" x14ac:dyDescent="0.25">
      <c r="J40" s="565"/>
    </row>
    <row r="41" spans="10:10" x14ac:dyDescent="0.25">
      <c r="J41" s="565"/>
    </row>
    <row r="42" spans="10:10" x14ac:dyDescent="0.25">
      <c r="J42" s="565"/>
    </row>
    <row r="43" spans="10:10" x14ac:dyDescent="0.25">
      <c r="J43" s="565"/>
    </row>
    <row r="44" spans="10:10" x14ac:dyDescent="0.25">
      <c r="J44" s="565"/>
    </row>
    <row r="45" spans="10:10" x14ac:dyDescent="0.25">
      <c r="J45" s="565"/>
    </row>
    <row r="46" spans="10:10" x14ac:dyDescent="0.25">
      <c r="J46" s="565"/>
    </row>
    <row r="47" spans="10:10" x14ac:dyDescent="0.25">
      <c r="J47" s="565"/>
    </row>
    <row r="48" spans="10:10" x14ac:dyDescent="0.25">
      <c r="J48" s="565"/>
    </row>
    <row r="49" spans="10:10" x14ac:dyDescent="0.25">
      <c r="J49" s="565"/>
    </row>
    <row r="50" spans="10:10" x14ac:dyDescent="0.25">
      <c r="J50" s="565"/>
    </row>
    <row r="51" spans="10:10" x14ac:dyDescent="0.25">
      <c r="J51" s="565"/>
    </row>
    <row r="52" spans="10:10" x14ac:dyDescent="0.25">
      <c r="J52" s="565"/>
    </row>
    <row r="53" spans="10:10" x14ac:dyDescent="0.25">
      <c r="J53" s="565"/>
    </row>
    <row r="54" spans="10:10" x14ac:dyDescent="0.25">
      <c r="J54" s="565"/>
    </row>
    <row r="55" spans="10:10" x14ac:dyDescent="0.25">
      <c r="J55" s="565"/>
    </row>
    <row r="56" spans="10:10" x14ac:dyDescent="0.25">
      <c r="J56" s="565"/>
    </row>
    <row r="57" spans="10:10" x14ac:dyDescent="0.25">
      <c r="J57" s="565"/>
    </row>
    <row r="58" spans="10:10" x14ac:dyDescent="0.25">
      <c r="J58" s="565"/>
    </row>
    <row r="59" spans="10:10" x14ac:dyDescent="0.25">
      <c r="J59" s="565"/>
    </row>
    <row r="60" spans="10:10" x14ac:dyDescent="0.25">
      <c r="J60" s="565"/>
    </row>
    <row r="61" spans="10:10" x14ac:dyDescent="0.25">
      <c r="J61" s="565"/>
    </row>
    <row r="62" spans="10:10" x14ac:dyDescent="0.25">
      <c r="J62" s="565"/>
    </row>
    <row r="63" spans="10:10" x14ac:dyDescent="0.25">
      <c r="J63" s="565"/>
    </row>
    <row r="64" spans="10:10" x14ac:dyDescent="0.25">
      <c r="J64" s="565"/>
    </row>
    <row r="65" spans="10:10" x14ac:dyDescent="0.25">
      <c r="J65" s="565"/>
    </row>
    <row r="66" spans="10:10" x14ac:dyDescent="0.25">
      <c r="J66" s="565"/>
    </row>
    <row r="67" spans="10:10" x14ac:dyDescent="0.25">
      <c r="J67" s="565"/>
    </row>
    <row r="68" spans="10:10" x14ac:dyDescent="0.25">
      <c r="J68" s="565"/>
    </row>
    <row r="69" spans="10:10" x14ac:dyDescent="0.25">
      <c r="J69" s="565"/>
    </row>
    <row r="70" spans="10:10" x14ac:dyDescent="0.25">
      <c r="J70" s="565"/>
    </row>
    <row r="71" spans="10:10" x14ac:dyDescent="0.25">
      <c r="J71" s="565"/>
    </row>
    <row r="72" spans="10:10" x14ac:dyDescent="0.25">
      <c r="J72" s="565"/>
    </row>
    <row r="73" spans="10:10" x14ac:dyDescent="0.25">
      <c r="J73" s="565"/>
    </row>
    <row r="74" spans="10:10" x14ac:dyDescent="0.25">
      <c r="J74" s="565"/>
    </row>
    <row r="75" spans="10:10" x14ac:dyDescent="0.25">
      <c r="J75" s="565"/>
    </row>
    <row r="76" spans="10:10" x14ac:dyDescent="0.25">
      <c r="J76" s="565"/>
    </row>
    <row r="77" spans="10:10" x14ac:dyDescent="0.25">
      <c r="J77" s="565"/>
    </row>
    <row r="78" spans="10:10" x14ac:dyDescent="0.25">
      <c r="J78" s="565"/>
    </row>
    <row r="79" spans="10:10" x14ac:dyDescent="0.25">
      <c r="J79" s="565"/>
    </row>
    <row r="80" spans="10:10" x14ac:dyDescent="0.25">
      <c r="J80" s="565"/>
    </row>
    <row r="81" spans="10:10" x14ac:dyDescent="0.25">
      <c r="J81" s="565"/>
    </row>
    <row r="82" spans="10:10" x14ac:dyDescent="0.25">
      <c r="J82" s="565"/>
    </row>
    <row r="83" spans="10:10" x14ac:dyDescent="0.25">
      <c r="J83" s="565"/>
    </row>
    <row r="84" spans="10:10" x14ac:dyDescent="0.25">
      <c r="J84" s="565"/>
    </row>
    <row r="85" spans="10:10" x14ac:dyDescent="0.25">
      <c r="J85" s="565"/>
    </row>
    <row r="86" spans="10:10" x14ac:dyDescent="0.25">
      <c r="J86" s="565"/>
    </row>
    <row r="87" spans="10:10" x14ac:dyDescent="0.25">
      <c r="J87" s="565"/>
    </row>
    <row r="88" spans="10:10" x14ac:dyDescent="0.25">
      <c r="J88" s="565"/>
    </row>
    <row r="89" spans="10:10" x14ac:dyDescent="0.25">
      <c r="J89" s="565"/>
    </row>
    <row r="90" spans="10:10" x14ac:dyDescent="0.25">
      <c r="J90" s="565"/>
    </row>
    <row r="91" spans="10:10" x14ac:dyDescent="0.25">
      <c r="J91" s="565"/>
    </row>
    <row r="92" spans="10:10" x14ac:dyDescent="0.25">
      <c r="J92" s="565"/>
    </row>
    <row r="93" spans="10:10" x14ac:dyDescent="0.25">
      <c r="J93" s="565"/>
    </row>
    <row r="94" spans="10:10" x14ac:dyDescent="0.25">
      <c r="J94" s="565"/>
    </row>
    <row r="95" spans="10:10" x14ac:dyDescent="0.25">
      <c r="J95" s="565"/>
    </row>
    <row r="96" spans="10:10" x14ac:dyDescent="0.25">
      <c r="J96" s="565"/>
    </row>
    <row r="97" spans="10:10" x14ac:dyDescent="0.25">
      <c r="J97" s="565"/>
    </row>
    <row r="98" spans="10:10" x14ac:dyDescent="0.25">
      <c r="J98" s="565"/>
    </row>
    <row r="99" spans="10:10" x14ac:dyDescent="0.25">
      <c r="J99" s="565"/>
    </row>
    <row r="100" spans="10:10" x14ac:dyDescent="0.25">
      <c r="J100" s="565"/>
    </row>
    <row r="101" spans="10:10" x14ac:dyDescent="0.25">
      <c r="J101" s="565"/>
    </row>
    <row r="102" spans="10:10" x14ac:dyDescent="0.25">
      <c r="J102" s="565"/>
    </row>
    <row r="103" spans="10:10" x14ac:dyDescent="0.25">
      <c r="J103" s="565"/>
    </row>
    <row r="104" spans="10:10" x14ac:dyDescent="0.25">
      <c r="J104" s="565"/>
    </row>
    <row r="105" spans="10:10" x14ac:dyDescent="0.25">
      <c r="J105" s="565"/>
    </row>
    <row r="106" spans="10:10" x14ac:dyDescent="0.25">
      <c r="J106" s="565"/>
    </row>
    <row r="107" spans="10:10" x14ac:dyDescent="0.25">
      <c r="J107" s="565"/>
    </row>
    <row r="108" spans="10:10" x14ac:dyDescent="0.25">
      <c r="J108" s="565"/>
    </row>
    <row r="109" spans="10:10" x14ac:dyDescent="0.25">
      <c r="J109" s="565"/>
    </row>
    <row r="110" spans="10:10" x14ac:dyDescent="0.25">
      <c r="J110" s="565"/>
    </row>
    <row r="111" spans="10:10" x14ac:dyDescent="0.25">
      <c r="J111" s="565"/>
    </row>
    <row r="112" spans="10:10" x14ac:dyDescent="0.25">
      <c r="J112" s="565"/>
    </row>
    <row r="113" spans="10:10" x14ac:dyDescent="0.25">
      <c r="J113" s="565"/>
    </row>
    <row r="114" spans="10:10" x14ac:dyDescent="0.25">
      <c r="J114" s="565"/>
    </row>
    <row r="115" spans="10:10" x14ac:dyDescent="0.25">
      <c r="J115" s="565"/>
    </row>
    <row r="116" spans="10:10" x14ac:dyDescent="0.25">
      <c r="J116" s="565"/>
    </row>
    <row r="117" spans="10:10" x14ac:dyDescent="0.25">
      <c r="J117" s="565"/>
    </row>
    <row r="118" spans="10:10" x14ac:dyDescent="0.25">
      <c r="J118" s="565"/>
    </row>
    <row r="119" spans="10:10" x14ac:dyDescent="0.25">
      <c r="J119" s="565"/>
    </row>
    <row r="120" spans="10:10" x14ac:dyDescent="0.25">
      <c r="J120" s="565"/>
    </row>
    <row r="121" spans="10:10" x14ac:dyDescent="0.25">
      <c r="J121" s="565"/>
    </row>
  </sheetData>
  <autoFilter ref="B1:AV16"/>
  <sortState ref="B234:DB258">
    <sortCondition ref="E234:E258"/>
  </sortState>
  <dataConsolidate/>
  <conditionalFormatting sqref="P2 P5">
    <cfRule type="containsText" dxfId="517" priority="2568" operator="containsText" text="TERMINADO">
      <formula>NOT(ISERROR(SEARCH("TERMINADO",P2)))</formula>
    </cfRule>
  </conditionalFormatting>
  <conditionalFormatting sqref="P2 P5">
    <cfRule type="cellIs" dxfId="516" priority="2539" operator="equal">
      <formula>"DESIERTA"</formula>
    </cfRule>
  </conditionalFormatting>
  <conditionalFormatting sqref="Q2 Q5">
    <cfRule type="containsText" dxfId="515" priority="2534" operator="containsText" text="LIQUIDADO">
      <formula>NOT(ISERROR(SEARCH("LIQUIDADO",Q2)))</formula>
    </cfRule>
  </conditionalFormatting>
  <conditionalFormatting sqref="AN7">
    <cfRule type="containsText" dxfId="514" priority="98" operator="containsText" text="NA">
      <formula>NOT(ISERROR(SEARCH("NA",AN7)))</formula>
    </cfRule>
    <cfRule type="containsText" dxfId="513" priority="99" operator="containsText" text="N.A">
      <formula>NOT(ISERROR(SEARCH("N.A",AN7)))</formula>
    </cfRule>
  </conditionalFormatting>
  <conditionalFormatting sqref="P9">
    <cfRule type="containsText" dxfId="512" priority="69" operator="containsText" text="TERMINADO">
      <formula>NOT(ISERROR(SEARCH("TERMINADO",P9)))</formula>
    </cfRule>
  </conditionalFormatting>
  <conditionalFormatting sqref="P9">
    <cfRule type="cellIs" dxfId="511" priority="68" operator="equal">
      <formula>"DESIERTA"</formula>
    </cfRule>
  </conditionalFormatting>
  <conditionalFormatting sqref="Q9">
    <cfRule type="containsText" dxfId="510" priority="67" operator="containsText" text="TERMINADO">
      <formula>NOT(ISERROR(SEARCH("TERMINADO",Q9)))</formula>
    </cfRule>
  </conditionalFormatting>
  <conditionalFormatting sqref="Q9">
    <cfRule type="cellIs" dxfId="509" priority="66" operator="equal">
      <formula>"DESIERTA"</formula>
    </cfRule>
  </conditionalFormatting>
  <conditionalFormatting sqref="Q11">
    <cfRule type="containsText" dxfId="508" priority="56" operator="containsText" text="LIQUIDADO">
      <formula>NOT(ISERROR(SEARCH("LIQUIDADO",Q11)))</formula>
    </cfRule>
  </conditionalFormatting>
  <conditionalFormatting sqref="AN11">
    <cfRule type="containsText" dxfId="507" priority="54" operator="containsText" text="NA">
      <formula>NOT(ISERROR(SEARCH("NA",AN11)))</formula>
    </cfRule>
    <cfRule type="containsText" dxfId="506" priority="55" operator="containsText" text="N.A">
      <formula>NOT(ISERROR(SEARCH("N.A",AN11)))</formula>
    </cfRule>
  </conditionalFormatting>
  <conditionalFormatting sqref="P11">
    <cfRule type="containsText" dxfId="505" priority="53" operator="containsText" text="TERMINADO">
      <formula>NOT(ISERROR(SEARCH("TERMINADO",P11)))</formula>
    </cfRule>
  </conditionalFormatting>
  <conditionalFormatting sqref="P11">
    <cfRule type="cellIs" dxfId="504" priority="52" operator="equal">
      <formula>"DESIERTA"</formula>
    </cfRule>
  </conditionalFormatting>
  <conditionalFormatting sqref="P4">
    <cfRule type="containsText" dxfId="503" priority="42" operator="containsText" text="TERMINADO">
      <formula>NOT(ISERROR(SEARCH("TERMINADO",P4)))</formula>
    </cfRule>
  </conditionalFormatting>
  <conditionalFormatting sqref="P4">
    <cfRule type="cellIs" dxfId="502" priority="41" operator="equal">
      <formula>"DESIERTA"</formula>
    </cfRule>
  </conditionalFormatting>
  <conditionalFormatting sqref="Q4">
    <cfRule type="containsText" dxfId="501" priority="40" operator="containsText" text="TERMINADO">
      <formula>NOT(ISERROR(SEARCH("TERMINADO",Q4)))</formula>
    </cfRule>
  </conditionalFormatting>
  <conditionalFormatting sqref="Q4">
    <cfRule type="cellIs" dxfId="500" priority="39" operator="equal">
      <formula>"DESIERTA"</formula>
    </cfRule>
  </conditionalFormatting>
  <conditionalFormatting sqref="Q6">
    <cfRule type="containsText" dxfId="499" priority="33" operator="containsText" text="LIQUIDADO">
      <formula>NOT(ISERROR(SEARCH("LIQUIDADO",Q6)))</formula>
    </cfRule>
  </conditionalFormatting>
  <conditionalFormatting sqref="P6">
    <cfRule type="containsText" dxfId="498" priority="32" operator="containsText" text="TERMINADO">
      <formula>NOT(ISERROR(SEARCH("TERMINADO",P6)))</formula>
    </cfRule>
  </conditionalFormatting>
  <conditionalFormatting sqref="P6">
    <cfRule type="cellIs" dxfId="497" priority="31" operator="equal">
      <formula>"DESIERTA"</formula>
    </cfRule>
  </conditionalFormatting>
  <conditionalFormatting sqref="Q7">
    <cfRule type="containsText" dxfId="496" priority="30" operator="containsText" text="LIQUIDADO">
      <formula>NOT(ISERROR(SEARCH("LIQUIDADO",Q7)))</formula>
    </cfRule>
  </conditionalFormatting>
  <conditionalFormatting sqref="P7">
    <cfRule type="containsText" dxfId="495" priority="29" operator="containsText" text="TERMINADO">
      <formula>NOT(ISERROR(SEARCH("TERMINADO",P7)))</formula>
    </cfRule>
  </conditionalFormatting>
  <conditionalFormatting sqref="P7">
    <cfRule type="cellIs" dxfId="494" priority="28" operator="equal">
      <formula>"DESIERTA"</formula>
    </cfRule>
  </conditionalFormatting>
  <conditionalFormatting sqref="Q12">
    <cfRule type="containsText" dxfId="493" priority="27" operator="containsText" text="LIQUIDADO">
      <formula>NOT(ISERROR(SEARCH("LIQUIDADO",Q12)))</formula>
    </cfRule>
  </conditionalFormatting>
  <conditionalFormatting sqref="AN12">
    <cfRule type="containsText" dxfId="492" priority="25" operator="containsText" text="NA">
      <formula>NOT(ISERROR(SEARCH("NA",AN12)))</formula>
    </cfRule>
    <cfRule type="containsText" dxfId="491" priority="26" operator="containsText" text="N.A">
      <formula>NOT(ISERROR(SEARCH("N.A",AN12)))</formula>
    </cfRule>
  </conditionalFormatting>
  <conditionalFormatting sqref="P12">
    <cfRule type="containsText" dxfId="490" priority="24" operator="containsText" text="TERMINADO">
      <formula>NOT(ISERROR(SEARCH("TERMINADO",P12)))</formula>
    </cfRule>
  </conditionalFormatting>
  <conditionalFormatting sqref="P12">
    <cfRule type="cellIs" dxfId="489" priority="23" operator="equal">
      <formula>"DESIERTA"</formula>
    </cfRule>
  </conditionalFormatting>
  <conditionalFormatting sqref="Q13">
    <cfRule type="containsText" dxfId="488" priority="22" operator="containsText" text="LIQUIDADO">
      <formula>NOT(ISERROR(SEARCH("LIQUIDADO",Q13)))</formula>
    </cfRule>
  </conditionalFormatting>
  <conditionalFormatting sqref="P13">
    <cfRule type="containsText" dxfId="487" priority="21" operator="containsText" text="TERMINADO">
      <formula>NOT(ISERROR(SEARCH("TERMINADO",P13)))</formula>
    </cfRule>
  </conditionalFormatting>
  <conditionalFormatting sqref="P13">
    <cfRule type="cellIs" dxfId="486" priority="20" operator="equal">
      <formula>"DESIERTA"</formula>
    </cfRule>
  </conditionalFormatting>
  <conditionalFormatting sqref="P10">
    <cfRule type="containsText" dxfId="485" priority="19" operator="containsText" text="TERMINADO">
      <formula>NOT(ISERROR(SEARCH("TERMINADO",P10)))</formula>
    </cfRule>
  </conditionalFormatting>
  <conditionalFormatting sqref="P10">
    <cfRule type="cellIs" dxfId="484" priority="18" operator="equal">
      <formula>"DESIERTA"</formula>
    </cfRule>
  </conditionalFormatting>
  <conditionalFormatting sqref="Q10">
    <cfRule type="containsText" dxfId="483" priority="17" operator="containsText" text="TERMINADO">
      <formula>NOT(ISERROR(SEARCH("TERMINADO",Q10)))</formula>
    </cfRule>
  </conditionalFormatting>
  <conditionalFormatting sqref="Q10">
    <cfRule type="cellIs" dxfId="482" priority="16" operator="equal">
      <formula>"DESIERTA"</formula>
    </cfRule>
  </conditionalFormatting>
  <conditionalFormatting sqref="Q3">
    <cfRule type="containsText" dxfId="481" priority="15" operator="containsText" text="LIQUIDADO">
      <formula>NOT(ISERROR(SEARCH("LIQUIDADO",Q3)))</formula>
    </cfRule>
  </conditionalFormatting>
  <conditionalFormatting sqref="P3">
    <cfRule type="containsText" dxfId="480" priority="14" operator="containsText" text="TERMINADO">
      <formula>NOT(ISERROR(SEARCH("TERMINADO",P3)))</formula>
    </cfRule>
  </conditionalFormatting>
  <conditionalFormatting sqref="P3">
    <cfRule type="cellIs" dxfId="479" priority="13" operator="equal">
      <formula>"DESIERTA"</formula>
    </cfRule>
  </conditionalFormatting>
  <conditionalFormatting sqref="P14">
    <cfRule type="containsText" dxfId="478" priority="12" operator="containsText" text="TERMINADO">
      <formula>NOT(ISERROR(SEARCH("TERMINADO",P14)))</formula>
    </cfRule>
  </conditionalFormatting>
  <conditionalFormatting sqref="P14">
    <cfRule type="cellIs" dxfId="477" priority="11" operator="equal">
      <formula>"DESIERTA"</formula>
    </cfRule>
  </conditionalFormatting>
  <conditionalFormatting sqref="Q14">
    <cfRule type="containsText" dxfId="476" priority="10" operator="containsText" text="TERMINADO">
      <formula>NOT(ISERROR(SEARCH("TERMINADO",Q14)))</formula>
    </cfRule>
  </conditionalFormatting>
  <conditionalFormatting sqref="Q14">
    <cfRule type="cellIs" dxfId="475" priority="9" operator="equal">
      <formula>"DESIERTA"</formula>
    </cfRule>
  </conditionalFormatting>
  <conditionalFormatting sqref="P15">
    <cfRule type="containsText" dxfId="474" priority="8" operator="containsText" text="TERMINADO">
      <formula>NOT(ISERROR(SEARCH("TERMINADO",P15)))</formula>
    </cfRule>
  </conditionalFormatting>
  <conditionalFormatting sqref="P15">
    <cfRule type="cellIs" dxfId="473" priority="7" operator="equal">
      <formula>"DESIERTA"</formula>
    </cfRule>
  </conditionalFormatting>
  <conditionalFormatting sqref="Q15">
    <cfRule type="containsText" dxfId="472" priority="6" operator="containsText" text="TERMINADO">
      <formula>NOT(ISERROR(SEARCH("TERMINADO",Q15)))</formula>
    </cfRule>
  </conditionalFormatting>
  <conditionalFormatting sqref="Q15">
    <cfRule type="cellIs" dxfId="471" priority="5" operator="equal">
      <formula>"DESIERTA"</formula>
    </cfRule>
  </conditionalFormatting>
  <conditionalFormatting sqref="P16">
    <cfRule type="containsText" dxfId="470" priority="4" operator="containsText" text="TERMINADO">
      <formula>NOT(ISERROR(SEARCH("TERMINADO",P16)))</formula>
    </cfRule>
  </conditionalFormatting>
  <conditionalFormatting sqref="P16">
    <cfRule type="cellIs" dxfId="469" priority="3" operator="equal">
      <formula>"DESIERTA"</formula>
    </cfRule>
  </conditionalFormatting>
  <conditionalFormatting sqref="Q16">
    <cfRule type="containsText" dxfId="468" priority="2" operator="containsText" text="TERMINADO">
      <formula>NOT(ISERROR(SEARCH("TERMINADO",Q16)))</formula>
    </cfRule>
  </conditionalFormatting>
  <conditionalFormatting sqref="Q16">
    <cfRule type="cellIs" dxfId="467" priority="1" operator="equal">
      <formula>"DESIERTA"</formula>
    </cfRule>
  </conditionalFormatting>
  <hyperlinks>
    <hyperlink ref="D2" r:id="rId1" display="https://www.contratos.gov.co/consultas/detalleProceso.do?numConstancia=16-13-5342394"/>
    <hyperlink ref="D3" r:id="rId2" display="https://www.contratos.gov.co/consultas/detalleProceso.do?numConstancia=16-12-5366157"/>
    <hyperlink ref="D7" r:id="rId3" display="https://www.contratos.gov.co/consultas/detalleProceso.do?numConstancia=16-9-418342"/>
    <hyperlink ref="D9" r:id="rId4" display="https://www.contratos.gov.co/consultas/detalleProceso.do?numConstancia=16-12-5503502"/>
    <hyperlink ref="D8" r:id="rId5" display="https://www.contratos.gov.co/consultas/detalleProceso.do?numConstancia=16-12-5492191"/>
    <hyperlink ref="D11" r:id="rId6" display="https://www.contratos.gov.co/consultas/detalleProceso.do?numConstancia=16-9-419561"/>
    <hyperlink ref="D12" r:id="rId7" display="https://www.contratos.gov.co/consultas/detalleProceso.do?numConstancia=16-11-5631693"/>
    <hyperlink ref="D13" r:id="rId8" display="https://www.contratos.gov.co/consultas/detalleProceso.do?numConstancia=16-13-5619886"/>
    <hyperlink ref="D10" r:id="rId9" display="https://www.contratos.gov.co/consultas/detalleProceso.do?numConstancia=16-12-5564588"/>
    <hyperlink ref="D14" r:id="rId10" display="https://www.contratos.gov.co/consultas/detalleProceso.do?numConstancia=16-12-5570309"/>
    <hyperlink ref="D15" r:id="rId11" display="https://www.contratos.gov.co/consultas/detalleProceso.do?numConstancia=16-12-5574158"/>
    <hyperlink ref="D16" r:id="rId12" display="https://www.contratos.gov.co/consultas/detalleProceso.do?numConstancia=16-12-5611865"/>
  </hyperlinks>
  <pageMargins left="0.70866141732283472" right="0.70866141732283472" top="0.74803149606299213" bottom="0.78740157480314965" header="0.31496062992125984" footer="0.31496062992125984"/>
  <pageSetup paperSize="14" scale="47" fitToWidth="5" fitToHeight="20" orientation="landscape" r:id="rId13"/>
  <legacy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
  <sheetViews>
    <sheetView topLeftCell="A24" workbookViewId="0">
      <selection activeCell="H26" sqref="H26"/>
    </sheetView>
  </sheetViews>
  <sheetFormatPr baseColWidth="10" defaultRowHeight="15" x14ac:dyDescent="0.25"/>
  <cols>
    <col min="4" max="4" width="20.42578125" customWidth="1"/>
    <col min="5" max="5" width="15.5703125" customWidth="1"/>
    <col min="8" max="8" width="19.28515625" style="556" customWidth="1"/>
  </cols>
  <sheetData>
    <row r="2" spans="3:8" ht="30" x14ac:dyDescent="0.25">
      <c r="C2" s="552" t="s">
        <v>2669</v>
      </c>
      <c r="D2" s="552" t="s">
        <v>2670</v>
      </c>
      <c r="E2" s="552" t="s">
        <v>2671</v>
      </c>
      <c r="F2" s="552" t="s">
        <v>2672</v>
      </c>
      <c r="G2" s="552" t="s">
        <v>2673</v>
      </c>
      <c r="H2" s="554" t="s">
        <v>2674</v>
      </c>
    </row>
    <row r="3" spans="3:8" ht="60" x14ac:dyDescent="0.25">
      <c r="C3" s="541">
        <v>9111</v>
      </c>
      <c r="D3" s="540" t="s">
        <v>2675</v>
      </c>
      <c r="E3" s="540" t="s">
        <v>2805</v>
      </c>
      <c r="F3" s="540" t="s">
        <v>2677</v>
      </c>
      <c r="G3" s="540" t="s">
        <v>2806</v>
      </c>
      <c r="H3" s="555">
        <v>107127520</v>
      </c>
    </row>
    <row r="4" spans="3:8" ht="60" x14ac:dyDescent="0.25">
      <c r="C4" s="541">
        <v>8852</v>
      </c>
      <c r="D4" s="540" t="s">
        <v>2675</v>
      </c>
      <c r="E4" s="540" t="s">
        <v>2798</v>
      </c>
      <c r="F4" s="540" t="s">
        <v>2677</v>
      </c>
      <c r="G4" s="540" t="s">
        <v>2799</v>
      </c>
      <c r="H4" s="555">
        <v>63209191</v>
      </c>
    </row>
    <row r="5" spans="3:8" ht="60" x14ac:dyDescent="0.25">
      <c r="C5" s="541">
        <v>8004</v>
      </c>
      <c r="D5" s="540" t="s">
        <v>2675</v>
      </c>
      <c r="E5" s="540" t="s">
        <v>2676</v>
      </c>
      <c r="F5" s="540" t="s">
        <v>2677</v>
      </c>
      <c r="G5" s="540" t="s">
        <v>2678</v>
      </c>
      <c r="H5" s="555">
        <v>713650040</v>
      </c>
    </row>
    <row r="6" spans="3:8" ht="60" x14ac:dyDescent="0.25">
      <c r="C6" s="541">
        <v>7883</v>
      </c>
      <c r="D6" s="540" t="s">
        <v>2675</v>
      </c>
      <c r="E6" s="540" t="s">
        <v>2680</v>
      </c>
      <c r="F6" s="540" t="s">
        <v>2677</v>
      </c>
      <c r="G6" s="540" t="s">
        <v>2681</v>
      </c>
      <c r="H6" s="555">
        <v>17687097</v>
      </c>
    </row>
    <row r="7" spans="3:8" ht="60" x14ac:dyDescent="0.25">
      <c r="C7" s="541">
        <v>7854</v>
      </c>
      <c r="D7" s="540" t="s">
        <v>2675</v>
      </c>
      <c r="E7" s="540" t="s">
        <v>2683</v>
      </c>
      <c r="F7" s="540" t="s">
        <v>2677</v>
      </c>
      <c r="G7" s="540" t="s">
        <v>2684</v>
      </c>
      <c r="H7" s="555">
        <v>2690588</v>
      </c>
    </row>
    <row r="8" spans="3:8" ht="60" x14ac:dyDescent="0.25">
      <c r="C8" s="541">
        <v>7781</v>
      </c>
      <c r="D8" s="540" t="s">
        <v>2675</v>
      </c>
      <c r="E8" s="540" t="s">
        <v>2686</v>
      </c>
      <c r="F8" s="540" t="s">
        <v>2677</v>
      </c>
      <c r="G8" s="540" t="s">
        <v>2678</v>
      </c>
      <c r="H8" s="555">
        <v>514702791</v>
      </c>
    </row>
    <row r="9" spans="3:8" ht="60" x14ac:dyDescent="0.25">
      <c r="C9" s="541">
        <v>7643</v>
      </c>
      <c r="D9" s="540" t="s">
        <v>2675</v>
      </c>
      <c r="E9" s="540" t="s">
        <v>2688</v>
      </c>
      <c r="F9" s="540" t="s">
        <v>2677</v>
      </c>
      <c r="G9" s="540" t="s">
        <v>2689</v>
      </c>
      <c r="H9" s="555">
        <v>4084800</v>
      </c>
    </row>
    <row r="10" spans="3:8" ht="60" x14ac:dyDescent="0.25">
      <c r="C10" s="541">
        <v>7602</v>
      </c>
      <c r="D10" s="540" t="s">
        <v>2675</v>
      </c>
      <c r="E10" s="540" t="s">
        <v>2691</v>
      </c>
      <c r="F10" s="540" t="s">
        <v>2677</v>
      </c>
      <c r="G10" s="540" t="s">
        <v>2689</v>
      </c>
      <c r="H10" s="555">
        <v>10049900</v>
      </c>
    </row>
    <row r="11" spans="3:8" ht="60" x14ac:dyDescent="0.25">
      <c r="C11" s="541">
        <v>7278</v>
      </c>
      <c r="D11" s="540" t="s">
        <v>2675</v>
      </c>
      <c r="E11" s="540" t="s">
        <v>2693</v>
      </c>
      <c r="F11" s="540" t="s">
        <v>2677</v>
      </c>
      <c r="G11" s="540" t="s">
        <v>2684</v>
      </c>
      <c r="H11" s="555">
        <v>3572800</v>
      </c>
    </row>
    <row r="12" spans="3:8" ht="60" x14ac:dyDescent="0.25">
      <c r="C12" s="541">
        <v>7268</v>
      </c>
      <c r="D12" s="540" t="s">
        <v>2675</v>
      </c>
      <c r="E12" s="540" t="s">
        <v>2695</v>
      </c>
      <c r="F12" s="540" t="s">
        <v>2677</v>
      </c>
      <c r="G12" s="540" t="s">
        <v>2684</v>
      </c>
      <c r="H12" s="555">
        <v>2565920</v>
      </c>
    </row>
    <row r="13" spans="3:8" ht="60" x14ac:dyDescent="0.25">
      <c r="C13" s="541">
        <v>7267</v>
      </c>
      <c r="D13" s="540" t="s">
        <v>2675</v>
      </c>
      <c r="E13" s="540" t="s">
        <v>2697</v>
      </c>
      <c r="F13" s="540" t="s">
        <v>2677</v>
      </c>
      <c r="G13" s="540" t="s">
        <v>2684</v>
      </c>
      <c r="H13" s="555">
        <v>2232903</v>
      </c>
    </row>
    <row r="14" spans="3:8" ht="60" x14ac:dyDescent="0.25">
      <c r="C14" s="541">
        <v>7266</v>
      </c>
      <c r="D14" s="540" t="s">
        <v>2675</v>
      </c>
      <c r="E14" s="540" t="s">
        <v>2699</v>
      </c>
      <c r="F14" s="540" t="s">
        <v>2677</v>
      </c>
      <c r="G14" s="540" t="s">
        <v>2684</v>
      </c>
      <c r="H14" s="555">
        <v>1448701</v>
      </c>
    </row>
    <row r="15" spans="3:8" ht="60" x14ac:dyDescent="0.25">
      <c r="C15" s="541">
        <v>7265</v>
      </c>
      <c r="D15" s="540" t="s">
        <v>2675</v>
      </c>
      <c r="E15" s="540" t="s">
        <v>2701</v>
      </c>
      <c r="F15" s="540" t="s">
        <v>2677</v>
      </c>
      <c r="G15" s="540" t="s">
        <v>2684</v>
      </c>
      <c r="H15" s="555">
        <v>556800</v>
      </c>
    </row>
    <row r="16" spans="3:8" ht="60" x14ac:dyDescent="0.25">
      <c r="C16" s="541">
        <v>7264</v>
      </c>
      <c r="D16" s="540" t="s">
        <v>2675</v>
      </c>
      <c r="E16" s="540" t="s">
        <v>2702</v>
      </c>
      <c r="F16" s="540" t="s">
        <v>2677</v>
      </c>
      <c r="G16" s="540" t="s">
        <v>2684</v>
      </c>
      <c r="H16" s="555">
        <v>730800</v>
      </c>
    </row>
    <row r="17" spans="3:8" ht="60" x14ac:dyDescent="0.25">
      <c r="C17" s="541">
        <v>7263</v>
      </c>
      <c r="D17" s="540" t="s">
        <v>2675</v>
      </c>
      <c r="E17" s="540" t="s">
        <v>2703</v>
      </c>
      <c r="F17" s="540" t="s">
        <v>2677</v>
      </c>
      <c r="G17" s="540" t="s">
        <v>2684</v>
      </c>
      <c r="H17" s="555">
        <v>4485922</v>
      </c>
    </row>
    <row r="18" spans="3:8" ht="60" x14ac:dyDescent="0.25">
      <c r="C18" s="541">
        <v>6905</v>
      </c>
      <c r="D18" s="540" t="s">
        <v>2675</v>
      </c>
      <c r="E18" s="540" t="s">
        <v>2705</v>
      </c>
      <c r="F18" s="540" t="s">
        <v>2677</v>
      </c>
      <c r="G18" s="540" t="s">
        <v>2706</v>
      </c>
      <c r="H18" s="555">
        <v>27106823</v>
      </c>
    </row>
    <row r="19" spans="3:8" ht="60" x14ac:dyDescent="0.25">
      <c r="C19" s="541">
        <v>6824</v>
      </c>
      <c r="D19" s="540" t="s">
        <v>2675</v>
      </c>
      <c r="E19" s="540" t="s">
        <v>2708</v>
      </c>
      <c r="F19" s="540" t="s">
        <v>2677</v>
      </c>
      <c r="G19" s="540" t="s">
        <v>2036</v>
      </c>
      <c r="H19" s="555">
        <v>0</v>
      </c>
    </row>
    <row r="20" spans="3:8" ht="60" x14ac:dyDescent="0.25">
      <c r="C20" s="541">
        <v>6787</v>
      </c>
      <c r="D20" s="540" t="s">
        <v>2675</v>
      </c>
      <c r="E20" s="540" t="s">
        <v>2709</v>
      </c>
      <c r="F20" s="540" t="s">
        <v>2677</v>
      </c>
      <c r="G20" s="540" t="s">
        <v>2706</v>
      </c>
      <c r="H20" s="555">
        <v>23867319</v>
      </c>
    </row>
    <row r="21" spans="3:8" ht="60" x14ac:dyDescent="0.25">
      <c r="C21" s="541">
        <v>6659</v>
      </c>
      <c r="D21" s="540" t="s">
        <v>2675</v>
      </c>
      <c r="E21" s="540" t="s">
        <v>2711</v>
      </c>
      <c r="F21" s="540" t="s">
        <v>2677</v>
      </c>
      <c r="G21" s="540" t="s">
        <v>2712</v>
      </c>
      <c r="H21" s="555">
        <v>1203000000</v>
      </c>
    </row>
    <row r="22" spans="3:8" ht="60" x14ac:dyDescent="0.25">
      <c r="C22" s="541">
        <v>6571</v>
      </c>
      <c r="D22" s="540" t="s">
        <v>2675</v>
      </c>
      <c r="E22" s="540" t="s">
        <v>2714</v>
      </c>
      <c r="F22" s="540" t="s">
        <v>2677</v>
      </c>
      <c r="G22" s="540" t="s">
        <v>2023</v>
      </c>
      <c r="H22" s="555">
        <v>41748343</v>
      </c>
    </row>
    <row r="23" spans="3:8" ht="60" x14ac:dyDescent="0.25">
      <c r="C23" s="541">
        <v>6460</v>
      </c>
      <c r="D23" s="540" t="s">
        <v>2675</v>
      </c>
      <c r="E23" s="540" t="s">
        <v>2716</v>
      </c>
      <c r="F23" s="540" t="s">
        <v>2677</v>
      </c>
      <c r="G23" s="540" t="s">
        <v>2689</v>
      </c>
      <c r="H23" s="555">
        <v>6237600</v>
      </c>
    </row>
    <row r="24" spans="3:8" ht="60" x14ac:dyDescent="0.25">
      <c r="C24" s="541"/>
      <c r="D24" s="540" t="s">
        <v>2675</v>
      </c>
      <c r="E24" s="540" t="s">
        <v>2800</v>
      </c>
      <c r="F24" s="540" t="s">
        <v>2677</v>
      </c>
      <c r="G24" s="540" t="s">
        <v>2678</v>
      </c>
      <c r="H24" s="555">
        <v>514702791</v>
      </c>
    </row>
    <row r="25" spans="3:8" ht="60" x14ac:dyDescent="0.25">
      <c r="C25" s="541"/>
      <c r="D25" s="540" t="s">
        <v>2675</v>
      </c>
      <c r="E25" s="540" t="s">
        <v>2801</v>
      </c>
      <c r="F25" s="540" t="s">
        <v>2677</v>
      </c>
      <c r="G25" s="540" t="s">
        <v>2689</v>
      </c>
      <c r="H25" s="555">
        <v>4084800</v>
      </c>
    </row>
    <row r="26" spans="3:8" ht="41.25" customHeight="1" x14ac:dyDescent="0.25">
      <c r="H26" s="556">
        <f>SUM(H3:H25)</f>
        <v>3269543449</v>
      </c>
    </row>
    <row r="28" spans="3:8" x14ac:dyDescent="0.25">
      <c r="H28" s="556">
        <v>19556003280.720001</v>
      </c>
    </row>
    <row r="30" spans="3:8" x14ac:dyDescent="0.25">
      <c r="H30" s="556">
        <f>SUM(H26:H29)</f>
        <v>22825546729.720001</v>
      </c>
    </row>
  </sheetData>
  <hyperlinks>
    <hyperlink ref="C2" r:id="rId1" tooltip="ordenar por Orden de Compra" display="http://www.colombiacompra.gov.co/tienda-virtual-del-estado-colombiano/ordenes-de-compra?number_order=&amp;state=&amp;entity=UNIDAD%20ADMINISTRATIVA%20ESPECIAL%20MIGRACION%20COLOMBIA&amp;tool=&amp;date_to=2016-06-27&amp;date_from=2016-01-01&amp;sort=desc&amp;order=Orden%20de%20Compra"/>
    <hyperlink ref="D2" r:id="rId2" tooltip="ordenar por Entidad Estatal" display="http://www.colombiacompra.gov.co/tienda-virtual-del-estado-colombiano/ordenes-de-compra?number_order=&amp;state=&amp;entity=UNIDAD%20ADMINISTRATIVA%20ESPECIAL%20MIGRACION%20COLOMBIA&amp;tool=&amp;date_to=2016-06-27&amp;date_from=2016-01-01&amp;sort=asc&amp;order=Entidad%20Estatal"/>
    <hyperlink ref="E2" r:id="rId3" tooltip="ordenar por Fecha de la orden" display="http://www.colombiacompra.gov.co/tienda-virtual-del-estado-colombiano/ordenes-de-compra?number_order=&amp;state=&amp;entity=UNIDAD%20ADMINISTRATIVA%20ESPECIAL%20MIGRACION%20COLOMBIA&amp;tool=&amp;date_to=2016-06-27&amp;date_from=2016-01-01&amp;sort=asc&amp;order=Fecha%20de%20la%20orden"/>
    <hyperlink ref="F2" r:id="rId4" tooltip="ordenar por Estado" display="http://www.colombiacompra.gov.co/tienda-virtual-del-estado-colombiano/ordenes-de-compra?number_order=&amp;state=&amp;entity=UNIDAD%20ADMINISTRATIVA%20ESPECIAL%20MIGRACION%20COLOMBIA&amp;tool=&amp;date_to=2016-06-27&amp;date_from=2016-01-01&amp;sort=asc&amp;order=Estado"/>
    <hyperlink ref="G2" r:id="rId5" tooltip="ordenar por Instrumento" display="http://www.colombiacompra.gov.co/tienda-virtual-del-estado-colombiano/ordenes-de-compra?number_order=&amp;state=&amp;entity=UNIDAD%20ADMINISTRATIVA%20ESPECIAL%20MIGRACION%20COLOMBIA&amp;tool=&amp;date_to=2016-06-27&amp;date_from=2016-01-01&amp;sort=asc&amp;order=Instrumento"/>
    <hyperlink ref="H2" r:id="rId6" tooltip="ordenar por Total" display="http://www.colombiacompra.gov.co/tienda-virtual-del-estado-colombiano/ordenes-de-compra?number_order=&amp;state=&amp;entity=UNIDAD%20ADMINISTRATIVA%20ESPECIAL%20MIGRACION%20COLOMBIA&amp;tool=&amp;date_to=2016-06-27&amp;date_from=2016-01-01&amp;sort=asc&amp;order=Total"/>
    <hyperlink ref="C3" r:id="rId7" display="http://www.colombiacompra.gov.co/tienda-virtual-del-estado-colombiano/orden-de-compra/9111"/>
    <hyperlink ref="C4" r:id="rId8" display="http://www.colombiacompra.gov.co/tienda-virtual-del-estado-colombiano/orden-de-compra/8852"/>
    <hyperlink ref="C5" r:id="rId9" display="http://www.colombiacompra.gov.co/tienda-virtual-del-estado-colombiano/orden-de-compra/8004"/>
    <hyperlink ref="C6" r:id="rId10" display="http://www.colombiacompra.gov.co/tienda-virtual-del-estado-colombiano/orden-de-compra/7883"/>
    <hyperlink ref="C7" r:id="rId11" display="http://www.colombiacompra.gov.co/tienda-virtual-del-estado-colombiano/orden-de-compra/7854"/>
    <hyperlink ref="C8" r:id="rId12" display="http://www.colombiacompra.gov.co/tienda-virtual-del-estado-colombiano/orden-de-compra/7781"/>
    <hyperlink ref="C9" r:id="rId13" display="http://www.colombiacompra.gov.co/tienda-virtual-del-estado-colombiano/orden-de-compra/7643"/>
    <hyperlink ref="C10" r:id="rId14" display="http://www.colombiacompra.gov.co/tienda-virtual-del-estado-colombiano/orden-de-compra/7602"/>
    <hyperlink ref="C11" r:id="rId15" display="http://www.colombiacompra.gov.co/tienda-virtual-del-estado-colombiano/orden-de-compra/7278"/>
    <hyperlink ref="C12" r:id="rId16" display="http://www.colombiacompra.gov.co/tienda-virtual-del-estado-colombiano/orden-de-compra/7268"/>
    <hyperlink ref="C13" r:id="rId17" display="http://www.colombiacompra.gov.co/tienda-virtual-del-estado-colombiano/orden-de-compra/7267"/>
    <hyperlink ref="C14" r:id="rId18" display="http://www.colombiacompra.gov.co/tienda-virtual-del-estado-colombiano/orden-de-compra/7266"/>
    <hyperlink ref="C15" r:id="rId19" display="http://www.colombiacompra.gov.co/tienda-virtual-del-estado-colombiano/orden-de-compra/7265"/>
    <hyperlink ref="C16" r:id="rId20" display="http://www.colombiacompra.gov.co/tienda-virtual-del-estado-colombiano/orden-de-compra/7264"/>
    <hyperlink ref="C17" r:id="rId21" display="http://www.colombiacompra.gov.co/tienda-virtual-del-estado-colombiano/orden-de-compra/7263"/>
    <hyperlink ref="C18" r:id="rId22" display="http://www.colombiacompra.gov.co/tienda-virtual-del-estado-colombiano/orden-de-compra/6905"/>
    <hyperlink ref="C19" r:id="rId23" display="http://www.colombiacompra.gov.co/tienda-virtual-del-estado-colombiano/orden-de-compra/6824"/>
    <hyperlink ref="C20" r:id="rId24" display="http://www.colombiacompra.gov.co/tienda-virtual-del-estado-colombiano/orden-de-compra/6787"/>
    <hyperlink ref="C21" r:id="rId25" display="http://www.colombiacompra.gov.co/tienda-virtual-del-estado-colombiano/orden-de-compra/6659"/>
    <hyperlink ref="C22" r:id="rId26" display="http://www.colombiacompra.gov.co/tienda-virtual-del-estado-colombiano/orden-de-compra/6571"/>
    <hyperlink ref="C23" r:id="rId27" display="http://www.colombiacompra.gov.co/tienda-virtual-del-estado-colombiano/orden-de-compra/6460"/>
    <hyperlink ref="C24" r:id="rId28" display="http://www.colombiacompra.gov.co/tienda-virtual-del-estado-colombiano/orden-de-compra/"/>
    <hyperlink ref="C25" r:id="rId29" display="http://www.colombiacompra.gov.co/tienda-virtual-del-estado-colombiano/orden-de-compra/"/>
  </hyperlinks>
  <pageMargins left="0.7" right="0.7" top="0.75" bottom="0.75" header="0.3" footer="0.3"/>
  <drawing r:id="rId3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F15"/>
  <sheetViews>
    <sheetView workbookViewId="0">
      <selection activeCell="F20" sqref="F20"/>
    </sheetView>
  </sheetViews>
  <sheetFormatPr baseColWidth="10" defaultRowHeight="15" x14ac:dyDescent="0.25"/>
  <cols>
    <col min="6" max="6" width="29.28515625" customWidth="1"/>
  </cols>
  <sheetData>
    <row r="6" spans="5:6" x14ac:dyDescent="0.25">
      <c r="E6">
        <v>40</v>
      </c>
      <c r="F6" s="556">
        <v>5852496184</v>
      </c>
    </row>
    <row r="7" spans="5:6" x14ac:dyDescent="0.25">
      <c r="E7">
        <v>30</v>
      </c>
      <c r="F7" s="556">
        <v>6149340866</v>
      </c>
    </row>
    <row r="8" spans="5:6" x14ac:dyDescent="0.25">
      <c r="E8">
        <v>1</v>
      </c>
      <c r="F8" s="556">
        <v>108546000</v>
      </c>
    </row>
    <row r="9" spans="5:6" x14ac:dyDescent="0.25">
      <c r="E9">
        <v>115</v>
      </c>
      <c r="F9" s="556">
        <v>8192415658</v>
      </c>
    </row>
    <row r="10" spans="5:6" x14ac:dyDescent="0.25">
      <c r="E10">
        <v>5</v>
      </c>
      <c r="F10" s="556">
        <v>14872357424</v>
      </c>
    </row>
    <row r="11" spans="5:6" x14ac:dyDescent="0.25">
      <c r="E11">
        <v>51</v>
      </c>
      <c r="F11" s="556">
        <v>565329645</v>
      </c>
    </row>
    <row r="12" spans="5:6" x14ac:dyDescent="0.25">
      <c r="E12">
        <v>29</v>
      </c>
      <c r="F12" s="556">
        <v>0</v>
      </c>
    </row>
    <row r="13" spans="5:6" x14ac:dyDescent="0.25">
      <c r="E13">
        <v>2</v>
      </c>
      <c r="F13" s="556">
        <v>0</v>
      </c>
    </row>
    <row r="14" spans="5:6" x14ac:dyDescent="0.25">
      <c r="E14">
        <f>SUM(E6:E13)</f>
        <v>273</v>
      </c>
      <c r="F14" s="556">
        <f>SUM(F6:F13)</f>
        <v>35740485777</v>
      </c>
    </row>
    <row r="15" spans="5:6" x14ac:dyDescent="0.25">
      <c r="F15" s="55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topLeftCell="A3" workbookViewId="0">
      <selection activeCell="P15" sqref="P15"/>
    </sheetView>
  </sheetViews>
  <sheetFormatPr baseColWidth="10" defaultRowHeight="16.5" x14ac:dyDescent="0.3"/>
  <cols>
    <col min="1" max="1" width="5.5703125" style="536" customWidth="1"/>
    <col min="2" max="4" width="11.42578125" style="536"/>
    <col min="5" max="5" width="6.85546875" style="536" customWidth="1"/>
    <col min="6" max="6" width="7.85546875" style="536" customWidth="1"/>
    <col min="7" max="7" width="4.85546875" style="536" hidden="1" customWidth="1"/>
    <col min="8" max="8" width="9.5703125" style="536" customWidth="1"/>
    <col min="9" max="9" width="19.5703125" style="536" customWidth="1"/>
    <col min="10" max="10" width="11.42578125" style="536"/>
    <col min="11" max="11" width="7.85546875" style="536" customWidth="1"/>
    <col min="12" max="12" width="15.42578125" style="549" customWidth="1"/>
    <col min="13" max="13" width="21.85546875" style="536" customWidth="1"/>
    <col min="14" max="14" width="5.28515625" style="536" customWidth="1"/>
    <col min="15" max="15" width="16.85546875" style="536" customWidth="1"/>
    <col min="16" max="16384" width="11.42578125" style="536"/>
  </cols>
  <sheetData>
    <row r="5" spans="2:16" x14ac:dyDescent="0.3">
      <c r="B5" s="536" t="s">
        <v>2783</v>
      </c>
      <c r="H5" s="536">
        <v>268</v>
      </c>
      <c r="I5" s="536" t="s">
        <v>2784</v>
      </c>
      <c r="M5" s="539">
        <f>SUM([1]pabs!$I$6:$I$273)</f>
        <v>35470691204.613121</v>
      </c>
    </row>
    <row r="7" spans="2:16" x14ac:dyDescent="0.3">
      <c r="B7" s="536" t="s">
        <v>2794</v>
      </c>
      <c r="K7" s="536">
        <v>40</v>
      </c>
      <c r="L7" s="549">
        <v>5852496184</v>
      </c>
      <c r="N7" s="536">
        <v>100</v>
      </c>
      <c r="P7" s="536">
        <f t="shared" ref="P7:P12" si="0">L17/L7</f>
        <v>0.55865793777679462</v>
      </c>
    </row>
    <row r="8" spans="2:16" x14ac:dyDescent="0.3">
      <c r="B8" s="536" t="s">
        <v>2795</v>
      </c>
      <c r="K8" s="536">
        <v>30</v>
      </c>
      <c r="L8" s="549">
        <v>6149340866</v>
      </c>
      <c r="N8" s="536">
        <v>100</v>
      </c>
      <c r="P8" s="536">
        <f t="shared" si="0"/>
        <v>0.4618009492206282</v>
      </c>
    </row>
    <row r="9" spans="2:16" x14ac:dyDescent="0.3">
      <c r="B9" s="536" t="s">
        <v>2796</v>
      </c>
      <c r="K9" s="536">
        <v>1</v>
      </c>
      <c r="L9" s="549">
        <v>108546000</v>
      </c>
      <c r="N9" s="536">
        <v>100</v>
      </c>
      <c r="P9" s="536">
        <f t="shared" si="0"/>
        <v>0</v>
      </c>
    </row>
    <row r="10" spans="2:16" x14ac:dyDescent="0.3">
      <c r="B10" s="536" t="s">
        <v>2786</v>
      </c>
      <c r="K10" s="536">
        <v>115</v>
      </c>
      <c r="L10" s="549">
        <v>8192415658</v>
      </c>
      <c r="N10" s="536">
        <v>100</v>
      </c>
      <c r="P10" s="536">
        <f t="shared" si="0"/>
        <v>0.71139047312728532</v>
      </c>
    </row>
    <row r="11" spans="2:16" x14ac:dyDescent="0.3">
      <c r="B11" s="536" t="s">
        <v>1620</v>
      </c>
      <c r="K11" s="536">
        <v>5</v>
      </c>
      <c r="L11" s="549">
        <v>14872357424</v>
      </c>
      <c r="N11" s="536">
        <v>100</v>
      </c>
      <c r="P11" s="536" t="e">
        <f t="shared" si="0"/>
        <v>#REF!</v>
      </c>
    </row>
    <row r="12" spans="2:16" x14ac:dyDescent="0.3">
      <c r="B12" s="536" t="s">
        <v>2646</v>
      </c>
      <c r="K12" s="536">
        <v>51</v>
      </c>
      <c r="L12" s="549">
        <v>565329645</v>
      </c>
      <c r="N12" s="536">
        <v>100</v>
      </c>
      <c r="P12" s="536">
        <f t="shared" si="0"/>
        <v>0.56394345971366844</v>
      </c>
    </row>
    <row r="13" spans="2:16" x14ac:dyDescent="0.3">
      <c r="B13" s="536" t="s">
        <v>2797</v>
      </c>
      <c r="K13" s="536">
        <v>29</v>
      </c>
      <c r="L13" s="549">
        <v>0</v>
      </c>
      <c r="M13" s="539">
        <f>SUM(L7:L13)</f>
        <v>35740485777</v>
      </c>
      <c r="N13" s="536">
        <v>100</v>
      </c>
    </row>
    <row r="14" spans="2:16" x14ac:dyDescent="0.3">
      <c r="B14" s="536" t="s">
        <v>2807</v>
      </c>
      <c r="K14" s="536">
        <v>2</v>
      </c>
      <c r="L14" s="549">
        <v>0</v>
      </c>
      <c r="M14" s="539"/>
    </row>
    <row r="15" spans="2:16" x14ac:dyDescent="0.3">
      <c r="K15" s="536">
        <f>SUM(K7:K14)</f>
        <v>273</v>
      </c>
      <c r="M15" s="536">
        <f>M13*50%</f>
        <v>17870242888.5</v>
      </c>
      <c r="P15" s="536" t="e">
        <f>L24/M13</f>
        <v>#REF!</v>
      </c>
    </row>
    <row r="17" spans="2:16" x14ac:dyDescent="0.3">
      <c r="B17" s="536" t="s">
        <v>2794</v>
      </c>
      <c r="K17" s="536">
        <v>21</v>
      </c>
      <c r="L17" s="549">
        <v>3269543449</v>
      </c>
      <c r="M17" s="536">
        <f t="shared" ref="M17:M22" si="1">((L17*N7)/L7)</f>
        <v>55.865793777679464</v>
      </c>
      <c r="N17" s="539">
        <f t="shared" ref="N17:O22" si="2">K7-K17</f>
        <v>19</v>
      </c>
      <c r="O17" s="539">
        <f t="shared" si="2"/>
        <v>2582952735</v>
      </c>
      <c r="P17" s="536">
        <f t="shared" ref="P17:P22" si="3">((O17*N7)/L7)</f>
        <v>44.134206222320536</v>
      </c>
    </row>
    <row r="18" spans="2:16" x14ac:dyDescent="0.3">
      <c r="B18" s="536" t="s">
        <v>2795</v>
      </c>
      <c r="K18" s="536">
        <v>15</v>
      </c>
      <c r="L18" s="549">
        <v>2839771449</v>
      </c>
      <c r="M18" s="536">
        <f t="shared" si="1"/>
        <v>46.180094922062821</v>
      </c>
      <c r="N18" s="539">
        <f t="shared" si="2"/>
        <v>15</v>
      </c>
      <c r="O18" s="539">
        <f t="shared" si="2"/>
        <v>3309569417</v>
      </c>
      <c r="P18" s="536">
        <f t="shared" si="3"/>
        <v>53.819905077937179</v>
      </c>
    </row>
    <row r="19" spans="2:16" x14ac:dyDescent="0.3">
      <c r="B19" s="536" t="s">
        <v>2796</v>
      </c>
      <c r="K19" s="536">
        <v>0</v>
      </c>
      <c r="L19" s="549">
        <v>0</v>
      </c>
      <c r="M19" s="536">
        <f t="shared" si="1"/>
        <v>0</v>
      </c>
      <c r="N19" s="539">
        <f t="shared" si="2"/>
        <v>1</v>
      </c>
      <c r="O19" s="539">
        <f t="shared" si="2"/>
        <v>108546000</v>
      </c>
      <c r="P19" s="536">
        <f t="shared" si="3"/>
        <v>100</v>
      </c>
    </row>
    <row r="20" spans="2:16" x14ac:dyDescent="0.3">
      <c r="B20" s="536" t="s">
        <v>2786</v>
      </c>
      <c r="K20" s="550">
        <v>86</v>
      </c>
      <c r="L20" s="551">
        <v>5828006451</v>
      </c>
      <c r="M20" s="536">
        <f t="shared" si="1"/>
        <v>71.139047312728522</v>
      </c>
      <c r="N20" s="539">
        <f t="shared" si="2"/>
        <v>29</v>
      </c>
      <c r="O20" s="539">
        <f t="shared" si="2"/>
        <v>2364409207</v>
      </c>
      <c r="P20" s="536">
        <f t="shared" si="3"/>
        <v>28.860952687271475</v>
      </c>
    </row>
    <row r="21" spans="2:16" x14ac:dyDescent="0.3">
      <c r="B21" s="536" t="s">
        <v>1620</v>
      </c>
      <c r="K21" s="550">
        <v>3</v>
      </c>
      <c r="L21" s="551" t="e">
        <f>1069118500+'CONTRATOS 2016'!#REF!</f>
        <v>#REF!</v>
      </c>
      <c r="M21" s="536" t="e">
        <f t="shared" si="1"/>
        <v>#REF!</v>
      </c>
      <c r="N21" s="539">
        <f t="shared" si="2"/>
        <v>2</v>
      </c>
      <c r="O21" s="539" t="e">
        <f t="shared" si="2"/>
        <v>#REF!</v>
      </c>
      <c r="P21" s="536" t="e">
        <f t="shared" si="3"/>
        <v>#REF!</v>
      </c>
    </row>
    <row r="22" spans="2:16" x14ac:dyDescent="0.3">
      <c r="B22" s="536" t="s">
        <v>2646</v>
      </c>
      <c r="I22" s="549"/>
      <c r="K22" s="536">
        <v>36</v>
      </c>
      <c r="L22" s="549">
        <v>318813955.88</v>
      </c>
      <c r="M22" s="536">
        <f t="shared" si="1"/>
        <v>56.394345971366846</v>
      </c>
      <c r="N22" s="539">
        <f t="shared" si="2"/>
        <v>15</v>
      </c>
      <c r="O22" s="539">
        <f t="shared" si="2"/>
        <v>246515689.12</v>
      </c>
      <c r="P22" s="536">
        <f t="shared" si="3"/>
        <v>43.605654028633154</v>
      </c>
    </row>
    <row r="23" spans="2:16" x14ac:dyDescent="0.3">
      <c r="B23" s="536" t="s">
        <v>2802</v>
      </c>
      <c r="K23" s="536">
        <v>10</v>
      </c>
      <c r="L23" s="549">
        <v>0</v>
      </c>
    </row>
    <row r="24" spans="2:16" x14ac:dyDescent="0.3">
      <c r="I24" s="549">
        <v>22825546729.720001</v>
      </c>
      <c r="K24" s="536">
        <f>SUM(K17:K23)</f>
        <v>171</v>
      </c>
      <c r="L24" s="549" t="e">
        <f>SUM(L17:L23)</f>
        <v>#REF!</v>
      </c>
      <c r="N24" s="539">
        <f>SUM(N17:N22)</f>
        <v>81</v>
      </c>
      <c r="O24" s="539" t="e">
        <f>SUM(O17:O22)</f>
        <v>#REF!</v>
      </c>
    </row>
    <row r="25" spans="2:16" x14ac:dyDescent="0.3">
      <c r="I25" s="549">
        <f>1069118500</f>
        <v>1069118500</v>
      </c>
      <c r="M25" s="536" t="e">
        <f>((L24*N13)/M13)</f>
        <v>#REF!</v>
      </c>
    </row>
    <row r="26" spans="2:16" x14ac:dyDescent="0.3">
      <c r="I26" s="549" t="e">
        <f>I24-L24</f>
        <v>#REF!</v>
      </c>
      <c r="L26" s="549" t="e">
        <f>L24/M13</f>
        <v>#REF!</v>
      </c>
      <c r="O26" s="539" t="e">
        <f>L24+O24</f>
        <v>#REF!</v>
      </c>
    </row>
    <row r="27" spans="2:16" x14ac:dyDescent="0.3">
      <c r="M27" s="539" t="e">
        <f>M15-L24</f>
        <v>#REF!</v>
      </c>
    </row>
    <row r="28" spans="2:16" x14ac:dyDescent="0.3">
      <c r="M28" s="536">
        <v>4700974086</v>
      </c>
    </row>
    <row r="29" spans="2:16" ht="18.75" x14ac:dyDescent="0.3">
      <c r="B29" s="537" t="s">
        <v>2785</v>
      </c>
      <c r="H29" s="537">
        <v>100</v>
      </c>
      <c r="I29" s="538" t="s">
        <v>2793</v>
      </c>
    </row>
    <row r="30" spans="2:16" ht="18.75" x14ac:dyDescent="0.3">
      <c r="B30" s="537" t="s">
        <v>2786</v>
      </c>
      <c r="H30" s="537">
        <v>83</v>
      </c>
      <c r="I30" s="537"/>
    </row>
    <row r="31" spans="2:16" ht="18.75" x14ac:dyDescent="0.3">
      <c r="B31" s="537" t="s">
        <v>2792</v>
      </c>
      <c r="H31" s="537">
        <v>1</v>
      </c>
      <c r="I31" s="537"/>
    </row>
    <row r="32" spans="2:16" ht="18.75" x14ac:dyDescent="0.3">
      <c r="B32" s="537" t="s">
        <v>2787</v>
      </c>
      <c r="H32" s="537">
        <v>2</v>
      </c>
      <c r="I32" s="537"/>
    </row>
    <row r="33" spans="2:9" ht="18.75" x14ac:dyDescent="0.3">
      <c r="B33" s="537" t="s">
        <v>1628</v>
      </c>
      <c r="H33" s="537">
        <v>14</v>
      </c>
      <c r="I33" s="537"/>
    </row>
    <row r="34" spans="2:9" ht="18.75" x14ac:dyDescent="0.3">
      <c r="B34" s="537" t="s">
        <v>2791</v>
      </c>
      <c r="H34" s="537">
        <v>20</v>
      </c>
      <c r="I34" s="537"/>
    </row>
    <row r="35" spans="2:9" ht="18.75" x14ac:dyDescent="0.3">
      <c r="H35" s="537">
        <f>SUM(H30:H34)</f>
        <v>120</v>
      </c>
      <c r="I35" s="537"/>
    </row>
    <row r="37" spans="2:9" ht="18.75" x14ac:dyDescent="0.3">
      <c r="B37" s="537" t="s">
        <v>2788</v>
      </c>
      <c r="C37" s="537"/>
      <c r="D37" s="537"/>
      <c r="E37" s="537"/>
      <c r="F37" s="537"/>
      <c r="G37" s="537"/>
      <c r="H37" s="537"/>
    </row>
    <row r="38" spans="2:9" ht="18.75" x14ac:dyDescent="0.3">
      <c r="B38" s="537"/>
      <c r="C38" s="537"/>
      <c r="D38" s="537"/>
      <c r="E38" s="537"/>
      <c r="F38" s="537"/>
      <c r="G38" s="537"/>
      <c r="H38" s="537"/>
    </row>
    <row r="39" spans="2:9" ht="18.75" x14ac:dyDescent="0.3">
      <c r="B39" s="537" t="s">
        <v>2789</v>
      </c>
      <c r="C39" s="537"/>
      <c r="D39" s="537"/>
      <c r="E39" s="537"/>
      <c r="F39" s="537"/>
      <c r="G39" s="537"/>
      <c r="H39" s="537">
        <v>26</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470" zoomScale="85" zoomScaleNormal="85" workbookViewId="0">
      <selection activeCell="A488" sqref="A488"/>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83</v>
      </c>
      <c r="B1" s="10"/>
      <c r="C1" s="13"/>
      <c r="D1" s="11" t="s">
        <v>92</v>
      </c>
      <c r="E1" s="12"/>
    </row>
    <row r="2" spans="1:10" s="3" customFormat="1" ht="13.5" thickBot="1" x14ac:dyDescent="0.3">
      <c r="A2" s="22" t="s">
        <v>18</v>
      </c>
      <c r="B2" s="6" t="s">
        <v>19</v>
      </c>
      <c r="C2" s="24"/>
      <c r="D2" s="18" t="s">
        <v>12</v>
      </c>
      <c r="E2" s="19" t="s">
        <v>13</v>
      </c>
      <c r="G2" s="14"/>
    </row>
    <row r="3" spans="1:10" x14ac:dyDescent="0.2">
      <c r="A3" s="23" t="s">
        <v>924</v>
      </c>
      <c r="B3" s="8">
        <v>76316134</v>
      </c>
      <c r="C3" s="25" t="s">
        <v>167</v>
      </c>
      <c r="D3" s="21">
        <f>COUNTIFS('CONTRATOS 2016'!AV:AV,A3,'CONTRATOS 2016'!$AI:AI,"&gt;=1")</f>
        <v>0</v>
      </c>
      <c r="E3" s="20">
        <f>SUMIFS('CONTRATOS 2016'!$AI:AI,'CONTRATOS 2016'!$AV:AV,A3)</f>
        <v>0</v>
      </c>
      <c r="J3" s="2"/>
    </row>
    <row r="4" spans="1:10" x14ac:dyDescent="0.2">
      <c r="A4" s="23" t="s">
        <v>652</v>
      </c>
      <c r="B4" s="8">
        <v>51574674</v>
      </c>
      <c r="C4" s="25" t="s">
        <v>242</v>
      </c>
      <c r="D4" s="21">
        <f>COUNTIFS('CONTRATOS 2016'!AV:AV,A4,'CONTRATOS 2016'!$AI:AI,"&gt;=1")</f>
        <v>0</v>
      </c>
      <c r="E4" s="20">
        <f>SUMIFS('CONTRATOS 2016'!$AI:AI,'CONTRATOS 2016'!$AV:AV,A4)</f>
        <v>0</v>
      </c>
    </row>
    <row r="5" spans="1:10" x14ac:dyDescent="0.2">
      <c r="A5" s="23" t="s">
        <v>904</v>
      </c>
      <c r="B5" s="8">
        <v>74320636</v>
      </c>
      <c r="C5" s="25" t="s">
        <v>254</v>
      </c>
      <c r="D5" s="21">
        <f>COUNTIFS('CONTRATOS 2016'!AV:AV,A5,'CONTRATOS 2016'!$AI:AI,"&gt;=1")</f>
        <v>0</v>
      </c>
      <c r="E5" s="20">
        <f>SUMIFS('CONTRATOS 2016'!$AI:AI,'CONTRATOS 2016'!$AV:AV,A5)</f>
        <v>0</v>
      </c>
    </row>
    <row r="6" spans="1:10" x14ac:dyDescent="0.2">
      <c r="A6" s="23" t="s">
        <v>955</v>
      </c>
      <c r="B6" s="8">
        <v>79340365</v>
      </c>
      <c r="C6" s="25" t="s">
        <v>164</v>
      </c>
      <c r="D6" s="21">
        <f>COUNTIFS('CONTRATOS 2016'!AV:AV,A6,'CONTRATOS 2016'!$AI:AI,"&gt;=1")</f>
        <v>0</v>
      </c>
      <c r="E6" s="20">
        <f>SUMIFS('CONTRATOS 2016'!$AI:AI,'CONTRATOS 2016'!$AV:AV,A6)</f>
        <v>0</v>
      </c>
    </row>
    <row r="7" spans="1:10" x14ac:dyDescent="0.2">
      <c r="A7" s="23" t="s">
        <v>996</v>
      </c>
      <c r="B7" s="8">
        <v>79705370</v>
      </c>
      <c r="C7" s="25" t="s">
        <v>208</v>
      </c>
      <c r="D7" s="21">
        <f>COUNTIFS('CONTRATOS 2016'!AV:AV,A7,'CONTRATOS 2016'!$AI:AI,"&gt;=1")</f>
        <v>0</v>
      </c>
      <c r="E7" s="20">
        <f>SUMIFS('CONTRATOS 2016'!$AI:AI,'CONTRATOS 2016'!$AV:AV,A7)</f>
        <v>0</v>
      </c>
    </row>
    <row r="8" spans="1:10" x14ac:dyDescent="0.2">
      <c r="A8" s="23" t="s">
        <v>1325</v>
      </c>
      <c r="B8" s="8">
        <v>1024495295</v>
      </c>
      <c r="C8" s="25" t="s">
        <v>162</v>
      </c>
      <c r="D8" s="21">
        <f>COUNTIFS('CONTRATOS 2016'!AV:AV,A8,'CONTRATOS 2016'!$AI:AI,"&gt;=1")</f>
        <v>0</v>
      </c>
      <c r="E8" s="20">
        <f>SUMIFS('CONTRATOS 2016'!$AI:AI,'CONTRATOS 2016'!$AV:AV,A8)</f>
        <v>0</v>
      </c>
    </row>
    <row r="9" spans="1:10" x14ac:dyDescent="0.2">
      <c r="A9" s="23" t="s">
        <v>849</v>
      </c>
      <c r="B9" s="8">
        <v>68296543</v>
      </c>
      <c r="C9" s="25" t="s">
        <v>165</v>
      </c>
      <c r="D9" s="21">
        <f>COUNTIFS('CONTRATOS 2016'!AV:AV,A9,'CONTRATOS 2016'!$AI:AI,"&gt;=1")</f>
        <v>0</v>
      </c>
      <c r="E9" s="20">
        <f>SUMIFS('CONTRATOS 2016'!$AI:AI,'CONTRATOS 2016'!$AV:AV,A9)</f>
        <v>0</v>
      </c>
    </row>
    <row r="10" spans="1:10" x14ac:dyDescent="0.2">
      <c r="A10" s="23" t="s">
        <v>786</v>
      </c>
      <c r="B10" s="8">
        <v>52993820</v>
      </c>
      <c r="C10" s="25" t="s">
        <v>262</v>
      </c>
      <c r="D10" s="21">
        <f>COUNTIFS('CONTRATOS 2016'!AV:AV,A10,'CONTRATOS 2016'!$AI:AI,"&gt;=1")</f>
        <v>0</v>
      </c>
      <c r="E10" s="20">
        <f>SUMIFS('CONTRATOS 2016'!$AI:AI,'CONTRATOS 2016'!$AV:AV,A10)</f>
        <v>0</v>
      </c>
    </row>
    <row r="11" spans="1:10" x14ac:dyDescent="0.2">
      <c r="A11" s="23" t="s">
        <v>775</v>
      </c>
      <c r="B11" s="8">
        <v>52934097</v>
      </c>
      <c r="C11" s="25" t="s">
        <v>162</v>
      </c>
      <c r="D11" s="21">
        <f>COUNTIFS('CONTRATOS 2016'!AV:AV,A11,'CONTRATOS 2016'!$AI:AI,"&gt;=1")</f>
        <v>0</v>
      </c>
      <c r="E11" s="20">
        <f>SUMIFS('CONTRATOS 2016'!$AI:AI,'CONTRATOS 2016'!$AV:AV,A11)</f>
        <v>0</v>
      </c>
    </row>
    <row r="12" spans="1:10" x14ac:dyDescent="0.2">
      <c r="A12" s="23" t="s">
        <v>530</v>
      </c>
      <c r="B12" s="8">
        <v>27082113</v>
      </c>
      <c r="C12" s="25" t="s">
        <v>183</v>
      </c>
      <c r="D12" s="21">
        <f>COUNTIFS('CONTRATOS 2016'!AV:AV,A12,'CONTRATOS 2016'!$AI:AI,"&gt;=1")</f>
        <v>0</v>
      </c>
      <c r="E12" s="20">
        <f>SUMIFS('CONTRATOS 2016'!$AI:AI,'CONTRATOS 2016'!$AV:AV,A12)</f>
        <v>0</v>
      </c>
    </row>
    <row r="13" spans="1:10" x14ac:dyDescent="0.2">
      <c r="A13" s="23" t="s">
        <v>545</v>
      </c>
      <c r="B13" s="8">
        <v>31164881</v>
      </c>
      <c r="C13" s="25" t="s">
        <v>253</v>
      </c>
      <c r="D13" s="21">
        <f>COUNTIFS('CONTRATOS 2016'!AV:AV,A13,'CONTRATOS 2016'!$AI:AI,"&gt;=1")</f>
        <v>0</v>
      </c>
      <c r="E13" s="20">
        <f>SUMIFS('CONTRATOS 2016'!$AI:AI,'CONTRATOS 2016'!$AV:AV,A13)</f>
        <v>0</v>
      </c>
    </row>
    <row r="14" spans="1:10" x14ac:dyDescent="0.2">
      <c r="A14" s="23" t="s">
        <v>569</v>
      </c>
      <c r="B14" s="8">
        <v>35492456</v>
      </c>
      <c r="C14" s="25" t="s">
        <v>163</v>
      </c>
      <c r="D14" s="21">
        <f>COUNTIFS('CONTRATOS 2016'!AV:AV,A14,'CONTRATOS 2016'!$AI:AI,"&gt;=1")</f>
        <v>0</v>
      </c>
      <c r="E14" s="20">
        <f>SUMIFS('CONTRATOS 2016'!$AI:AI,'CONTRATOS 2016'!$AV:AV,A14)</f>
        <v>0</v>
      </c>
    </row>
    <row r="15" spans="1:10" x14ac:dyDescent="0.2">
      <c r="A15" s="23" t="s">
        <v>1229</v>
      </c>
      <c r="B15" s="8">
        <v>94367897</v>
      </c>
      <c r="C15" s="25" t="s">
        <v>172</v>
      </c>
      <c r="D15" s="21">
        <f>COUNTIFS('CONTRATOS 2016'!AV:AV,A15,'CONTRATOS 2016'!$AI:AI,"&gt;=1")</f>
        <v>0</v>
      </c>
      <c r="E15" s="20">
        <f>SUMIFS('CONTRATOS 2016'!$AI:AI,'CONTRATOS 2016'!$AV:AV,A15)</f>
        <v>0</v>
      </c>
    </row>
    <row r="16" spans="1:10" x14ac:dyDescent="0.2">
      <c r="A16" s="23" t="s">
        <v>1215</v>
      </c>
      <c r="B16" s="8">
        <v>93373942</v>
      </c>
      <c r="C16" s="25" t="s">
        <v>182</v>
      </c>
      <c r="D16" s="21">
        <f>COUNTIFS('CONTRATOS 2016'!AV:AV,A16,'CONTRATOS 2016'!$AI:AI,"&gt;=1")</f>
        <v>0</v>
      </c>
      <c r="E16" s="20">
        <f>SUMIFS('CONTRATOS 2016'!$AI:AI,'CONTRATOS 2016'!$AV:AV,A16)</f>
        <v>0</v>
      </c>
    </row>
    <row r="17" spans="1:5" x14ac:dyDescent="0.2">
      <c r="A17" s="23" t="s">
        <v>305</v>
      </c>
      <c r="B17" s="8">
        <v>4470197</v>
      </c>
      <c r="C17" s="25" t="s">
        <v>174</v>
      </c>
      <c r="D17" s="21">
        <f>COUNTIFS('CONTRATOS 2016'!AV:AV,A17,'CONTRATOS 2016'!$AI:AI,"&gt;=1")</f>
        <v>0</v>
      </c>
      <c r="E17" s="20">
        <f>SUMIFS('CONTRATOS 2016'!$AI:AI,'CONTRATOS 2016'!$AV:AV,A17)</f>
        <v>0</v>
      </c>
    </row>
    <row r="18" spans="1:5" x14ac:dyDescent="0.2">
      <c r="A18" s="23" t="s">
        <v>748</v>
      </c>
      <c r="B18" s="8">
        <v>52780783</v>
      </c>
      <c r="C18" s="25" t="s">
        <v>262</v>
      </c>
      <c r="D18" s="21">
        <f>COUNTIFS('CONTRATOS 2016'!AV:AV,A18,'CONTRATOS 2016'!$AI:AI,"&gt;=1")</f>
        <v>0</v>
      </c>
      <c r="E18" s="20">
        <f>SUMIFS('CONTRATOS 2016'!$AI:AI,'CONTRATOS 2016'!$AV:AV,A18)</f>
        <v>0</v>
      </c>
    </row>
    <row r="19" spans="1:5" x14ac:dyDescent="0.2">
      <c r="A19" s="23" t="s">
        <v>1439</v>
      </c>
      <c r="B19" s="8">
        <v>1128445853</v>
      </c>
      <c r="C19" s="25" t="s">
        <v>187</v>
      </c>
      <c r="D19" s="21">
        <f>COUNTIFS('CONTRATOS 2016'!AV:AV,A19,'CONTRATOS 2016'!$AI:AI,"&gt;=1")</f>
        <v>0</v>
      </c>
      <c r="E19" s="20">
        <f>SUMIFS('CONTRATOS 2016'!$AI:AI,'CONTRATOS 2016'!$AV:AV,A19)</f>
        <v>0</v>
      </c>
    </row>
    <row r="20" spans="1:5" x14ac:dyDescent="0.2">
      <c r="A20" s="23" t="s">
        <v>987</v>
      </c>
      <c r="B20" s="8">
        <v>79617767</v>
      </c>
      <c r="C20" s="25" t="s">
        <v>230</v>
      </c>
      <c r="D20" s="21">
        <f>COUNTIFS('CONTRATOS 2016'!AV:AV,A20,'CONTRATOS 2016'!$AI:AI,"&gt;=1")</f>
        <v>0</v>
      </c>
      <c r="E20" s="20">
        <f>SUMIFS('CONTRATOS 2016'!$AI:AI,'CONTRATOS 2016'!$AV:AV,A20)</f>
        <v>0</v>
      </c>
    </row>
    <row r="21" spans="1:5" x14ac:dyDescent="0.2">
      <c r="A21" s="23" t="s">
        <v>870</v>
      </c>
      <c r="B21" s="8">
        <v>72201267</v>
      </c>
      <c r="C21" s="25" t="s">
        <v>220</v>
      </c>
      <c r="D21" s="21">
        <f>COUNTIFS('CONTRATOS 2016'!AV:AV,A21,'CONTRATOS 2016'!$AI:AI,"&gt;=1")</f>
        <v>0</v>
      </c>
      <c r="E21" s="20">
        <f>SUMIFS('CONTRATOS 2016'!$AI:AI,'CONTRATOS 2016'!$AV:AV,A21)</f>
        <v>0</v>
      </c>
    </row>
    <row r="22" spans="1:5" x14ac:dyDescent="0.2">
      <c r="A22" s="23" t="s">
        <v>1040</v>
      </c>
      <c r="B22" s="8">
        <v>79963759</v>
      </c>
      <c r="C22" s="25" t="s">
        <v>150</v>
      </c>
      <c r="D22" s="21">
        <f>COUNTIFS('CONTRATOS 2016'!AV:AV,A22,'CONTRATOS 2016'!$AI:AI,"&gt;=1")</f>
        <v>0</v>
      </c>
      <c r="E22" s="20">
        <f>SUMIFS('CONTRATOS 2016'!$AI:AI,'CONTRATOS 2016'!$AV:AV,A22)</f>
        <v>0</v>
      </c>
    </row>
    <row r="23" spans="1:5" x14ac:dyDescent="0.2">
      <c r="A23" s="23" t="s">
        <v>1233</v>
      </c>
      <c r="B23" s="8">
        <v>94391708</v>
      </c>
      <c r="C23" s="25" t="s">
        <v>162</v>
      </c>
      <c r="D23" s="21">
        <f>COUNTIFS('CONTRATOS 2016'!AV:AV,A23,'CONTRATOS 2016'!$AI:AI,"&gt;=1")</f>
        <v>0</v>
      </c>
      <c r="E23" s="20">
        <f>SUMIFS('CONTRATOS 2016'!$AI:AI,'CONTRATOS 2016'!$AV:AV,A23)</f>
        <v>0</v>
      </c>
    </row>
    <row r="24" spans="1:5" x14ac:dyDescent="0.2">
      <c r="A24" s="23" t="s">
        <v>1184</v>
      </c>
      <c r="B24" s="8">
        <v>88221546</v>
      </c>
      <c r="C24" s="25" t="s">
        <v>207</v>
      </c>
      <c r="D24" s="21">
        <f>COUNTIFS('CONTRATOS 2016'!AV:AV,A24,'CONTRATOS 2016'!$AI:AI,"&gt;=1")</f>
        <v>0</v>
      </c>
      <c r="E24" s="20">
        <f>SUMIFS('CONTRATOS 2016'!$AI:AI,'CONTRATOS 2016'!$AV:AV,A24)</f>
        <v>0</v>
      </c>
    </row>
    <row r="25" spans="1:5" x14ac:dyDescent="0.2">
      <c r="A25" s="23" t="s">
        <v>346</v>
      </c>
      <c r="B25" s="8">
        <v>8507491</v>
      </c>
      <c r="C25" s="25" t="s">
        <v>201</v>
      </c>
      <c r="D25" s="21">
        <f>COUNTIFS('CONTRATOS 2016'!AV:AV,A25,'CONTRATOS 2016'!$AI:AI,"&gt;=1")</f>
        <v>0</v>
      </c>
      <c r="E25" s="20">
        <f>SUMIFS('CONTRATOS 2016'!$AI:AI,'CONTRATOS 2016'!$AV:AV,A25)</f>
        <v>0</v>
      </c>
    </row>
    <row r="26" spans="1:5" x14ac:dyDescent="0.2">
      <c r="A26" s="23" t="s">
        <v>359</v>
      </c>
      <c r="B26" s="8">
        <v>9817852</v>
      </c>
      <c r="C26" s="25" t="s">
        <v>207</v>
      </c>
      <c r="D26" s="21">
        <f>COUNTIFS('CONTRATOS 2016'!AV:AV,A26,'CONTRATOS 2016'!$AI:AI,"&gt;=1")</f>
        <v>0</v>
      </c>
      <c r="E26" s="20">
        <f>SUMIFS('CONTRATOS 2016'!$AI:AI,'CONTRATOS 2016'!$AV:AV,A26)</f>
        <v>0</v>
      </c>
    </row>
    <row r="27" spans="1:5" x14ac:dyDescent="0.2">
      <c r="A27" s="23" t="s">
        <v>993</v>
      </c>
      <c r="B27" s="8">
        <v>79662924</v>
      </c>
      <c r="C27" s="25" t="s">
        <v>171</v>
      </c>
      <c r="D27" s="21">
        <f>COUNTIFS('CONTRATOS 2016'!AV:AV,A27,'CONTRATOS 2016'!$AI:AI,"&gt;=1")</f>
        <v>0</v>
      </c>
      <c r="E27" s="20">
        <f>SUMIFS('CONTRATOS 2016'!$AI:AI,'CONTRATOS 2016'!$AV:AV,A27)</f>
        <v>0</v>
      </c>
    </row>
    <row r="28" spans="1:5" x14ac:dyDescent="0.2">
      <c r="A28" s="23" t="s">
        <v>1172</v>
      </c>
      <c r="B28" s="8">
        <v>87473040</v>
      </c>
      <c r="C28" s="25" t="s">
        <v>183</v>
      </c>
      <c r="D28" s="21">
        <f>COUNTIFS('CONTRATOS 2016'!AV:AV,A28,'CONTRATOS 2016'!$AI:AI,"&gt;=1")</f>
        <v>0</v>
      </c>
      <c r="E28" s="20">
        <f>SUMIFS('CONTRATOS 2016'!$AI:AI,'CONTRATOS 2016'!$AV:AV,A28)</f>
        <v>0</v>
      </c>
    </row>
    <row r="29" spans="1:5" x14ac:dyDescent="0.2">
      <c r="A29" s="23" t="s">
        <v>1083</v>
      </c>
      <c r="B29" s="8">
        <v>80147567</v>
      </c>
      <c r="C29" s="25" t="s">
        <v>172</v>
      </c>
      <c r="D29" s="21">
        <f>COUNTIFS('CONTRATOS 2016'!AV:AV,A29,'CONTRATOS 2016'!$AI:AI,"&gt;=1")</f>
        <v>0</v>
      </c>
      <c r="E29" s="20">
        <f>SUMIFS('CONTRATOS 2016'!$AI:AI,'CONTRATOS 2016'!$AV:AV,A29)</f>
        <v>0</v>
      </c>
    </row>
    <row r="30" spans="1:5" x14ac:dyDescent="0.2">
      <c r="A30" s="23" t="s">
        <v>467</v>
      </c>
      <c r="B30" s="8">
        <v>17356341</v>
      </c>
      <c r="C30" s="25" t="s">
        <v>206</v>
      </c>
      <c r="D30" s="21">
        <f>COUNTIFS('CONTRATOS 2016'!AV:AV,A30,'CONTRATOS 2016'!$AI:AI,"&gt;=1")</f>
        <v>0</v>
      </c>
      <c r="E30" s="20">
        <f>SUMIFS('CONTRATOS 2016'!$AI:AI,'CONTRATOS 2016'!$AV:AV,A30)</f>
        <v>0</v>
      </c>
    </row>
    <row r="31" spans="1:5" x14ac:dyDescent="0.2">
      <c r="A31" s="23" t="s">
        <v>877</v>
      </c>
      <c r="B31" s="8">
        <v>72228650</v>
      </c>
      <c r="C31" s="25" t="s">
        <v>168</v>
      </c>
      <c r="D31" s="21">
        <f>COUNTIFS('CONTRATOS 2016'!AV:AV,A31,'CONTRATOS 2016'!$AI:AI,"&gt;=1")</f>
        <v>0</v>
      </c>
      <c r="E31" s="20">
        <f>SUMIFS('CONTRATOS 2016'!$AI:AI,'CONTRATOS 2016'!$AV:AV,A31)</f>
        <v>0</v>
      </c>
    </row>
    <row r="32" spans="1:5" x14ac:dyDescent="0.2">
      <c r="A32" s="23" t="s">
        <v>1237</v>
      </c>
      <c r="B32" s="8">
        <v>94453666</v>
      </c>
      <c r="C32" s="25" t="s">
        <v>172</v>
      </c>
      <c r="D32" s="21">
        <f>COUNTIFS('CONTRATOS 2016'!AV:AV,A32,'CONTRATOS 2016'!$AI:AI,"&gt;=1")</f>
        <v>0</v>
      </c>
      <c r="E32" s="20">
        <f>SUMIFS('CONTRATOS 2016'!$AI:AI,'CONTRATOS 2016'!$AV:AV,A32)</f>
        <v>0</v>
      </c>
    </row>
    <row r="33" spans="1:5" x14ac:dyDescent="0.2">
      <c r="A33" s="23" t="s">
        <v>1440</v>
      </c>
      <c r="B33" s="8">
        <v>1130587089</v>
      </c>
      <c r="C33" s="25" t="s">
        <v>168</v>
      </c>
      <c r="D33" s="21">
        <f>COUNTIFS('CONTRATOS 2016'!AV:AV,A33,'CONTRATOS 2016'!$AI:AI,"&gt;=1")</f>
        <v>0</v>
      </c>
      <c r="E33" s="20">
        <f>SUMIFS('CONTRATOS 2016'!$AI:AI,'CONTRATOS 2016'!$AV:AV,A33)</f>
        <v>0</v>
      </c>
    </row>
    <row r="34" spans="1:5" x14ac:dyDescent="0.2">
      <c r="A34" s="23" t="s">
        <v>1155</v>
      </c>
      <c r="B34" s="8">
        <v>86040562</v>
      </c>
      <c r="C34" s="25" t="s">
        <v>203</v>
      </c>
      <c r="D34" s="21">
        <f>COUNTIFS('CONTRATOS 2016'!AV:AV,A34,'CONTRATOS 2016'!$AI:AI,"&gt;=1")</f>
        <v>0</v>
      </c>
      <c r="E34" s="20">
        <f>SUMIFS('CONTRATOS 2016'!$AI:AI,'CONTRATOS 2016'!$AV:AV,A34)</f>
        <v>0</v>
      </c>
    </row>
    <row r="35" spans="1:5" x14ac:dyDescent="0.2">
      <c r="A35" s="23" t="s">
        <v>1178</v>
      </c>
      <c r="B35" s="8">
        <v>88030955</v>
      </c>
      <c r="C35" s="25" t="s">
        <v>172</v>
      </c>
      <c r="D35" s="21">
        <f>COUNTIFS('CONTRATOS 2016'!AV:AV,A35,'CONTRATOS 2016'!$AI:AI,"&gt;=1")</f>
        <v>0</v>
      </c>
      <c r="E35" s="20">
        <f>SUMIFS('CONTRATOS 2016'!$AI:AI,'CONTRATOS 2016'!$AV:AV,A35)</f>
        <v>0</v>
      </c>
    </row>
    <row r="36" spans="1:5" x14ac:dyDescent="0.2">
      <c r="A36" s="23" t="s">
        <v>398</v>
      </c>
      <c r="B36" s="8">
        <v>12203383</v>
      </c>
      <c r="C36" s="25" t="s">
        <v>218</v>
      </c>
      <c r="D36" s="21">
        <f>COUNTIFS('CONTRATOS 2016'!AV:AV,A36,'CONTRATOS 2016'!$AI:AI,"&gt;=1")</f>
        <v>0</v>
      </c>
      <c r="E36" s="20">
        <f>SUMIFS('CONTRATOS 2016'!$AI:AI,'CONTRATOS 2016'!$AV:AV,A36)</f>
        <v>0</v>
      </c>
    </row>
    <row r="37" spans="1:5" x14ac:dyDescent="0.2">
      <c r="A37" s="23" t="s">
        <v>413</v>
      </c>
      <c r="B37" s="8">
        <v>12969328</v>
      </c>
      <c r="C37" s="25" t="s">
        <v>184</v>
      </c>
      <c r="D37" s="21">
        <f>COUNTIFS('CONTRATOS 2016'!AV:AV,A37,'CONTRATOS 2016'!$AI:AI,"&gt;=1")</f>
        <v>0</v>
      </c>
      <c r="E37" s="20">
        <f>SUMIFS('CONTRATOS 2016'!$AI:AI,'CONTRATOS 2016'!$AV:AV,A37)</f>
        <v>0</v>
      </c>
    </row>
    <row r="38" spans="1:5" x14ac:dyDescent="0.2">
      <c r="A38" s="23" t="s">
        <v>293</v>
      </c>
      <c r="B38" s="8">
        <v>2997089</v>
      </c>
      <c r="C38" s="25" t="s">
        <v>162</v>
      </c>
      <c r="D38" s="21">
        <f>COUNTIFS('CONTRATOS 2016'!AV:AV,A38,'CONTRATOS 2016'!$AI:AI,"&gt;=1")</f>
        <v>0</v>
      </c>
      <c r="E38" s="20">
        <f>SUMIFS('CONTRATOS 2016'!$AI:AI,'CONTRATOS 2016'!$AV:AV,A38)</f>
        <v>0</v>
      </c>
    </row>
    <row r="39" spans="1:5" x14ac:dyDescent="0.2">
      <c r="A39" s="23" t="s">
        <v>551</v>
      </c>
      <c r="B39" s="8">
        <v>31852260</v>
      </c>
      <c r="C39" s="25" t="s">
        <v>254</v>
      </c>
      <c r="D39" s="21">
        <f>COUNTIFS('CONTRATOS 2016'!AV:AV,A39,'CONTRATOS 2016'!$AI:AI,"&gt;=1")</f>
        <v>0</v>
      </c>
      <c r="E39" s="20">
        <f>SUMIFS('CONTRATOS 2016'!$AI:AI,'CONTRATOS 2016'!$AV:AV,A39)</f>
        <v>0</v>
      </c>
    </row>
    <row r="40" spans="1:5" x14ac:dyDescent="0.2">
      <c r="A40" s="23" t="s">
        <v>496</v>
      </c>
      <c r="B40" s="8">
        <v>19468904</v>
      </c>
      <c r="C40" s="25" t="s">
        <v>208</v>
      </c>
      <c r="D40" s="21">
        <f>COUNTIFS('CONTRATOS 2016'!AV:AV,A40,'CONTRATOS 2016'!$AI:AI,"&gt;=1")</f>
        <v>0</v>
      </c>
      <c r="E40" s="20">
        <f>SUMIFS('CONTRATOS 2016'!$AI:AI,'CONTRATOS 2016'!$AV:AV,A40)</f>
        <v>0</v>
      </c>
    </row>
    <row r="41" spans="1:5" x14ac:dyDescent="0.2">
      <c r="A41" s="23" t="s">
        <v>418</v>
      </c>
      <c r="B41" s="8">
        <v>12994660</v>
      </c>
      <c r="C41" s="25" t="s">
        <v>226</v>
      </c>
      <c r="D41" s="21">
        <f>COUNTIFS('CONTRATOS 2016'!AV:AV,A41,'CONTRATOS 2016'!$AI:AI,"&gt;=1")</f>
        <v>0</v>
      </c>
      <c r="E41" s="20">
        <f>SUMIFS('CONTRATOS 2016'!$AI:AI,'CONTRATOS 2016'!$AV:AV,A41)</f>
        <v>0</v>
      </c>
    </row>
    <row r="42" spans="1:5" x14ac:dyDescent="0.2">
      <c r="A42" s="23" t="s">
        <v>929</v>
      </c>
      <c r="B42" s="8">
        <v>76328498</v>
      </c>
      <c r="C42" s="25" t="s">
        <v>212</v>
      </c>
      <c r="D42" s="21">
        <f>COUNTIFS('CONTRATOS 2016'!AV:AV,A42,'CONTRATOS 2016'!$AI:AI,"&gt;=1")</f>
        <v>0</v>
      </c>
      <c r="E42" s="20">
        <f>SUMIFS('CONTRATOS 2016'!$AI:AI,'CONTRATOS 2016'!$AV:AV,A42)</f>
        <v>0</v>
      </c>
    </row>
    <row r="43" spans="1:5" x14ac:dyDescent="0.2">
      <c r="A43" s="23" t="s">
        <v>355</v>
      </c>
      <c r="B43" s="8">
        <v>9658672</v>
      </c>
      <c r="C43" s="25" t="s">
        <v>162</v>
      </c>
      <c r="D43" s="21">
        <f>COUNTIFS('CONTRATOS 2016'!AV:AV,A43,'CONTRATOS 2016'!$AI:AI,"&gt;=1")</f>
        <v>0</v>
      </c>
      <c r="E43" s="20">
        <f>SUMIFS('CONTRATOS 2016'!$AI:AI,'CONTRATOS 2016'!$AV:AV,A43)</f>
        <v>0</v>
      </c>
    </row>
    <row r="44" spans="1:5" x14ac:dyDescent="0.2">
      <c r="A44" s="23" t="s">
        <v>956</v>
      </c>
      <c r="B44" s="8">
        <v>79342713</v>
      </c>
      <c r="C44" s="25" t="s">
        <v>275</v>
      </c>
      <c r="D44" s="21">
        <f>COUNTIFS('CONTRATOS 2016'!AV:AV,A44,'CONTRATOS 2016'!$AI:AI,"&gt;=1")</f>
        <v>0</v>
      </c>
      <c r="E44" s="20">
        <f>SUMIFS('CONTRATOS 2016'!$AI:AI,'CONTRATOS 2016'!$AV:AV,A44)</f>
        <v>0</v>
      </c>
    </row>
    <row r="45" spans="1:5" x14ac:dyDescent="0.2">
      <c r="A45" s="23" t="s">
        <v>941</v>
      </c>
      <c r="B45" s="8">
        <v>79116407</v>
      </c>
      <c r="C45" s="25" t="s">
        <v>222</v>
      </c>
      <c r="D45" s="21">
        <f>COUNTIFS('CONTRATOS 2016'!AV:AV,A45,'CONTRATOS 2016'!$AI:AI,"&gt;=1")</f>
        <v>0</v>
      </c>
      <c r="E45" s="20">
        <f>SUMIFS('CONTRATOS 2016'!$AI:AI,'CONTRATOS 2016'!$AV:AV,A45)</f>
        <v>0</v>
      </c>
    </row>
    <row r="46" spans="1:5" x14ac:dyDescent="0.2">
      <c r="A46" s="23" t="s">
        <v>1141</v>
      </c>
      <c r="B46" s="8">
        <v>83219253</v>
      </c>
      <c r="C46" s="25" t="s">
        <v>247</v>
      </c>
      <c r="D46" s="21">
        <f>COUNTIFS('CONTRATOS 2016'!AV:AV,A46,'CONTRATOS 2016'!$AI:AI,"&gt;=1")</f>
        <v>0</v>
      </c>
      <c r="E46" s="20">
        <f>SUMIFS('CONTRATOS 2016'!$AI:AI,'CONTRATOS 2016'!$AV:AV,A46)</f>
        <v>0</v>
      </c>
    </row>
    <row r="47" spans="1:5" x14ac:dyDescent="0.2">
      <c r="A47" s="23" t="s">
        <v>601</v>
      </c>
      <c r="B47" s="8">
        <v>39664287</v>
      </c>
      <c r="C47" s="25" t="s">
        <v>264</v>
      </c>
      <c r="D47" s="21">
        <f>COUNTIFS('CONTRATOS 2016'!AV:AV,A47,'CONTRATOS 2016'!$AI:AI,"&gt;=1")</f>
        <v>0</v>
      </c>
      <c r="E47" s="20">
        <f>SUMIFS('CONTRATOS 2016'!$AI:AI,'CONTRATOS 2016'!$AV:AV,A47)</f>
        <v>0</v>
      </c>
    </row>
    <row r="48" spans="1:5" x14ac:dyDescent="0.2">
      <c r="A48" s="23" t="s">
        <v>659</v>
      </c>
      <c r="B48" s="8">
        <v>51680160</v>
      </c>
      <c r="C48" s="25" t="s">
        <v>164</v>
      </c>
      <c r="D48" s="21">
        <f>COUNTIFS('CONTRATOS 2016'!AV:AV,A48,'CONTRATOS 2016'!$AI:AI,"&gt;=1")</f>
        <v>0</v>
      </c>
      <c r="E48" s="20">
        <f>SUMIFS('CONTRATOS 2016'!$AI:AI,'CONTRATOS 2016'!$AV:AV,A48)</f>
        <v>0</v>
      </c>
    </row>
    <row r="49" spans="1:7" x14ac:dyDescent="0.2">
      <c r="A49" s="23" t="s">
        <v>348</v>
      </c>
      <c r="B49" s="8">
        <v>8642908</v>
      </c>
      <c r="C49" s="25" t="s">
        <v>203</v>
      </c>
      <c r="D49" s="21">
        <f>COUNTIFS('CONTRATOS 2016'!AV:AV,A49,'CONTRATOS 2016'!$AI:AI,"&gt;=1")</f>
        <v>0</v>
      </c>
      <c r="E49" s="20">
        <f>SUMIFS('CONTRATOS 2016'!$AI:AI,'CONTRATOS 2016'!$AV:AV,A49)</f>
        <v>0</v>
      </c>
    </row>
    <row r="50" spans="1:7" x14ac:dyDescent="0.2">
      <c r="A50" s="23" t="s">
        <v>768</v>
      </c>
      <c r="B50" s="8">
        <v>52897533</v>
      </c>
      <c r="C50" s="25" t="s">
        <v>257</v>
      </c>
      <c r="D50" s="21">
        <f>COUNTIFS('CONTRATOS 2016'!AV:AV,A50,'CONTRATOS 2016'!$AI:AI,"&gt;=1")</f>
        <v>0</v>
      </c>
      <c r="E50" s="20">
        <f>SUMIFS('CONTRATOS 2016'!$AI:AI,'CONTRATOS 2016'!$AV:AV,A50)</f>
        <v>0</v>
      </c>
    </row>
    <row r="51" spans="1:7" x14ac:dyDescent="0.2">
      <c r="A51" s="23" t="s">
        <v>695</v>
      </c>
      <c r="B51" s="8">
        <v>52224214</v>
      </c>
      <c r="C51" s="25" t="s">
        <v>162</v>
      </c>
      <c r="D51" s="21">
        <f>COUNTIFS('CONTRATOS 2016'!AV:AV,A51,'CONTRATOS 2016'!$AI:AI,"&gt;=1")</f>
        <v>0</v>
      </c>
      <c r="E51" s="20">
        <f>SUMIFS('CONTRATOS 2016'!$AI:AI,'CONTRATOS 2016'!$AV:AV,A51)</f>
        <v>0</v>
      </c>
    </row>
    <row r="52" spans="1:7" x14ac:dyDescent="0.2">
      <c r="A52" s="23" t="s">
        <v>1352</v>
      </c>
      <c r="B52" s="8">
        <v>1032379146</v>
      </c>
      <c r="C52" s="25" t="s">
        <v>206</v>
      </c>
      <c r="D52" s="21">
        <f>COUNTIFS('CONTRATOS 2016'!AV:AV,A52,'CONTRATOS 2016'!$AI:AI,"&gt;=1")</f>
        <v>0</v>
      </c>
      <c r="E52" s="20">
        <f>SUMIFS('CONTRATOS 2016'!$AI:AI,'CONTRATOS 2016'!$AV:AV,A52)</f>
        <v>0</v>
      </c>
    </row>
    <row r="53" spans="1:7" x14ac:dyDescent="0.2">
      <c r="A53" s="23" t="s">
        <v>698</v>
      </c>
      <c r="B53" s="8">
        <v>52258308</v>
      </c>
      <c r="C53" s="25" t="s">
        <v>263</v>
      </c>
      <c r="D53" s="21">
        <f>COUNTIFS('CONTRATOS 2016'!AV:AV,A53,'CONTRATOS 2016'!$AI:AI,"&gt;=1")</f>
        <v>0</v>
      </c>
      <c r="E53" s="20">
        <f>SUMIFS('CONTRATOS 2016'!$AI:AI,'CONTRATOS 2016'!$AV:AV,A53)</f>
        <v>0</v>
      </c>
    </row>
    <row r="54" spans="1:7" x14ac:dyDescent="0.2">
      <c r="A54" s="23" t="s">
        <v>736</v>
      </c>
      <c r="B54" s="8">
        <v>52546213</v>
      </c>
      <c r="C54" s="25" t="s">
        <v>162</v>
      </c>
      <c r="D54" s="21">
        <f>COUNTIFS('CONTRATOS 2016'!AV:AV,A54,'CONTRATOS 2016'!$AI:AI,"&gt;=1")</f>
        <v>0</v>
      </c>
      <c r="E54" s="20">
        <f>SUMIFS('CONTRATOS 2016'!$AI:AI,'CONTRATOS 2016'!$AV:AV,A54)</f>
        <v>0</v>
      </c>
    </row>
    <row r="55" spans="1:7" x14ac:dyDescent="0.2">
      <c r="A55" s="23" t="s">
        <v>731</v>
      </c>
      <c r="B55" s="8">
        <v>52528201</v>
      </c>
      <c r="C55" s="25" t="s">
        <v>278</v>
      </c>
      <c r="D55" s="21">
        <f>COUNTIFS('CONTRATOS 2016'!AV:AV,A55,'CONTRATOS 2016'!$AI:AI,"&gt;=1")</f>
        <v>0</v>
      </c>
      <c r="E55" s="20">
        <f>SUMIFS('CONTRATOS 2016'!$AI:AI,'CONTRATOS 2016'!$AV:AV,A55)</f>
        <v>0</v>
      </c>
    </row>
    <row r="56" spans="1:7" x14ac:dyDescent="0.2">
      <c r="A56" s="23" t="s">
        <v>16</v>
      </c>
      <c r="B56" s="8">
        <v>30738603</v>
      </c>
      <c r="C56" s="25" t="s">
        <v>225</v>
      </c>
      <c r="D56" s="21">
        <f>COUNTIFS('CONTRATOS 2016'!AV:AV,A56,'CONTRATOS 2016'!$AI:AI,"&gt;=1")</f>
        <v>0</v>
      </c>
      <c r="E56" s="20">
        <f>SUMIFS('CONTRATOS 2016'!$AI:AI,'CONTRATOS 2016'!$AV:AV,A56)</f>
        <v>0</v>
      </c>
      <c r="G56" s="27"/>
    </row>
    <row r="57" spans="1:7" x14ac:dyDescent="0.2">
      <c r="A57" s="23" t="s">
        <v>537</v>
      </c>
      <c r="B57" s="8">
        <v>30237746</v>
      </c>
      <c r="C57" s="25" t="s">
        <v>162</v>
      </c>
      <c r="D57" s="21">
        <f>COUNTIFS('CONTRATOS 2016'!AV:AV,A57,'CONTRATOS 2016'!$AI:AI,"&gt;=1")</f>
        <v>0</v>
      </c>
      <c r="E57" s="20">
        <f>SUMIFS('CONTRATOS 2016'!$AI:AI,'CONTRATOS 2016'!$AV:AV,A57)</f>
        <v>0</v>
      </c>
    </row>
    <row r="58" spans="1:7" x14ac:dyDescent="0.2">
      <c r="A58" s="23" t="s">
        <v>634</v>
      </c>
      <c r="B58" s="8">
        <v>43106175</v>
      </c>
      <c r="C58" s="25" t="s">
        <v>187</v>
      </c>
      <c r="D58" s="21">
        <f>COUNTIFS('CONTRATOS 2016'!AV:AV,A58,'CONTRATOS 2016'!$AI:AI,"&gt;=1")</f>
        <v>0</v>
      </c>
      <c r="E58" s="20">
        <f>SUMIFS('CONTRATOS 2016'!$AI:AI,'CONTRATOS 2016'!$AV:AV,A58)</f>
        <v>0</v>
      </c>
    </row>
    <row r="59" spans="1:7" x14ac:dyDescent="0.2">
      <c r="A59" s="23" t="s">
        <v>1417</v>
      </c>
      <c r="B59" s="8">
        <v>1095792999</v>
      </c>
      <c r="C59" s="25" t="s">
        <v>162</v>
      </c>
      <c r="D59" s="21">
        <f>COUNTIFS('CONTRATOS 2016'!AV:AV,A59,'CONTRATOS 2016'!$AI:AI,"&gt;=1")</f>
        <v>0</v>
      </c>
      <c r="E59" s="20">
        <f>SUMIFS('CONTRATOS 2016'!$AI:AI,'CONTRATOS 2016'!$AV:AV,A59)</f>
        <v>0</v>
      </c>
    </row>
    <row r="60" spans="1:7" x14ac:dyDescent="0.2">
      <c r="A60" s="23" t="s">
        <v>703</v>
      </c>
      <c r="B60" s="8">
        <v>52279938</v>
      </c>
      <c r="C60" s="25" t="s">
        <v>162</v>
      </c>
      <c r="D60" s="21">
        <f>COUNTIFS('CONTRATOS 2016'!AV:AV,A60,'CONTRATOS 2016'!$AI:AI,"&gt;=1")</f>
        <v>0</v>
      </c>
      <c r="E60" s="20">
        <f>SUMIFS('CONTRATOS 2016'!$AI:AI,'CONTRATOS 2016'!$AV:AV,A60)</f>
        <v>0</v>
      </c>
    </row>
    <row r="61" spans="1:7" x14ac:dyDescent="0.2">
      <c r="A61" s="23" t="s">
        <v>998</v>
      </c>
      <c r="B61" s="8">
        <v>79707869</v>
      </c>
      <c r="C61" s="25" t="s">
        <v>214</v>
      </c>
      <c r="D61" s="21">
        <f>COUNTIFS('CONTRATOS 2016'!AV:AV,A61,'CONTRATOS 2016'!$AI:AI,"&gt;=1")</f>
        <v>0</v>
      </c>
      <c r="E61" s="20">
        <f>SUMIFS('CONTRATOS 2016'!$AI:AI,'CONTRATOS 2016'!$AV:AV,A61)</f>
        <v>0</v>
      </c>
    </row>
    <row r="62" spans="1:7" x14ac:dyDescent="0.2">
      <c r="A62" s="23" t="s">
        <v>1312</v>
      </c>
      <c r="B62" s="8">
        <v>1020744323</v>
      </c>
      <c r="C62" s="25" t="s">
        <v>162</v>
      </c>
      <c r="D62" s="21">
        <f>COUNTIFS('CONTRATOS 2016'!AV:AV,A62,'CONTRATOS 2016'!$AI:AI,"&gt;=1")</f>
        <v>0</v>
      </c>
      <c r="E62" s="20">
        <f>SUMIFS('CONTRATOS 2016'!$AI:AI,'CONTRATOS 2016'!$AV:AV,A62)</f>
        <v>0</v>
      </c>
    </row>
    <row r="63" spans="1:7" x14ac:dyDescent="0.2">
      <c r="A63" s="23" t="s">
        <v>724</v>
      </c>
      <c r="B63" s="8">
        <v>52454568</v>
      </c>
      <c r="C63" s="25" t="s">
        <v>186</v>
      </c>
      <c r="D63" s="21">
        <f>COUNTIFS('CONTRATOS 2016'!AV:AV,A63,'CONTRATOS 2016'!$AI:AI,"&gt;=1")</f>
        <v>0</v>
      </c>
      <c r="E63" s="20">
        <f>SUMIFS('CONTRATOS 2016'!$AI:AI,'CONTRATOS 2016'!$AV:AV,A63)</f>
        <v>0</v>
      </c>
    </row>
    <row r="64" spans="1:7" x14ac:dyDescent="0.2">
      <c r="A64" s="23" t="s">
        <v>716</v>
      </c>
      <c r="B64" s="8">
        <v>52390529</v>
      </c>
      <c r="C64" s="25" t="s">
        <v>247</v>
      </c>
      <c r="D64" s="21">
        <f>COUNTIFS('CONTRATOS 2016'!AV:AV,A64,'CONTRATOS 2016'!$AI:AI,"&gt;=1")</f>
        <v>0</v>
      </c>
      <c r="E64" s="20">
        <f>SUMIFS('CONTRATOS 2016'!$AI:AI,'CONTRATOS 2016'!$AV:AV,A64)</f>
        <v>0</v>
      </c>
    </row>
    <row r="65" spans="1:5" x14ac:dyDescent="0.2">
      <c r="A65" s="23" t="s">
        <v>772</v>
      </c>
      <c r="B65" s="8">
        <v>52917088</v>
      </c>
      <c r="C65" s="25" t="s">
        <v>264</v>
      </c>
      <c r="D65" s="21">
        <f>COUNTIFS('CONTRATOS 2016'!AV:AV,A65,'CONTRATOS 2016'!$AI:AI,"&gt;=1")</f>
        <v>0</v>
      </c>
      <c r="E65" s="20">
        <f>SUMIFS('CONTRATOS 2016'!$AI:AI,'CONTRATOS 2016'!$AV:AV,A65)</f>
        <v>0</v>
      </c>
    </row>
    <row r="66" spans="1:5" x14ac:dyDescent="0.2">
      <c r="A66" s="23" t="s">
        <v>1400</v>
      </c>
      <c r="B66" s="8">
        <v>1084735542</v>
      </c>
      <c r="C66" s="25" t="s">
        <v>255</v>
      </c>
      <c r="D66" s="21">
        <f>COUNTIFS('CONTRATOS 2016'!AV:AV,A66,'CONTRATOS 2016'!$AI:AI,"&gt;=1")</f>
        <v>0</v>
      </c>
      <c r="E66" s="20">
        <f>SUMIFS('CONTRATOS 2016'!$AI:AI,'CONTRATOS 2016'!$AV:AV,A66)</f>
        <v>0</v>
      </c>
    </row>
    <row r="67" spans="1:5" x14ac:dyDescent="0.2">
      <c r="A67" s="23" t="s">
        <v>1429</v>
      </c>
      <c r="B67" s="8">
        <v>1120216621</v>
      </c>
      <c r="C67" s="25" t="s">
        <v>184</v>
      </c>
      <c r="D67" s="21">
        <f>COUNTIFS('CONTRATOS 2016'!AV:AV,A67,'CONTRATOS 2016'!$AI:AI,"&gt;=1")</f>
        <v>0</v>
      </c>
      <c r="E67" s="20">
        <f>SUMIFS('CONTRATOS 2016'!$AI:AI,'CONTRATOS 2016'!$AV:AV,A67)</f>
        <v>0</v>
      </c>
    </row>
    <row r="68" spans="1:5" x14ac:dyDescent="0.2">
      <c r="A68" s="23" t="s">
        <v>779</v>
      </c>
      <c r="B68" s="8">
        <v>52970509</v>
      </c>
      <c r="C68" s="25" t="s">
        <v>198</v>
      </c>
      <c r="D68" s="21">
        <f>COUNTIFS('CONTRATOS 2016'!AV:AV,A68,'CONTRATOS 2016'!$AI:AI,"&gt;=1")</f>
        <v>0</v>
      </c>
      <c r="E68" s="20">
        <f>SUMIFS('CONTRATOS 2016'!$AI:AI,'CONTRATOS 2016'!$AV:AV,A68)</f>
        <v>0</v>
      </c>
    </row>
    <row r="69" spans="1:5" x14ac:dyDescent="0.2">
      <c r="A69" s="23" t="s">
        <v>1331</v>
      </c>
      <c r="B69" s="8">
        <v>1026560635</v>
      </c>
      <c r="C69" s="25" t="s">
        <v>284</v>
      </c>
      <c r="D69" s="21">
        <f>COUNTIFS('CONTRATOS 2016'!AV:AV,A69,'CONTRATOS 2016'!$AI:AI,"&gt;=1")</f>
        <v>0</v>
      </c>
      <c r="E69" s="20">
        <f>SUMIFS('CONTRATOS 2016'!$AI:AI,'CONTRATOS 2016'!$AV:AV,A69)</f>
        <v>0</v>
      </c>
    </row>
    <row r="70" spans="1:5" x14ac:dyDescent="0.2">
      <c r="A70" s="23" t="s">
        <v>296</v>
      </c>
      <c r="B70" s="8">
        <v>3170979</v>
      </c>
      <c r="C70" s="25" t="s">
        <v>167</v>
      </c>
      <c r="D70" s="21">
        <f>COUNTIFS('CONTRATOS 2016'!AV:AV,A70,'CONTRATOS 2016'!$AI:AI,"&gt;=1")</f>
        <v>0</v>
      </c>
      <c r="E70" s="20">
        <f>SUMIFS('CONTRATOS 2016'!$AI:AI,'CONTRATOS 2016'!$AV:AV,A70)</f>
        <v>0</v>
      </c>
    </row>
    <row r="71" spans="1:5" x14ac:dyDescent="0.2">
      <c r="A71" s="23" t="s">
        <v>433</v>
      </c>
      <c r="B71" s="8">
        <v>13852174</v>
      </c>
      <c r="C71" s="25" t="s">
        <v>229</v>
      </c>
      <c r="D71" s="21">
        <f>COUNTIFS('CONTRATOS 2016'!AV:AV,A71,'CONTRATOS 2016'!$AI:AI,"&gt;=1")</f>
        <v>0</v>
      </c>
      <c r="E71" s="20">
        <f>SUMIFS('CONTRATOS 2016'!$AI:AI,'CONTRATOS 2016'!$AV:AV,A71)</f>
        <v>0</v>
      </c>
    </row>
    <row r="72" spans="1:5" x14ac:dyDescent="0.2">
      <c r="A72" s="23" t="s">
        <v>951</v>
      </c>
      <c r="B72" s="8">
        <v>79264819</v>
      </c>
      <c r="C72" s="25" t="s">
        <v>162</v>
      </c>
      <c r="D72" s="21">
        <f>COUNTIFS('CONTRATOS 2016'!AV:AV,A72,'CONTRATOS 2016'!$AI:AI,"&gt;=1")</f>
        <v>0</v>
      </c>
      <c r="E72" s="20">
        <f>SUMIFS('CONTRATOS 2016'!$AI:AI,'CONTRATOS 2016'!$AV:AV,A72)</f>
        <v>0</v>
      </c>
    </row>
    <row r="73" spans="1:5" x14ac:dyDescent="0.2">
      <c r="A73" s="23" t="s">
        <v>1248</v>
      </c>
      <c r="B73" s="8">
        <v>94537372</v>
      </c>
      <c r="C73" s="25" t="s">
        <v>204</v>
      </c>
      <c r="D73" s="21">
        <f>COUNTIFS('CONTRATOS 2016'!AV:AV,A73,'CONTRATOS 2016'!$AI:AI,"&gt;=1")</f>
        <v>0</v>
      </c>
      <c r="E73" s="20">
        <f>SUMIFS('CONTRATOS 2016'!$AI:AI,'CONTRATOS 2016'!$AV:AV,A73)</f>
        <v>0</v>
      </c>
    </row>
    <row r="74" spans="1:5" x14ac:dyDescent="0.2">
      <c r="A74" s="23" t="s">
        <v>1192</v>
      </c>
      <c r="B74" s="8">
        <v>88234968</v>
      </c>
      <c r="C74" s="25" t="s">
        <v>282</v>
      </c>
      <c r="D74" s="21">
        <f>COUNTIFS('CONTRATOS 2016'!AV:AV,A74,'CONTRATOS 2016'!$AI:AI,"&gt;=1")</f>
        <v>0</v>
      </c>
      <c r="E74" s="20">
        <f>SUMIFS('CONTRATOS 2016'!$AI:AI,'CONTRATOS 2016'!$AV:AV,A74)</f>
        <v>0</v>
      </c>
    </row>
    <row r="75" spans="1:5" x14ac:dyDescent="0.2">
      <c r="A75" s="23" t="s">
        <v>1057</v>
      </c>
      <c r="B75" s="8">
        <v>80030320</v>
      </c>
      <c r="C75" s="25" t="s">
        <v>164</v>
      </c>
      <c r="D75" s="21">
        <f>COUNTIFS('CONTRATOS 2016'!AV:AV,A75,'CONTRATOS 2016'!$AI:AI,"&gt;=1")</f>
        <v>0</v>
      </c>
      <c r="E75" s="20">
        <f>SUMIFS('CONTRATOS 2016'!$AI:AI,'CONTRATOS 2016'!$AV:AV,A75)</f>
        <v>0</v>
      </c>
    </row>
    <row r="76" spans="1:5" x14ac:dyDescent="0.2">
      <c r="A76" s="23" t="s">
        <v>1405</v>
      </c>
      <c r="B76" s="8">
        <v>1085256374</v>
      </c>
      <c r="C76" s="25" t="s">
        <v>223</v>
      </c>
      <c r="D76" s="21">
        <f>COUNTIFS('CONTRATOS 2016'!AV:AV,A76,'CONTRATOS 2016'!$AI:AI,"&gt;=1")</f>
        <v>0</v>
      </c>
      <c r="E76" s="20">
        <f>SUMIFS('CONTRATOS 2016'!$AI:AI,'CONTRATOS 2016'!$AV:AV,A76)</f>
        <v>0</v>
      </c>
    </row>
    <row r="77" spans="1:5" x14ac:dyDescent="0.2">
      <c r="A77" s="23" t="s">
        <v>441</v>
      </c>
      <c r="B77" s="8">
        <v>14800778</v>
      </c>
      <c r="C77" s="25" t="s">
        <v>172</v>
      </c>
      <c r="D77" s="21">
        <f>COUNTIFS('CONTRATOS 2016'!AV:AV,A77,'CONTRATOS 2016'!$AI:AI,"&gt;=1")</f>
        <v>0</v>
      </c>
      <c r="E77" s="20">
        <f>SUMIFS('CONTRATOS 2016'!$AI:AI,'CONTRATOS 2016'!$AV:AV,A77)</f>
        <v>0</v>
      </c>
    </row>
    <row r="78" spans="1:5" x14ac:dyDescent="0.2">
      <c r="A78" s="23" t="s">
        <v>1077</v>
      </c>
      <c r="B78" s="8">
        <v>80109937</v>
      </c>
      <c r="C78" s="25" t="s">
        <v>181</v>
      </c>
      <c r="D78" s="21">
        <f>COUNTIFS('CONTRATOS 2016'!AV:AV,A78,'CONTRATOS 2016'!$AI:AI,"&gt;=1")</f>
        <v>0</v>
      </c>
      <c r="E78" s="20">
        <f>SUMIFS('CONTRATOS 2016'!$AI:AI,'CONTRATOS 2016'!$AV:AV,A78)</f>
        <v>0</v>
      </c>
    </row>
    <row r="79" spans="1:5" x14ac:dyDescent="0.2">
      <c r="A79" s="23" t="s">
        <v>1252</v>
      </c>
      <c r="B79" s="8">
        <v>98398243</v>
      </c>
      <c r="C79" s="25" t="s">
        <v>184</v>
      </c>
      <c r="D79" s="21">
        <f>COUNTIFS('CONTRATOS 2016'!AV:AV,A79,'CONTRATOS 2016'!$AI:AI,"&gt;=1")</f>
        <v>0</v>
      </c>
      <c r="E79" s="20">
        <f>SUMIFS('CONTRATOS 2016'!$AI:AI,'CONTRATOS 2016'!$AV:AV,A79)</f>
        <v>0</v>
      </c>
    </row>
    <row r="80" spans="1:5" x14ac:dyDescent="0.2">
      <c r="A80" s="23" t="s">
        <v>1296</v>
      </c>
      <c r="B80" s="8">
        <v>1017136093</v>
      </c>
      <c r="C80" s="25" t="s">
        <v>173</v>
      </c>
      <c r="D80" s="21">
        <f>COUNTIFS('CONTRATOS 2016'!AV:AV,A80,'CONTRATOS 2016'!$AI:AI,"&gt;=1")</f>
        <v>0</v>
      </c>
      <c r="E80" s="20">
        <f>SUMIFS('CONTRATOS 2016'!$AI:AI,'CONTRATOS 2016'!$AV:AV,A80)</f>
        <v>0</v>
      </c>
    </row>
    <row r="81" spans="1:5" x14ac:dyDescent="0.2">
      <c r="A81" s="23" t="s">
        <v>1117</v>
      </c>
      <c r="B81" s="8">
        <v>80495438</v>
      </c>
      <c r="C81" s="25" t="s">
        <v>208</v>
      </c>
      <c r="D81" s="21">
        <f>COUNTIFS('CONTRATOS 2016'!AV:AV,A81,'CONTRATOS 2016'!$AI:AI,"&gt;=1")</f>
        <v>0</v>
      </c>
      <c r="E81" s="20">
        <f>SUMIFS('CONTRATOS 2016'!$AI:AI,'CONTRATOS 2016'!$AV:AV,A81)</f>
        <v>0</v>
      </c>
    </row>
    <row r="82" spans="1:5" x14ac:dyDescent="0.2">
      <c r="A82" s="23" t="s">
        <v>1053</v>
      </c>
      <c r="B82" s="8">
        <v>80024627</v>
      </c>
      <c r="C82" s="25" t="s">
        <v>162</v>
      </c>
      <c r="D82" s="21">
        <f>COUNTIFS('CONTRATOS 2016'!AV:AV,A82,'CONTRATOS 2016'!$AI:AI,"&gt;=1")</f>
        <v>0</v>
      </c>
      <c r="E82" s="20">
        <f>SUMIFS('CONTRATOS 2016'!$AI:AI,'CONTRATOS 2016'!$AV:AV,A82)</f>
        <v>0</v>
      </c>
    </row>
    <row r="83" spans="1:5" x14ac:dyDescent="0.2">
      <c r="A83" s="23" t="s">
        <v>1120</v>
      </c>
      <c r="B83" s="8">
        <v>80724389</v>
      </c>
      <c r="C83" s="25" t="s">
        <v>162</v>
      </c>
      <c r="D83" s="21">
        <f>COUNTIFS('CONTRATOS 2016'!AV:AV,A83,'CONTRATOS 2016'!$AI:AI,"&gt;=1")</f>
        <v>0</v>
      </c>
      <c r="E83" s="20">
        <f>SUMIFS('CONTRATOS 2016'!$AI:AI,'CONTRATOS 2016'!$AV:AV,A83)</f>
        <v>0</v>
      </c>
    </row>
    <row r="84" spans="1:5" x14ac:dyDescent="0.2">
      <c r="A84" s="23" t="s">
        <v>860</v>
      </c>
      <c r="B84" s="8">
        <v>72005852</v>
      </c>
      <c r="C84" s="25" t="s">
        <v>201</v>
      </c>
      <c r="D84" s="21">
        <f>COUNTIFS('CONTRATOS 2016'!AV:AV,A84,'CONTRATOS 2016'!$AI:AI,"&gt;=1")</f>
        <v>0</v>
      </c>
      <c r="E84" s="20">
        <f>SUMIFS('CONTRATOS 2016'!$AI:AI,'CONTRATOS 2016'!$AV:AV,A84)</f>
        <v>0</v>
      </c>
    </row>
    <row r="85" spans="1:5" x14ac:dyDescent="0.2">
      <c r="A85" s="23" t="s">
        <v>789</v>
      </c>
      <c r="B85" s="8">
        <v>53037167</v>
      </c>
      <c r="C85" s="25" t="s">
        <v>162</v>
      </c>
      <c r="D85" s="21">
        <f>COUNTIFS('CONTRATOS 2016'!AV:AV,A85,'CONTRATOS 2016'!$AI:AI,"&gt;=1")</f>
        <v>0</v>
      </c>
      <c r="E85" s="20">
        <f>SUMIFS('CONTRATOS 2016'!$AI:AI,'CONTRATOS 2016'!$AV:AV,A85)</f>
        <v>0</v>
      </c>
    </row>
    <row r="86" spans="1:5" x14ac:dyDescent="0.2">
      <c r="A86" s="23" t="s">
        <v>384</v>
      </c>
      <c r="B86" s="8">
        <v>11390371</v>
      </c>
      <c r="C86" s="25" t="s">
        <v>214</v>
      </c>
      <c r="D86" s="21">
        <f>COUNTIFS('CONTRATOS 2016'!AV:AV,A86,'CONTRATOS 2016'!$AI:AI,"&gt;=1")</f>
        <v>0</v>
      </c>
      <c r="E86" s="20">
        <f>SUMIFS('CONTRATOS 2016'!$AI:AI,'CONTRATOS 2016'!$AV:AV,A86)</f>
        <v>0</v>
      </c>
    </row>
    <row r="87" spans="1:5" x14ac:dyDescent="0.2">
      <c r="A87" s="23" t="s">
        <v>952</v>
      </c>
      <c r="B87" s="8">
        <v>79265904</v>
      </c>
      <c r="C87" s="25" t="s">
        <v>201</v>
      </c>
      <c r="D87" s="21">
        <f>COUNTIFS('CONTRATOS 2016'!AV:AV,A87,'CONTRATOS 2016'!$AI:AI,"&gt;=1")</f>
        <v>0</v>
      </c>
      <c r="E87" s="20">
        <f>SUMIFS('CONTRATOS 2016'!$AI:AI,'CONTRATOS 2016'!$AV:AV,A87)</f>
        <v>0</v>
      </c>
    </row>
    <row r="88" spans="1:5" x14ac:dyDescent="0.2">
      <c r="A88" s="23" t="s">
        <v>759</v>
      </c>
      <c r="B88" s="8">
        <v>52843404</v>
      </c>
      <c r="C88" s="25" t="s">
        <v>162</v>
      </c>
      <c r="D88" s="21">
        <f>COUNTIFS('CONTRATOS 2016'!AV:AV,A88,'CONTRATOS 2016'!$AI:AI,"&gt;=1")</f>
        <v>0</v>
      </c>
      <c r="E88" s="20">
        <f>SUMIFS('CONTRATOS 2016'!$AI:AI,'CONTRATOS 2016'!$AV:AV,A88)</f>
        <v>0</v>
      </c>
    </row>
    <row r="89" spans="1:5" x14ac:dyDescent="0.2">
      <c r="A89" s="23" t="s">
        <v>1396</v>
      </c>
      <c r="B89" s="8">
        <v>1082901992</v>
      </c>
      <c r="C89" s="25" t="s">
        <v>192</v>
      </c>
      <c r="D89" s="21">
        <f>COUNTIFS('CONTRATOS 2016'!AV:AV,A89,'CONTRATOS 2016'!$AI:AI,"&gt;=1")</f>
        <v>0</v>
      </c>
      <c r="E89" s="20">
        <f>SUMIFS('CONTRATOS 2016'!$AI:AI,'CONTRATOS 2016'!$AV:AV,A89)</f>
        <v>0</v>
      </c>
    </row>
    <row r="90" spans="1:5" x14ac:dyDescent="0.2">
      <c r="A90" s="23" t="s">
        <v>742</v>
      </c>
      <c r="B90" s="8">
        <v>52717117</v>
      </c>
      <c r="C90" s="25" t="s">
        <v>186</v>
      </c>
      <c r="D90" s="21">
        <f>COUNTIFS('CONTRATOS 2016'!AV:AV,A90,'CONTRATOS 2016'!$AI:AI,"&gt;=1")</f>
        <v>0</v>
      </c>
      <c r="E90" s="20">
        <f>SUMIFS('CONTRATOS 2016'!$AI:AI,'CONTRATOS 2016'!$AV:AV,A90)</f>
        <v>0</v>
      </c>
    </row>
    <row r="91" spans="1:5" x14ac:dyDescent="0.2">
      <c r="A91" s="23" t="s">
        <v>803</v>
      </c>
      <c r="B91" s="8">
        <v>53118707</v>
      </c>
      <c r="C91" s="25" t="s">
        <v>162</v>
      </c>
      <c r="D91" s="21">
        <f>COUNTIFS('CONTRATOS 2016'!AV:AV,A91,'CONTRATOS 2016'!$AI:AI,"&gt;=1")</f>
        <v>0</v>
      </c>
      <c r="E91" s="20">
        <f>SUMIFS('CONTRATOS 2016'!$AI:AI,'CONTRATOS 2016'!$AV:AV,A91)</f>
        <v>0</v>
      </c>
    </row>
    <row r="92" spans="1:5" x14ac:dyDescent="0.2">
      <c r="A92" s="23" t="s">
        <v>833</v>
      </c>
      <c r="B92" s="8">
        <v>63531270</v>
      </c>
      <c r="C92" s="25" t="s">
        <v>162</v>
      </c>
      <c r="D92" s="21">
        <f>COUNTIFS('CONTRATOS 2016'!AV:AV,A92,'CONTRATOS 2016'!$AI:AI,"&gt;=1")</f>
        <v>0</v>
      </c>
      <c r="E92" s="20">
        <f>SUMIFS('CONTRATOS 2016'!$AI:AI,'CONTRATOS 2016'!$AV:AV,A92)</f>
        <v>0</v>
      </c>
    </row>
    <row r="93" spans="1:5" x14ac:dyDescent="0.2">
      <c r="A93" s="23" t="s">
        <v>1461</v>
      </c>
      <c r="B93" s="8">
        <v>52992368</v>
      </c>
      <c r="C93" s="25" t="s">
        <v>1462</v>
      </c>
      <c r="D93" s="21">
        <f>COUNTIFS('CONTRATOS 2016'!AV:AV,A93,'CONTRATOS 2016'!$AI:AI,"&gt;=1")</f>
        <v>0</v>
      </c>
      <c r="E93" s="20">
        <f>SUMIFS('CONTRATOS 2016'!$AI:AI,'CONTRATOS 2016'!$AV:AV,A93)</f>
        <v>0</v>
      </c>
    </row>
    <row r="94" spans="1:5" x14ac:dyDescent="0.2">
      <c r="A94" s="23" t="s">
        <v>685</v>
      </c>
      <c r="B94" s="8">
        <v>52031795</v>
      </c>
      <c r="C94" s="25" t="s">
        <v>264</v>
      </c>
      <c r="D94" s="21">
        <f>COUNTIFS('CONTRATOS 2016'!AV:AV,A94,'CONTRATOS 2016'!$AI:AI,"&gt;=1")</f>
        <v>0</v>
      </c>
      <c r="E94" s="20">
        <f>SUMIFS('CONTRATOS 2016'!$AI:AI,'CONTRATOS 2016'!$AV:AV,A94)</f>
        <v>0</v>
      </c>
    </row>
    <row r="95" spans="1:5" x14ac:dyDescent="0.2">
      <c r="A95" s="23" t="s">
        <v>758</v>
      </c>
      <c r="B95" s="8">
        <v>52842749</v>
      </c>
      <c r="C95" s="25" t="s">
        <v>264</v>
      </c>
      <c r="D95" s="21">
        <f>COUNTIFS('CONTRATOS 2016'!AV:AV,A95,'CONTRATOS 2016'!$AI:AI,"&gt;=1")</f>
        <v>0</v>
      </c>
      <c r="E95" s="20">
        <f>SUMIFS('CONTRATOS 2016'!$AI:AI,'CONTRATOS 2016'!$AV:AV,A95)</f>
        <v>0</v>
      </c>
    </row>
    <row r="96" spans="1:5" x14ac:dyDescent="0.2">
      <c r="A96" s="23" t="s">
        <v>718</v>
      </c>
      <c r="B96" s="8">
        <v>52409905</v>
      </c>
      <c r="C96" s="25" t="s">
        <v>214</v>
      </c>
      <c r="D96" s="21">
        <f>COUNTIFS('CONTRATOS 2016'!AV:AV,A96,'CONTRATOS 2016'!$AI:AI,"&gt;=1")</f>
        <v>0</v>
      </c>
      <c r="E96" s="20">
        <f>SUMIFS('CONTRATOS 2016'!$AI:AI,'CONTRATOS 2016'!$AV:AV,A96)</f>
        <v>0</v>
      </c>
    </row>
    <row r="97" spans="1:5" x14ac:dyDescent="0.2">
      <c r="A97" s="23" t="s">
        <v>566</v>
      </c>
      <c r="B97" s="8">
        <v>35260585</v>
      </c>
      <c r="C97" s="25" t="s">
        <v>162</v>
      </c>
      <c r="D97" s="21">
        <f>COUNTIFS('CONTRATOS 2016'!AV:AV,A97,'CONTRATOS 2016'!$AI:AI,"&gt;=1")</f>
        <v>0</v>
      </c>
      <c r="E97" s="20">
        <f>SUMIFS('CONTRATOS 2016'!$AI:AI,'CONTRATOS 2016'!$AV:AV,A97)</f>
        <v>0</v>
      </c>
    </row>
    <row r="98" spans="1:5" x14ac:dyDescent="0.2">
      <c r="A98" s="23" t="s">
        <v>1445</v>
      </c>
      <c r="B98" s="8">
        <v>1130678897</v>
      </c>
      <c r="C98" s="25" t="s">
        <v>177</v>
      </c>
      <c r="D98" s="21">
        <f>COUNTIFS('CONTRATOS 2016'!AV:AV,A98,'CONTRATOS 2016'!$AI:AI,"&gt;=1")</f>
        <v>0</v>
      </c>
      <c r="E98" s="20">
        <f>SUMIFS('CONTRATOS 2016'!$AI:AI,'CONTRATOS 2016'!$AV:AV,A98)</f>
        <v>0</v>
      </c>
    </row>
    <row r="99" spans="1:5" x14ac:dyDescent="0.2">
      <c r="A99" s="23" t="s">
        <v>1282</v>
      </c>
      <c r="B99" s="8">
        <v>1014198366</v>
      </c>
      <c r="C99" s="25" t="s">
        <v>162</v>
      </c>
      <c r="D99" s="21">
        <f>COUNTIFS('CONTRATOS 2016'!AV:AV,A99,'CONTRATOS 2016'!$AI:AI,"&gt;=1")</f>
        <v>0</v>
      </c>
      <c r="E99" s="20">
        <f>SUMIFS('CONTRATOS 2016'!$AI:AI,'CONTRATOS 2016'!$AV:AV,A99)</f>
        <v>0</v>
      </c>
    </row>
    <row r="100" spans="1:5" x14ac:dyDescent="0.2">
      <c r="A100" s="23" t="s">
        <v>547</v>
      </c>
      <c r="B100" s="8">
        <v>31573241</v>
      </c>
      <c r="C100" s="25" t="s">
        <v>183</v>
      </c>
      <c r="D100" s="21">
        <f>COUNTIFS('CONTRATOS 2016'!AV:AV,A100,'CONTRATOS 2016'!$AI:AI,"&gt;=1")</f>
        <v>0</v>
      </c>
      <c r="E100" s="20">
        <f>SUMIFS('CONTRATOS 2016'!$AI:AI,'CONTRATOS 2016'!$AV:AV,A100)</f>
        <v>0</v>
      </c>
    </row>
    <row r="101" spans="1:5" x14ac:dyDescent="0.2">
      <c r="A101" s="23" t="s">
        <v>688</v>
      </c>
      <c r="B101" s="8">
        <v>52077438</v>
      </c>
      <c r="C101" s="25" t="s">
        <v>162</v>
      </c>
      <c r="D101" s="21">
        <f>COUNTIFS('CONTRATOS 2016'!AV:AV,A101,'CONTRATOS 2016'!$AI:AI,"&gt;=1")</f>
        <v>0</v>
      </c>
      <c r="E101" s="20">
        <f>SUMIFS('CONTRATOS 2016'!$AI:AI,'CONTRATOS 2016'!$AV:AV,A101)</f>
        <v>0</v>
      </c>
    </row>
    <row r="102" spans="1:5" x14ac:dyDescent="0.2">
      <c r="A102" s="23" t="s">
        <v>1358</v>
      </c>
      <c r="B102" s="8">
        <v>1032417100</v>
      </c>
      <c r="C102" s="25" t="s">
        <v>208</v>
      </c>
      <c r="D102" s="21">
        <f>COUNTIFS('CONTRATOS 2016'!AV:AV,A102,'CONTRATOS 2016'!$AI:AI,"&gt;=1")</f>
        <v>0</v>
      </c>
      <c r="E102" s="20">
        <f>SUMIFS('CONTRATOS 2016'!$AI:AI,'CONTRATOS 2016'!$AV:AV,A102)</f>
        <v>0</v>
      </c>
    </row>
    <row r="103" spans="1:5" x14ac:dyDescent="0.2">
      <c r="A103" s="23" t="s">
        <v>1173</v>
      </c>
      <c r="B103" s="8">
        <v>87491479</v>
      </c>
      <c r="C103" s="25" t="s">
        <v>190</v>
      </c>
      <c r="D103" s="21">
        <f>COUNTIFS('CONTRATOS 2016'!AV:AV,A103,'CONTRATOS 2016'!$AI:AI,"&gt;=1")</f>
        <v>0</v>
      </c>
      <c r="E103" s="20">
        <f>SUMIFS('CONTRATOS 2016'!$AI:AI,'CONTRATOS 2016'!$AV:AV,A103)</f>
        <v>0</v>
      </c>
    </row>
    <row r="104" spans="1:5" x14ac:dyDescent="0.2">
      <c r="A104" s="23" t="s">
        <v>30</v>
      </c>
      <c r="B104" s="8">
        <v>79671646</v>
      </c>
      <c r="C104" s="25" t="s">
        <v>257</v>
      </c>
      <c r="D104" s="21">
        <f>COUNTIFS('CONTRATOS 2016'!AV:AV,A104,'CONTRATOS 2016'!$AI:AI,"&gt;=1")</f>
        <v>0</v>
      </c>
      <c r="E104" s="20">
        <f>SUMIFS('CONTRATOS 2016'!$AI:AI,'CONTRATOS 2016'!$AV:AV,A104)</f>
        <v>0</v>
      </c>
    </row>
    <row r="105" spans="1:5" x14ac:dyDescent="0.2">
      <c r="A105" s="23" t="s">
        <v>1409</v>
      </c>
      <c r="B105" s="8">
        <v>1087108403</v>
      </c>
      <c r="C105" s="25" t="s">
        <v>162</v>
      </c>
      <c r="D105" s="21">
        <f>COUNTIFS('CONTRATOS 2016'!AV:AV,A105,'CONTRATOS 2016'!$AI:AI,"&gt;=1")</f>
        <v>0</v>
      </c>
      <c r="E105" s="20">
        <f>SUMIFS('CONTRATOS 2016'!$AI:AI,'CONTRATOS 2016'!$AV:AV,A105)</f>
        <v>0</v>
      </c>
    </row>
    <row r="106" spans="1:5" x14ac:dyDescent="0.2">
      <c r="A106" s="23" t="s">
        <v>395</v>
      </c>
      <c r="B106" s="8">
        <v>11813944</v>
      </c>
      <c r="C106" s="25" t="s">
        <v>173</v>
      </c>
      <c r="D106" s="21">
        <f>COUNTIFS('CONTRATOS 2016'!AV:AV,A106,'CONTRATOS 2016'!$AI:AI,"&gt;=1")</f>
        <v>0</v>
      </c>
      <c r="E106" s="20">
        <f>SUMIFS('CONTRATOS 2016'!$AI:AI,'CONTRATOS 2016'!$AV:AV,A106)</f>
        <v>0</v>
      </c>
    </row>
    <row r="107" spans="1:5" x14ac:dyDescent="0.2">
      <c r="A107" s="23" t="s">
        <v>901</v>
      </c>
      <c r="B107" s="8">
        <v>73583050</v>
      </c>
      <c r="C107" s="25" t="s">
        <v>162</v>
      </c>
      <c r="D107" s="21">
        <f>COUNTIFS('CONTRATOS 2016'!AV:AV,A107,'CONTRATOS 2016'!$AI:AI,"&gt;=1")</f>
        <v>0</v>
      </c>
      <c r="E107" s="20">
        <f>SUMIFS('CONTRATOS 2016'!$AI:AI,'CONTRATOS 2016'!$AV:AV,A107)</f>
        <v>0</v>
      </c>
    </row>
    <row r="108" spans="1:5" x14ac:dyDescent="0.2">
      <c r="A108" s="23" t="s">
        <v>1231</v>
      </c>
      <c r="B108" s="8">
        <v>94391059</v>
      </c>
      <c r="C108" s="25" t="s">
        <v>172</v>
      </c>
      <c r="D108" s="21">
        <f>COUNTIFS('CONTRATOS 2016'!AV:AV,A108,'CONTRATOS 2016'!$AI:AI,"&gt;=1")</f>
        <v>0</v>
      </c>
      <c r="E108" s="20">
        <f>SUMIFS('CONTRATOS 2016'!$AI:AI,'CONTRATOS 2016'!$AV:AV,A108)</f>
        <v>0</v>
      </c>
    </row>
    <row r="109" spans="1:5" x14ac:dyDescent="0.2">
      <c r="A109" s="23" t="s">
        <v>1148</v>
      </c>
      <c r="B109" s="8">
        <v>85446668</v>
      </c>
      <c r="C109" s="25" t="s">
        <v>168</v>
      </c>
      <c r="D109" s="21">
        <f>COUNTIFS('CONTRATOS 2016'!AV:AV,A109,'CONTRATOS 2016'!$AI:AI,"&gt;=1")</f>
        <v>0</v>
      </c>
      <c r="E109" s="20">
        <f>SUMIFS('CONTRATOS 2016'!$AI:AI,'CONTRATOS 2016'!$AV:AV,A109)</f>
        <v>0</v>
      </c>
    </row>
    <row r="110" spans="1:5" x14ac:dyDescent="0.2">
      <c r="A110" s="23" t="s">
        <v>1149</v>
      </c>
      <c r="B110" s="8">
        <v>85459147</v>
      </c>
      <c r="C110" s="25" t="s">
        <v>192</v>
      </c>
      <c r="D110" s="21">
        <f>COUNTIFS('CONTRATOS 2016'!AV:AV,A110,'CONTRATOS 2016'!$AI:AI,"&gt;=1")</f>
        <v>0</v>
      </c>
      <c r="E110" s="20">
        <f>SUMIFS('CONTRATOS 2016'!$AI:AI,'CONTRATOS 2016'!$AV:AV,A110)</f>
        <v>0</v>
      </c>
    </row>
    <row r="111" spans="1:5" x14ac:dyDescent="0.2">
      <c r="A111" s="23" t="s">
        <v>751</v>
      </c>
      <c r="B111" s="8">
        <v>52796490</v>
      </c>
      <c r="C111" s="25" t="s">
        <v>162</v>
      </c>
      <c r="D111" s="21">
        <f>COUNTIFS('CONTRATOS 2016'!AV:AV,A111,'CONTRATOS 2016'!$AI:AI,"&gt;=1")</f>
        <v>0</v>
      </c>
      <c r="E111" s="20">
        <f>SUMIFS('CONTRATOS 2016'!$AI:AI,'CONTRATOS 2016'!$AV:AV,A111)</f>
        <v>0</v>
      </c>
    </row>
    <row r="112" spans="1:5" x14ac:dyDescent="0.2">
      <c r="A112" s="23" t="s">
        <v>582</v>
      </c>
      <c r="B112" s="8">
        <v>36950308</v>
      </c>
      <c r="C112" s="25" t="s">
        <v>223</v>
      </c>
      <c r="D112" s="21">
        <f>COUNTIFS('CONTRATOS 2016'!AV:AV,A112,'CONTRATOS 2016'!$AI:AI,"&gt;=1")</f>
        <v>0</v>
      </c>
      <c r="E112" s="20">
        <f>SUMIFS('CONTRATOS 2016'!$AI:AI,'CONTRATOS 2016'!$AV:AV,A112)</f>
        <v>0</v>
      </c>
    </row>
    <row r="113" spans="1:9" x14ac:dyDescent="0.2">
      <c r="A113" s="23" t="s">
        <v>635</v>
      </c>
      <c r="B113" s="15">
        <v>43538083</v>
      </c>
      <c r="C113" s="25" t="s">
        <v>268</v>
      </c>
      <c r="D113" s="21">
        <f>COUNTIFS('CONTRATOS 2016'!AV:AV,A113,'CONTRATOS 2016'!$AI:AI,"&gt;=1")</f>
        <v>0</v>
      </c>
      <c r="E113" s="20">
        <f>SUMIFS('CONTRATOS 2016'!$AI:AI,'CONTRATOS 2016'!$AV:AV,A113)</f>
        <v>0</v>
      </c>
    </row>
    <row r="114" spans="1:9" x14ac:dyDescent="0.2">
      <c r="A114" s="23" t="s">
        <v>135</v>
      </c>
      <c r="B114" s="8">
        <v>79412681</v>
      </c>
      <c r="C114" s="25" t="s">
        <v>195</v>
      </c>
      <c r="D114" s="21">
        <f>COUNTIFS('CONTRATOS 2016'!AV:AV,A114,'CONTRATOS 2016'!$AI:AI,"&gt;=1")</f>
        <v>0</v>
      </c>
      <c r="E114" s="20">
        <f>SUMIFS('CONTRATOS 2016'!$AI:AI,'CONTRATOS 2016'!$AV:AV,A114)</f>
        <v>0</v>
      </c>
    </row>
    <row r="115" spans="1:9" x14ac:dyDescent="0.2">
      <c r="A115" s="23" t="s">
        <v>642</v>
      </c>
      <c r="B115" s="8">
        <v>43920213</v>
      </c>
      <c r="C115" s="25" t="s">
        <v>173</v>
      </c>
      <c r="D115" s="21">
        <f>COUNTIFS('CONTRATOS 2016'!AV:AV,A115,'CONTRATOS 2016'!$AI:AI,"&gt;=1")</f>
        <v>0</v>
      </c>
      <c r="E115" s="20">
        <f>SUMIFS('CONTRATOS 2016'!$AI:AI,'CONTRATOS 2016'!$AV:AV,A115)</f>
        <v>0</v>
      </c>
    </row>
    <row r="116" spans="1:9" x14ac:dyDescent="0.2">
      <c r="A116" s="23" t="s">
        <v>739</v>
      </c>
      <c r="B116" s="8">
        <v>52581895</v>
      </c>
      <c r="C116" s="25" t="s">
        <v>257</v>
      </c>
      <c r="D116" s="21">
        <f>COUNTIFS('CONTRATOS 2016'!AV:AV,A116,'CONTRATOS 2016'!$AI:AI,"&gt;=1")</f>
        <v>0</v>
      </c>
      <c r="E116" s="20">
        <f>SUMIFS('CONTRATOS 2016'!$AI:AI,'CONTRATOS 2016'!$AV:AV,A116)</f>
        <v>0</v>
      </c>
    </row>
    <row r="117" spans="1:9" x14ac:dyDescent="0.2">
      <c r="A117" s="23" t="s">
        <v>707</v>
      </c>
      <c r="B117" s="8">
        <v>52310459</v>
      </c>
      <c r="C117" s="25" t="s">
        <v>275</v>
      </c>
      <c r="D117" s="21">
        <f>COUNTIFS('CONTRATOS 2016'!AV:AV,A117,'CONTRATOS 2016'!$AI:AI,"&gt;=1")</f>
        <v>0</v>
      </c>
      <c r="E117" s="20">
        <f>SUMIFS('CONTRATOS 2016'!$AI:AI,'CONTRATOS 2016'!$AV:AV,A117)</f>
        <v>0</v>
      </c>
    </row>
    <row r="118" spans="1:9" x14ac:dyDescent="0.2">
      <c r="A118" s="23" t="s">
        <v>663</v>
      </c>
      <c r="B118" s="8">
        <v>51768619</v>
      </c>
      <c r="C118" s="25" t="s">
        <v>274</v>
      </c>
      <c r="D118" s="21">
        <f>COUNTIFS('CONTRATOS 2016'!AV:AV,A118,'CONTRATOS 2016'!$AI:AI,"&gt;=1")</f>
        <v>0</v>
      </c>
      <c r="E118" s="20">
        <f>SUMIFS('CONTRATOS 2016'!$AI:AI,'CONTRATOS 2016'!$AV:AV,A118)</f>
        <v>0</v>
      </c>
    </row>
    <row r="119" spans="1:9" x14ac:dyDescent="0.2">
      <c r="A119" s="23" t="s">
        <v>628</v>
      </c>
      <c r="B119" s="8">
        <v>42153088</v>
      </c>
      <c r="C119" s="25" t="s">
        <v>210</v>
      </c>
      <c r="D119" s="21">
        <f>COUNTIFS('CONTRATOS 2016'!AV:AV,A119,'CONTRATOS 2016'!$AI:AI,"&gt;=1")</f>
        <v>0</v>
      </c>
      <c r="E119" s="20">
        <f>SUMIFS('CONTRATOS 2016'!$AI:AI,'CONTRATOS 2016'!$AV:AV,A119)</f>
        <v>0</v>
      </c>
    </row>
    <row r="120" spans="1:9" x14ac:dyDescent="0.2">
      <c r="A120" s="23" t="s">
        <v>785</v>
      </c>
      <c r="B120" s="8">
        <v>52992582</v>
      </c>
      <c r="C120" s="25" t="s">
        <v>162</v>
      </c>
      <c r="D120" s="21">
        <f>COUNTIFS('CONTRATOS 2016'!AV:AV,A120,'CONTRATOS 2016'!$AI:AI,"&gt;=1")</f>
        <v>0</v>
      </c>
      <c r="E120" s="20">
        <f>SUMIFS('CONTRATOS 2016'!$AI:AI,'CONTRATOS 2016'!$AV:AV,A120)</f>
        <v>0</v>
      </c>
    </row>
    <row r="121" spans="1:9" s="5" customFormat="1" x14ac:dyDescent="0.2">
      <c r="A121" s="23" t="s">
        <v>562</v>
      </c>
      <c r="B121" s="8">
        <v>33365887</v>
      </c>
      <c r="C121" s="25" t="s">
        <v>180</v>
      </c>
      <c r="D121" s="21">
        <f>COUNTIFS('CONTRATOS 2016'!AV:AV,A121,'CONTRATOS 2016'!$AI:AI,"&gt;=1")</f>
        <v>0</v>
      </c>
      <c r="E121" s="20">
        <f>SUMIFS('CONTRATOS 2016'!$AI:AI,'CONTRATOS 2016'!$AV:AV,A121)</f>
        <v>0</v>
      </c>
      <c r="F121" s="1"/>
      <c r="G121" s="1"/>
      <c r="H121" s="1"/>
      <c r="I121" s="1"/>
    </row>
    <row r="122" spans="1:9" x14ac:dyDescent="0.2">
      <c r="A122" s="23" t="s">
        <v>680</v>
      </c>
      <c r="B122" s="8">
        <v>51969566</v>
      </c>
      <c r="C122" s="25" t="s">
        <v>254</v>
      </c>
      <c r="D122" s="21">
        <f>COUNTIFS('CONTRATOS 2016'!AV:AV,A122,'CONTRATOS 2016'!$AI:AI,"&gt;=1")</f>
        <v>0</v>
      </c>
      <c r="E122" s="20">
        <f>SUMIFS('CONTRATOS 2016'!$AI:AI,'CONTRATOS 2016'!$AV:AV,A122)</f>
        <v>0</v>
      </c>
    </row>
    <row r="123" spans="1:9" x14ac:dyDescent="0.2">
      <c r="A123" s="23" t="s">
        <v>1063</v>
      </c>
      <c r="B123" s="8">
        <v>80049005</v>
      </c>
      <c r="C123" s="25" t="s">
        <v>167</v>
      </c>
      <c r="D123" s="21">
        <f>COUNTIFS('CONTRATOS 2016'!AV:AV,A123,'CONTRATOS 2016'!$AI:AI,"&gt;=1")</f>
        <v>0</v>
      </c>
      <c r="E123" s="20">
        <f>SUMIFS('CONTRATOS 2016'!$AI:AI,'CONTRATOS 2016'!$AV:AV,A123)</f>
        <v>0</v>
      </c>
    </row>
    <row r="124" spans="1:9" x14ac:dyDescent="0.2">
      <c r="A124" s="23" t="s">
        <v>1319</v>
      </c>
      <c r="B124" s="8">
        <v>1022381646</v>
      </c>
      <c r="C124" s="25" t="s">
        <v>162</v>
      </c>
      <c r="D124" s="21">
        <f>COUNTIFS('CONTRATOS 2016'!AV:AV,A124,'CONTRATOS 2016'!$AI:AI,"&gt;=1")</f>
        <v>0</v>
      </c>
      <c r="E124" s="20">
        <f>SUMIFS('CONTRATOS 2016'!$AI:AI,'CONTRATOS 2016'!$AV:AV,A124)</f>
        <v>0</v>
      </c>
    </row>
    <row r="125" spans="1:9" x14ac:dyDescent="0.2">
      <c r="A125" s="23" t="s">
        <v>532</v>
      </c>
      <c r="B125" s="8">
        <v>27087578</v>
      </c>
      <c r="C125" s="25" t="s">
        <v>223</v>
      </c>
      <c r="D125" s="21">
        <f>COUNTIFS('CONTRATOS 2016'!AV:AV,A125,'CONTRATOS 2016'!$AI:AI,"&gt;=1")</f>
        <v>0</v>
      </c>
      <c r="E125" s="20">
        <f>SUMIFS('CONTRATOS 2016'!$AI:AI,'CONTRATOS 2016'!$AV:AV,A125)</f>
        <v>0</v>
      </c>
    </row>
    <row r="126" spans="1:9" x14ac:dyDescent="0.2">
      <c r="A126" s="23" t="s">
        <v>376</v>
      </c>
      <c r="B126" s="8">
        <v>10472727</v>
      </c>
      <c r="C126" s="25" t="s">
        <v>212</v>
      </c>
      <c r="D126" s="21">
        <f>COUNTIFS('CONTRATOS 2016'!AV:AV,A126,'CONTRATOS 2016'!$AI:AI,"&gt;=1")</f>
        <v>0</v>
      </c>
      <c r="E126" s="20">
        <f>SUMIFS('CONTRATOS 2016'!$AI:AI,'CONTRATOS 2016'!$AV:AV,A126)</f>
        <v>0</v>
      </c>
    </row>
    <row r="127" spans="1:9" x14ac:dyDescent="0.2">
      <c r="A127" s="23" t="s">
        <v>1283</v>
      </c>
      <c r="B127" s="8">
        <v>1014198644</v>
      </c>
      <c r="C127" s="25" t="s">
        <v>162</v>
      </c>
      <c r="D127" s="21">
        <f>COUNTIFS('CONTRATOS 2016'!AV:AV,A127,'CONTRATOS 2016'!$AI:AI,"&gt;=1")</f>
        <v>0</v>
      </c>
      <c r="E127" s="20">
        <f>SUMIFS('CONTRATOS 2016'!$AI:AI,'CONTRATOS 2016'!$AV:AV,A127)</f>
        <v>0</v>
      </c>
    </row>
    <row r="128" spans="1:9" x14ac:dyDescent="0.2">
      <c r="A128" s="23" t="s">
        <v>344</v>
      </c>
      <c r="B128" s="8">
        <v>7730384</v>
      </c>
      <c r="C128" s="25" t="s">
        <v>200</v>
      </c>
      <c r="D128" s="21">
        <f>COUNTIFS('CONTRATOS 2016'!AV:AV,A128,'CONTRATOS 2016'!$AI:AI,"&gt;=1")</f>
        <v>0</v>
      </c>
      <c r="E128" s="20">
        <f>SUMIFS('CONTRATOS 2016'!$AI:AI,'CONTRATOS 2016'!$AV:AV,A128)</f>
        <v>0</v>
      </c>
    </row>
    <row r="129" spans="1:5" x14ac:dyDescent="0.2">
      <c r="A129" s="23" t="s">
        <v>290</v>
      </c>
      <c r="B129" s="8">
        <v>1978031</v>
      </c>
      <c r="C129" s="25" t="s">
        <v>165</v>
      </c>
      <c r="D129" s="21">
        <f>COUNTIFS('CONTRATOS 2016'!AV:AV,A129,'CONTRATOS 2016'!$AI:AI,"&gt;=1")</f>
        <v>0</v>
      </c>
      <c r="E129" s="20">
        <f>SUMIFS('CONTRATOS 2016'!$AI:AI,'CONTRATOS 2016'!$AV:AV,A129)</f>
        <v>0</v>
      </c>
    </row>
    <row r="130" spans="1:5" x14ac:dyDescent="0.2">
      <c r="A130" s="23" t="s">
        <v>51</v>
      </c>
      <c r="B130" s="8">
        <v>79448817</v>
      </c>
      <c r="C130" s="25" t="s">
        <v>272</v>
      </c>
      <c r="D130" s="21">
        <f>COUNTIFS('CONTRATOS 2016'!AV:AV,A130,'CONTRATOS 2016'!$AI:AI,"&gt;=1")</f>
        <v>0</v>
      </c>
      <c r="E130" s="20">
        <f>SUMIFS('CONTRATOS 2016'!$AI:AI,'CONTRATOS 2016'!$AV:AV,A130)</f>
        <v>0</v>
      </c>
    </row>
    <row r="131" spans="1:5" x14ac:dyDescent="0.2">
      <c r="A131" s="23" t="s">
        <v>969</v>
      </c>
      <c r="B131" s="8">
        <v>79480759</v>
      </c>
      <c r="C131" s="25" t="s">
        <v>251</v>
      </c>
      <c r="D131" s="21">
        <f>COUNTIFS('CONTRATOS 2016'!AV:AV,A131,'CONTRATOS 2016'!$AI:AI,"&gt;=1")</f>
        <v>0</v>
      </c>
      <c r="E131" s="20">
        <f>SUMIFS('CONTRATOS 2016'!$AI:AI,'CONTRATOS 2016'!$AV:AV,A131)</f>
        <v>0</v>
      </c>
    </row>
    <row r="132" spans="1:5" x14ac:dyDescent="0.2">
      <c r="A132" s="23" t="s">
        <v>1134</v>
      </c>
      <c r="B132" s="8">
        <v>80875093</v>
      </c>
      <c r="C132" s="25" t="s">
        <v>162</v>
      </c>
      <c r="D132" s="21">
        <f>COUNTIFS('CONTRATOS 2016'!AV:AV,A132,'CONTRATOS 2016'!$AI:AI,"&gt;=1")</f>
        <v>0</v>
      </c>
      <c r="E132" s="20">
        <f>SUMIFS('CONTRATOS 2016'!$AI:AI,'CONTRATOS 2016'!$AV:AV,A132)</f>
        <v>0</v>
      </c>
    </row>
    <row r="133" spans="1:5" x14ac:dyDescent="0.2">
      <c r="A133" s="23" t="s">
        <v>1074</v>
      </c>
      <c r="B133" s="8">
        <v>80086264</v>
      </c>
      <c r="C133" s="25" t="s">
        <v>245</v>
      </c>
      <c r="D133" s="21">
        <f>COUNTIFS('CONTRATOS 2016'!AV:AV,A133,'CONTRATOS 2016'!$AI:AI,"&gt;=1")</f>
        <v>0</v>
      </c>
      <c r="E133" s="20">
        <f>SUMIFS('CONTRATOS 2016'!$AI:AI,'CONTRATOS 2016'!$AV:AV,A133)</f>
        <v>0</v>
      </c>
    </row>
    <row r="134" spans="1:5" x14ac:dyDescent="0.2">
      <c r="A134" s="23" t="s">
        <v>428</v>
      </c>
      <c r="B134" s="8">
        <v>13542991</v>
      </c>
      <c r="C134" s="25" t="s">
        <v>228</v>
      </c>
      <c r="D134" s="21">
        <f>COUNTIFS('CONTRATOS 2016'!AV:AV,A134,'CONTRATOS 2016'!$AI:AI,"&gt;=1")</f>
        <v>0</v>
      </c>
      <c r="E134" s="20">
        <f>SUMIFS('CONTRATOS 2016'!$AI:AI,'CONTRATOS 2016'!$AV:AV,A134)</f>
        <v>0</v>
      </c>
    </row>
    <row r="135" spans="1:5" x14ac:dyDescent="0.2">
      <c r="A135" s="23" t="s">
        <v>1225</v>
      </c>
      <c r="B135" s="8">
        <v>94257714</v>
      </c>
      <c r="C135" s="25" t="s">
        <v>175</v>
      </c>
      <c r="D135" s="21">
        <f>COUNTIFS('CONTRATOS 2016'!AV:AV,A135,'CONTRATOS 2016'!$AI:AI,"&gt;=1")</f>
        <v>0</v>
      </c>
      <c r="E135" s="20">
        <f>SUMIFS('CONTRATOS 2016'!$AI:AI,'CONTRATOS 2016'!$AV:AV,A135)</f>
        <v>0</v>
      </c>
    </row>
    <row r="136" spans="1:5" x14ac:dyDescent="0.2">
      <c r="A136" s="23" t="s">
        <v>342</v>
      </c>
      <c r="B136" s="8">
        <v>7709557</v>
      </c>
      <c r="C136" s="25" t="s">
        <v>198</v>
      </c>
      <c r="D136" s="21">
        <f>COUNTIFS('CONTRATOS 2016'!AV:AV,A136,'CONTRATOS 2016'!$AI:AI,"&gt;=1")</f>
        <v>0</v>
      </c>
      <c r="E136" s="20">
        <f>SUMIFS('CONTRATOS 2016'!$AI:AI,'CONTRATOS 2016'!$AV:AV,A136)</f>
        <v>0</v>
      </c>
    </row>
    <row r="137" spans="1:5" x14ac:dyDescent="0.2">
      <c r="A137" s="23" t="s">
        <v>1246</v>
      </c>
      <c r="B137" s="8">
        <v>94529246</v>
      </c>
      <c r="C137" s="25" t="s">
        <v>166</v>
      </c>
      <c r="D137" s="21">
        <f>COUNTIFS('CONTRATOS 2016'!AV:AV,A137,'CONTRATOS 2016'!$AI:AI,"&gt;=1")</f>
        <v>0</v>
      </c>
      <c r="E137" s="20">
        <f>SUMIFS('CONTRATOS 2016'!$AI:AI,'CONTRATOS 2016'!$AV:AV,A137)</f>
        <v>0</v>
      </c>
    </row>
    <row r="138" spans="1:5" x14ac:dyDescent="0.2">
      <c r="A138" s="23" t="s">
        <v>1187</v>
      </c>
      <c r="B138" s="8">
        <v>88227550</v>
      </c>
      <c r="C138" s="25" t="s">
        <v>211</v>
      </c>
      <c r="D138" s="21">
        <f>COUNTIFS('CONTRATOS 2016'!AV:AV,A138,'CONTRATOS 2016'!$AI:AI,"&gt;=1")</f>
        <v>0</v>
      </c>
      <c r="E138" s="20">
        <f>SUMIFS('CONTRATOS 2016'!$AI:AI,'CONTRATOS 2016'!$AV:AV,A138)</f>
        <v>0</v>
      </c>
    </row>
    <row r="139" spans="1:5" x14ac:dyDescent="0.2">
      <c r="A139" s="23" t="s">
        <v>851</v>
      </c>
      <c r="B139" s="8">
        <v>70326688</v>
      </c>
      <c r="C139" s="25" t="s">
        <v>245</v>
      </c>
      <c r="D139" s="21">
        <f>COUNTIFS('CONTRATOS 2016'!AV:AV,A139,'CONTRATOS 2016'!$AI:AI,"&gt;=1")</f>
        <v>0</v>
      </c>
      <c r="E139" s="20">
        <f>SUMIFS('CONTRATOS 2016'!$AI:AI,'CONTRATOS 2016'!$AV:AV,A139)</f>
        <v>0</v>
      </c>
    </row>
    <row r="140" spans="1:5" x14ac:dyDescent="0.2">
      <c r="A140" s="23" t="s">
        <v>318</v>
      </c>
      <c r="B140" s="8">
        <v>6241231</v>
      </c>
      <c r="C140" s="25" t="s">
        <v>162</v>
      </c>
      <c r="D140" s="21">
        <f>COUNTIFS('CONTRATOS 2016'!AV:AV,A140,'CONTRATOS 2016'!$AI:AI,"&gt;=1")</f>
        <v>0</v>
      </c>
      <c r="E140" s="20">
        <f>SUMIFS('CONTRATOS 2016'!$AI:AI,'CONTRATOS 2016'!$AV:AV,A140)</f>
        <v>0</v>
      </c>
    </row>
    <row r="141" spans="1:5" x14ac:dyDescent="0.2">
      <c r="A141" s="23" t="s">
        <v>1395</v>
      </c>
      <c r="B141" s="8">
        <v>1077420357</v>
      </c>
      <c r="C141" s="25" t="s">
        <v>286</v>
      </c>
      <c r="D141" s="21">
        <f>COUNTIFS('CONTRATOS 2016'!AV:AV,A141,'CONTRATOS 2016'!$AI:AI,"&gt;=1")</f>
        <v>0</v>
      </c>
      <c r="E141" s="20">
        <f>SUMIFS('CONTRATOS 2016'!$AI:AI,'CONTRATOS 2016'!$AV:AV,A141)</f>
        <v>0</v>
      </c>
    </row>
    <row r="142" spans="1:5" x14ac:dyDescent="0.2">
      <c r="A142" s="23" t="s">
        <v>920</v>
      </c>
      <c r="B142" s="8">
        <v>75102771</v>
      </c>
      <c r="C142" s="25" t="s">
        <v>281</v>
      </c>
      <c r="D142" s="21">
        <f>COUNTIFS('CONTRATOS 2016'!AV:AV,A142,'CONTRATOS 2016'!$AI:AI,"&gt;=1")</f>
        <v>0</v>
      </c>
      <c r="E142" s="20">
        <f>SUMIFS('CONTRATOS 2016'!$AI:AI,'CONTRATOS 2016'!$AV:AV,A142)</f>
        <v>0</v>
      </c>
    </row>
    <row r="143" spans="1:5" x14ac:dyDescent="0.2">
      <c r="A143" s="23" t="s">
        <v>937</v>
      </c>
      <c r="B143" s="8">
        <v>78762248</v>
      </c>
      <c r="C143" s="25" t="s">
        <v>218</v>
      </c>
      <c r="D143" s="21">
        <f>COUNTIFS('CONTRATOS 2016'!AV:AV,A143,'CONTRATOS 2016'!$AI:AI,"&gt;=1")</f>
        <v>0</v>
      </c>
      <c r="E143" s="20">
        <f>SUMIFS('CONTRATOS 2016'!$AI:AI,'CONTRATOS 2016'!$AV:AV,A143)</f>
        <v>0</v>
      </c>
    </row>
    <row r="144" spans="1:5" x14ac:dyDescent="0.2">
      <c r="A144" s="23" t="s">
        <v>989</v>
      </c>
      <c r="B144" s="8">
        <v>79628920</v>
      </c>
      <c r="C144" s="25" t="s">
        <v>168</v>
      </c>
      <c r="D144" s="21">
        <f>COUNTIFS('CONTRATOS 2016'!AV:AV,A144,'CONTRATOS 2016'!$AI:AI,"&gt;=1")</f>
        <v>0</v>
      </c>
      <c r="E144" s="20">
        <f>SUMIFS('CONTRATOS 2016'!$AI:AI,'CONTRATOS 2016'!$AV:AV,A144)</f>
        <v>0</v>
      </c>
    </row>
    <row r="145" spans="1:5" x14ac:dyDescent="0.2">
      <c r="A145" s="23" t="s">
        <v>475</v>
      </c>
      <c r="B145" s="8">
        <v>18004343</v>
      </c>
      <c r="C145" s="25" t="s">
        <v>238</v>
      </c>
      <c r="D145" s="21">
        <f>COUNTIFS('CONTRATOS 2016'!AV:AV,A145,'CONTRATOS 2016'!$AI:AI,"&gt;=1")</f>
        <v>0</v>
      </c>
      <c r="E145" s="20">
        <f>SUMIFS('CONTRATOS 2016'!$AI:AI,'CONTRATOS 2016'!$AV:AV,A145)</f>
        <v>0</v>
      </c>
    </row>
    <row r="146" spans="1:5" x14ac:dyDescent="0.2">
      <c r="A146" s="23" t="s">
        <v>463</v>
      </c>
      <c r="B146" s="8">
        <v>16944624</v>
      </c>
      <c r="C146" s="25" t="s">
        <v>172</v>
      </c>
      <c r="D146" s="21">
        <f>COUNTIFS('CONTRATOS 2016'!AV:AV,A146,'CONTRATOS 2016'!$AI:AI,"&gt;=1")</f>
        <v>0</v>
      </c>
      <c r="E146" s="20">
        <f>SUMIFS('CONTRATOS 2016'!$AI:AI,'CONTRATOS 2016'!$AV:AV,A146)</f>
        <v>0</v>
      </c>
    </row>
    <row r="147" spans="1:5" x14ac:dyDescent="0.2">
      <c r="A147" s="23" t="s">
        <v>445</v>
      </c>
      <c r="B147" s="8">
        <v>15342186</v>
      </c>
      <c r="C147" s="25" t="s">
        <v>173</v>
      </c>
      <c r="D147" s="21">
        <f>COUNTIFS('CONTRATOS 2016'!AV:AV,A147,'CONTRATOS 2016'!$AI:AI,"&gt;=1")</f>
        <v>0</v>
      </c>
      <c r="E147" s="20">
        <f>SUMIFS('CONTRATOS 2016'!$AI:AI,'CONTRATOS 2016'!$AV:AV,A147)</f>
        <v>0</v>
      </c>
    </row>
    <row r="148" spans="1:5" x14ac:dyDescent="0.2">
      <c r="A148" s="23" t="s">
        <v>1158</v>
      </c>
      <c r="B148" s="8">
        <v>86048765</v>
      </c>
      <c r="C148" s="25" t="s">
        <v>162</v>
      </c>
      <c r="D148" s="21">
        <f>COUNTIFS('CONTRATOS 2016'!AV:AV,A148,'CONTRATOS 2016'!$AI:AI,"&gt;=1")</f>
        <v>0</v>
      </c>
      <c r="E148" s="20">
        <f>SUMIFS('CONTRATOS 2016'!$AI:AI,'CONTRATOS 2016'!$AV:AV,A148)</f>
        <v>0</v>
      </c>
    </row>
    <row r="149" spans="1:5" x14ac:dyDescent="0.2">
      <c r="A149" s="23" t="s">
        <v>86</v>
      </c>
      <c r="B149" s="8">
        <v>79617900</v>
      </c>
      <c r="C149" s="25" t="s">
        <v>241</v>
      </c>
      <c r="D149" s="21">
        <f>COUNTIFS('CONTRATOS 2016'!AV:AV,A149,'CONTRATOS 2016'!$AI:AI,"&gt;=1")</f>
        <v>0</v>
      </c>
      <c r="E149" s="20">
        <f>SUMIFS('CONTRATOS 2016'!$AI:AI,'CONTRATOS 2016'!$AV:AV,A149)</f>
        <v>0</v>
      </c>
    </row>
    <row r="150" spans="1:5" x14ac:dyDescent="0.2">
      <c r="A150" s="23" t="s">
        <v>1091</v>
      </c>
      <c r="B150" s="8">
        <v>80170082</v>
      </c>
      <c r="C150" s="25" t="s">
        <v>162</v>
      </c>
      <c r="D150" s="21">
        <f>COUNTIFS('CONTRATOS 2016'!AV:AV,A150,'CONTRATOS 2016'!$AI:AI,"&gt;=1")</f>
        <v>0</v>
      </c>
      <c r="E150" s="20">
        <f>SUMIFS('CONTRATOS 2016'!$AI:AI,'CONTRATOS 2016'!$AV:AV,A150)</f>
        <v>0</v>
      </c>
    </row>
    <row r="151" spans="1:5" x14ac:dyDescent="0.2">
      <c r="A151" s="23" t="s">
        <v>1021</v>
      </c>
      <c r="B151" s="8">
        <v>79866161</v>
      </c>
      <c r="C151" s="25" t="s">
        <v>233</v>
      </c>
      <c r="D151" s="21">
        <f>COUNTIFS('CONTRATOS 2016'!AV:AV,A151,'CONTRATOS 2016'!$AI:AI,"&gt;=1")</f>
        <v>0</v>
      </c>
      <c r="E151" s="20">
        <f>SUMIFS('CONTRATOS 2016'!$AI:AI,'CONTRATOS 2016'!$AV:AV,A151)</f>
        <v>0</v>
      </c>
    </row>
    <row r="152" spans="1:5" x14ac:dyDescent="0.2">
      <c r="A152" s="23" t="s">
        <v>480</v>
      </c>
      <c r="B152" s="8">
        <v>18614996</v>
      </c>
      <c r="C152" s="25" t="s">
        <v>174</v>
      </c>
      <c r="D152" s="21">
        <f>COUNTIFS('CONTRATOS 2016'!AV:AV,A152,'CONTRATOS 2016'!$AI:AI,"&gt;=1")</f>
        <v>0</v>
      </c>
      <c r="E152" s="20">
        <f>SUMIFS('CONTRATOS 2016'!$AI:AI,'CONTRATOS 2016'!$AV:AV,A152)</f>
        <v>0</v>
      </c>
    </row>
    <row r="153" spans="1:5" x14ac:dyDescent="0.2">
      <c r="A153" s="23" t="s">
        <v>366</v>
      </c>
      <c r="B153" s="8">
        <v>10022654</v>
      </c>
      <c r="C153" s="25" t="s">
        <v>209</v>
      </c>
      <c r="D153" s="21">
        <f>COUNTIFS('CONTRATOS 2016'!AV:AV,A153,'CONTRATOS 2016'!$AI:AI,"&gt;=1")</f>
        <v>0</v>
      </c>
      <c r="E153" s="20">
        <f>SUMIFS('CONTRATOS 2016'!$AI:AI,'CONTRATOS 2016'!$AV:AV,A153)</f>
        <v>0</v>
      </c>
    </row>
    <row r="154" spans="1:5" x14ac:dyDescent="0.2">
      <c r="A154" s="23" t="s">
        <v>63</v>
      </c>
      <c r="B154" s="8">
        <v>12630990</v>
      </c>
      <c r="C154" s="25" t="s">
        <v>163</v>
      </c>
      <c r="D154" s="21">
        <f>COUNTIFS('CONTRATOS 2016'!AV:AV,A154,'CONTRATOS 2016'!$AI:AI,"&gt;=1")</f>
        <v>0</v>
      </c>
      <c r="E154" s="20">
        <f>SUMIFS('CONTRATOS 2016'!$AI:AI,'CONTRATOS 2016'!$AV:AV,A154)</f>
        <v>0</v>
      </c>
    </row>
    <row r="155" spans="1:5" x14ac:dyDescent="0.2">
      <c r="A155" s="23" t="s">
        <v>1255</v>
      </c>
      <c r="B155" s="8">
        <v>98505438</v>
      </c>
      <c r="C155" s="25" t="s">
        <v>199</v>
      </c>
      <c r="D155" s="21">
        <f>COUNTIFS('CONTRATOS 2016'!AV:AV,A155,'CONTRATOS 2016'!$AI:AI,"&gt;=1")</f>
        <v>0</v>
      </c>
      <c r="E155" s="20">
        <f>SUMIFS('CONTRATOS 2016'!$AI:AI,'CONTRATOS 2016'!$AV:AV,A155)</f>
        <v>0</v>
      </c>
    </row>
    <row r="156" spans="1:5" x14ac:dyDescent="0.2">
      <c r="A156" s="23" t="s">
        <v>403</v>
      </c>
      <c r="B156" s="8">
        <v>12449224</v>
      </c>
      <c r="C156" s="25" t="s">
        <v>220</v>
      </c>
      <c r="D156" s="21">
        <f>COUNTIFS('CONTRATOS 2016'!AV:AV,A156,'CONTRATOS 2016'!$AI:AI,"&gt;=1")</f>
        <v>0</v>
      </c>
      <c r="E156" s="20">
        <f>SUMIFS('CONTRATOS 2016'!$AI:AI,'CONTRATOS 2016'!$AV:AV,A156)</f>
        <v>0</v>
      </c>
    </row>
    <row r="157" spans="1:5" x14ac:dyDescent="0.2">
      <c r="A157" s="23" t="s">
        <v>1262</v>
      </c>
      <c r="B157" s="8">
        <v>1004131614</v>
      </c>
      <c r="C157" s="25" t="s">
        <v>177</v>
      </c>
      <c r="D157" s="21">
        <f>COUNTIFS('CONTRATOS 2016'!AV:AV,A157,'CONTRATOS 2016'!$AI:AI,"&gt;=1")</f>
        <v>0</v>
      </c>
      <c r="E157" s="20">
        <f>SUMIFS('CONTRATOS 2016'!$AI:AI,'CONTRATOS 2016'!$AV:AV,A157)</f>
        <v>0</v>
      </c>
    </row>
    <row r="158" spans="1:5" x14ac:dyDescent="0.2">
      <c r="A158" s="23" t="s">
        <v>817</v>
      </c>
      <c r="B158" s="8">
        <v>59833484</v>
      </c>
      <c r="C158" s="25" t="s">
        <v>223</v>
      </c>
      <c r="D158" s="21">
        <f>COUNTIFS('CONTRATOS 2016'!AV:AV,A158,'CONTRATOS 2016'!$AI:AI,"&gt;=1")</f>
        <v>0</v>
      </c>
      <c r="E158" s="20">
        <f>SUMIFS('CONTRATOS 2016'!$AI:AI,'CONTRATOS 2016'!$AV:AV,A158)</f>
        <v>0</v>
      </c>
    </row>
    <row r="159" spans="1:5" x14ac:dyDescent="0.2">
      <c r="A159" s="23" t="s">
        <v>609</v>
      </c>
      <c r="B159" s="8">
        <v>39798495</v>
      </c>
      <c r="C159" s="25" t="s">
        <v>180</v>
      </c>
      <c r="D159" s="21">
        <f>COUNTIFS('CONTRATOS 2016'!AV:AV,A159,'CONTRATOS 2016'!$AI:AI,"&gt;=1")</f>
        <v>0</v>
      </c>
      <c r="E159" s="20">
        <f>SUMIFS('CONTRATOS 2016'!$AI:AI,'CONTRATOS 2016'!$AV:AV,A159)</f>
        <v>0</v>
      </c>
    </row>
    <row r="160" spans="1:5" x14ac:dyDescent="0.2">
      <c r="A160" s="23" t="s">
        <v>788</v>
      </c>
      <c r="B160" s="8">
        <v>53014992</v>
      </c>
      <c r="C160" s="25" t="s">
        <v>162</v>
      </c>
      <c r="D160" s="21">
        <f>COUNTIFS('CONTRATOS 2016'!AV:AV,A160,'CONTRATOS 2016'!$AI:AI,"&gt;=1")</f>
        <v>0</v>
      </c>
      <c r="E160" s="20">
        <f>SUMIFS('CONTRATOS 2016'!$AI:AI,'CONTRATOS 2016'!$AV:AV,A160)</f>
        <v>0</v>
      </c>
    </row>
    <row r="161" spans="1:5" x14ac:dyDescent="0.2">
      <c r="A161" s="23" t="s">
        <v>828</v>
      </c>
      <c r="B161" s="8">
        <v>63391361</v>
      </c>
      <c r="C161" s="25" t="s">
        <v>185</v>
      </c>
      <c r="D161" s="21">
        <f>COUNTIFS('CONTRATOS 2016'!AV:AV,A161,'CONTRATOS 2016'!$AI:AI,"&gt;=1")</f>
        <v>0</v>
      </c>
      <c r="E161" s="20">
        <f>SUMIFS('CONTRATOS 2016'!$AI:AI,'CONTRATOS 2016'!$AV:AV,A161)</f>
        <v>0</v>
      </c>
    </row>
    <row r="162" spans="1:5" x14ac:dyDescent="0.2">
      <c r="A162" s="23" t="s">
        <v>696</v>
      </c>
      <c r="B162" s="8">
        <v>52243175</v>
      </c>
      <c r="C162" s="25" t="s">
        <v>162</v>
      </c>
      <c r="D162" s="21">
        <f>COUNTIFS('CONTRATOS 2016'!AV:AV,A162,'CONTRATOS 2016'!$AI:AI,"&gt;=1")</f>
        <v>0</v>
      </c>
      <c r="E162" s="20">
        <f>SUMIFS('CONTRATOS 2016'!$AI:AI,'CONTRATOS 2016'!$AV:AV,A162)</f>
        <v>0</v>
      </c>
    </row>
    <row r="163" spans="1:5" x14ac:dyDescent="0.2">
      <c r="A163" s="23" t="s">
        <v>725</v>
      </c>
      <c r="B163" s="8">
        <v>52478386</v>
      </c>
      <c r="C163" s="25" t="s">
        <v>262</v>
      </c>
      <c r="D163" s="21">
        <f>COUNTIFS('CONTRATOS 2016'!AV:AV,A163,'CONTRATOS 2016'!$AI:AI,"&gt;=1")</f>
        <v>0</v>
      </c>
      <c r="E163" s="20">
        <f>SUMIFS('CONTRATOS 2016'!$AI:AI,'CONTRATOS 2016'!$AV:AV,A163)</f>
        <v>0</v>
      </c>
    </row>
    <row r="164" spans="1:5" x14ac:dyDescent="0.2">
      <c r="A164" s="23" t="s">
        <v>771</v>
      </c>
      <c r="B164" s="8">
        <v>52905908</v>
      </c>
      <c r="C164" s="25" t="s">
        <v>279</v>
      </c>
      <c r="D164" s="21">
        <f>COUNTIFS('CONTRATOS 2016'!AV:AV,A164,'CONTRATOS 2016'!$AI:AI,"&gt;=1")</f>
        <v>0</v>
      </c>
      <c r="E164" s="20">
        <f>SUMIFS('CONTRATOS 2016'!$AI:AI,'CONTRATOS 2016'!$AV:AV,A164)</f>
        <v>0</v>
      </c>
    </row>
    <row r="165" spans="1:5" x14ac:dyDescent="0.2">
      <c r="A165" s="23" t="s">
        <v>553</v>
      </c>
      <c r="B165" s="8">
        <v>31959537</v>
      </c>
      <c r="C165" s="25" t="s">
        <v>253</v>
      </c>
      <c r="D165" s="21">
        <f>COUNTIFS('CONTRATOS 2016'!AV:AV,A165,'CONTRATOS 2016'!$AI:AI,"&gt;=1")</f>
        <v>0</v>
      </c>
      <c r="E165" s="20">
        <f>SUMIFS('CONTRATOS 2016'!$AI:AI,'CONTRATOS 2016'!$AV:AV,A165)</f>
        <v>0</v>
      </c>
    </row>
    <row r="166" spans="1:5" x14ac:dyDescent="0.2">
      <c r="A166" s="23" t="s">
        <v>1220</v>
      </c>
      <c r="B166" s="8">
        <v>93401699</v>
      </c>
      <c r="C166" s="25" t="s">
        <v>164</v>
      </c>
      <c r="D166" s="21">
        <f>COUNTIFS('CONTRATOS 2016'!AV:AV,A166,'CONTRATOS 2016'!$AI:AI,"&gt;=1")</f>
        <v>0</v>
      </c>
      <c r="E166" s="20">
        <f>SUMIFS('CONTRATOS 2016'!$AI:AI,'CONTRATOS 2016'!$AV:AV,A166)</f>
        <v>0</v>
      </c>
    </row>
    <row r="167" spans="1:5" x14ac:dyDescent="0.2">
      <c r="A167" s="23" t="s">
        <v>974</v>
      </c>
      <c r="B167" s="8">
        <v>79533179</v>
      </c>
      <c r="C167" s="25" t="s">
        <v>208</v>
      </c>
      <c r="D167" s="21">
        <f>COUNTIFS('CONTRATOS 2016'!AV:AV,A167,'CONTRATOS 2016'!$AI:AI,"&gt;=1")</f>
        <v>0</v>
      </c>
      <c r="E167" s="20">
        <f>SUMIFS('CONTRATOS 2016'!$AI:AI,'CONTRATOS 2016'!$AV:AV,A167)</f>
        <v>0</v>
      </c>
    </row>
    <row r="168" spans="1:5" x14ac:dyDescent="0.2">
      <c r="A168" s="23" t="s">
        <v>380</v>
      </c>
      <c r="B168" s="8">
        <v>11001567</v>
      </c>
      <c r="C168" s="25" t="s">
        <v>188</v>
      </c>
      <c r="D168" s="21">
        <f>COUNTIFS('CONTRATOS 2016'!AV:AV,A168,'CONTRATOS 2016'!$AI:AI,"&gt;=1")</f>
        <v>0</v>
      </c>
      <c r="E168" s="20">
        <f>SUMIFS('CONTRATOS 2016'!$AI:AI,'CONTRATOS 2016'!$AV:AV,A168)</f>
        <v>0</v>
      </c>
    </row>
    <row r="169" spans="1:5" x14ac:dyDescent="0.2">
      <c r="A169" s="23" t="s">
        <v>477</v>
      </c>
      <c r="B169" s="8">
        <v>18400946</v>
      </c>
      <c r="C169" s="25" t="s">
        <v>187</v>
      </c>
      <c r="D169" s="21">
        <f>COUNTIFS('CONTRATOS 2016'!AV:AV,A169,'CONTRATOS 2016'!$AI:AI,"&gt;=1")</f>
        <v>0</v>
      </c>
      <c r="E169" s="20">
        <f>SUMIFS('CONTRATOS 2016'!$AI:AI,'CONTRATOS 2016'!$AV:AV,A169)</f>
        <v>0</v>
      </c>
    </row>
    <row r="170" spans="1:5" x14ac:dyDescent="0.2">
      <c r="A170" s="23" t="s">
        <v>1001</v>
      </c>
      <c r="B170" s="8">
        <v>79735044</v>
      </c>
      <c r="C170" s="25" t="s">
        <v>162</v>
      </c>
      <c r="D170" s="21">
        <f>COUNTIFS('CONTRATOS 2016'!AV:AV,A170,'CONTRATOS 2016'!$AI:AI,"&gt;=1")</f>
        <v>0</v>
      </c>
      <c r="E170" s="20">
        <f>SUMIFS('CONTRATOS 2016'!$AI:AI,'CONTRATOS 2016'!$AV:AV,A170)</f>
        <v>0</v>
      </c>
    </row>
    <row r="171" spans="1:5" x14ac:dyDescent="0.2">
      <c r="A171" s="23" t="s">
        <v>374</v>
      </c>
      <c r="B171" s="8">
        <v>10287375</v>
      </c>
      <c r="C171" s="25" t="s">
        <v>194</v>
      </c>
      <c r="D171" s="21">
        <f>COUNTIFS('CONTRATOS 2016'!AV:AV,A171,'CONTRATOS 2016'!$AI:AI,"&gt;=1")</f>
        <v>0</v>
      </c>
      <c r="E171" s="20">
        <f>SUMIFS('CONTRATOS 2016'!$AI:AI,'CONTRATOS 2016'!$AV:AV,A171)</f>
        <v>0</v>
      </c>
    </row>
    <row r="172" spans="1:5" x14ac:dyDescent="0.2">
      <c r="A172" s="23" t="s">
        <v>1421</v>
      </c>
      <c r="B172" s="8">
        <v>1112459696</v>
      </c>
      <c r="C172" s="25" t="s">
        <v>168</v>
      </c>
      <c r="D172" s="21">
        <f>COUNTIFS('CONTRATOS 2016'!AV:AV,A172,'CONTRATOS 2016'!$AI:AI,"&gt;=1")</f>
        <v>0</v>
      </c>
      <c r="E172" s="20">
        <f>SUMIFS('CONTRATOS 2016'!$AI:AI,'CONTRATOS 2016'!$AV:AV,A172)</f>
        <v>0</v>
      </c>
    </row>
    <row r="173" spans="1:5" x14ac:dyDescent="0.2">
      <c r="A173" s="23" t="s">
        <v>336</v>
      </c>
      <c r="B173" s="8">
        <v>7559186</v>
      </c>
      <c r="C173" s="25" t="s">
        <v>172</v>
      </c>
      <c r="D173" s="21">
        <f>COUNTIFS('CONTRATOS 2016'!AV:AV,A173,'CONTRATOS 2016'!$AI:AI,"&gt;=1")</f>
        <v>0</v>
      </c>
      <c r="E173" s="20">
        <f>SUMIFS('CONTRATOS 2016'!$AI:AI,'CONTRATOS 2016'!$AV:AV,A173)</f>
        <v>0</v>
      </c>
    </row>
    <row r="174" spans="1:5" x14ac:dyDescent="0.2">
      <c r="A174" s="23" t="s">
        <v>1045</v>
      </c>
      <c r="B174" s="8">
        <v>79977995</v>
      </c>
      <c r="C174" s="25" t="s">
        <v>162</v>
      </c>
      <c r="D174" s="21">
        <f>COUNTIFS('CONTRATOS 2016'!AV:AV,A174,'CONTRATOS 2016'!$AI:AI,"&gt;=1")</f>
        <v>0</v>
      </c>
      <c r="E174" s="20">
        <f>SUMIFS('CONTRATOS 2016'!$AI:AI,'CONTRATOS 2016'!$AV:AV,A174)</f>
        <v>0</v>
      </c>
    </row>
    <row r="175" spans="1:5" x14ac:dyDescent="0.2">
      <c r="A175" s="23" t="s">
        <v>378</v>
      </c>
      <c r="B175" s="8">
        <v>10742495</v>
      </c>
      <c r="C175" s="25" t="s">
        <v>213</v>
      </c>
      <c r="D175" s="21">
        <f>COUNTIFS('CONTRATOS 2016'!AV:AV,A175,'CONTRATOS 2016'!$AI:AI,"&gt;=1")</f>
        <v>0</v>
      </c>
      <c r="E175" s="20">
        <f>SUMIFS('CONTRATOS 2016'!$AI:AI,'CONTRATOS 2016'!$AV:AV,A175)</f>
        <v>0</v>
      </c>
    </row>
    <row r="176" spans="1:5" x14ac:dyDescent="0.2">
      <c r="A176" s="23" t="s">
        <v>1009</v>
      </c>
      <c r="B176" s="8">
        <v>79777963</v>
      </c>
      <c r="C176" s="25" t="s">
        <v>107</v>
      </c>
      <c r="D176" s="21">
        <f>COUNTIFS('CONTRATOS 2016'!AV:AV,A176,'CONTRATOS 2016'!$AI:AI,"&gt;=1")</f>
        <v>0</v>
      </c>
      <c r="E176" s="20">
        <f>SUMIFS('CONTRATOS 2016'!$AI:AI,'CONTRATOS 2016'!$AV:AV,A176)</f>
        <v>0</v>
      </c>
    </row>
    <row r="177" spans="1:5" x14ac:dyDescent="0.2">
      <c r="A177" s="23" t="s">
        <v>481</v>
      </c>
      <c r="B177" s="8">
        <v>18618990</v>
      </c>
      <c r="C177" s="25" t="s">
        <v>162</v>
      </c>
      <c r="D177" s="21">
        <f>COUNTIFS('CONTRATOS 2016'!AV:AV,A177,'CONTRATOS 2016'!$AI:AI,"&gt;=1")</f>
        <v>0</v>
      </c>
      <c r="E177" s="20">
        <f>SUMIFS('CONTRATOS 2016'!$AI:AI,'CONTRATOS 2016'!$AV:AV,A177)</f>
        <v>0</v>
      </c>
    </row>
    <row r="178" spans="1:5" x14ac:dyDescent="0.2">
      <c r="A178" s="23" t="s">
        <v>523</v>
      </c>
      <c r="B178" s="8">
        <v>24728406</v>
      </c>
      <c r="C178" s="25" t="s">
        <v>231</v>
      </c>
      <c r="D178" s="21">
        <f>COUNTIFS('CONTRATOS 2016'!AV:AV,A178,'CONTRATOS 2016'!$AI:AI,"&gt;=1")</f>
        <v>0</v>
      </c>
      <c r="E178" s="20">
        <f>SUMIFS('CONTRATOS 2016'!$AI:AI,'CONTRATOS 2016'!$AV:AV,A178)</f>
        <v>0</v>
      </c>
    </row>
    <row r="179" spans="1:5" x14ac:dyDescent="0.2">
      <c r="A179" s="23" t="s">
        <v>587</v>
      </c>
      <c r="B179" s="8">
        <v>37752673</v>
      </c>
      <c r="C179" s="25" t="s">
        <v>162</v>
      </c>
      <c r="D179" s="21">
        <f>COUNTIFS('CONTRATOS 2016'!AV:AV,A179,'CONTRATOS 2016'!$AI:AI,"&gt;=1")</f>
        <v>0</v>
      </c>
      <c r="E179" s="20">
        <f>SUMIFS('CONTRATOS 2016'!$AI:AI,'CONTRATOS 2016'!$AV:AV,A179)</f>
        <v>0</v>
      </c>
    </row>
    <row r="180" spans="1:5" x14ac:dyDescent="0.2">
      <c r="A180" s="23" t="s">
        <v>1381</v>
      </c>
      <c r="B180" s="8">
        <v>1053783217</v>
      </c>
      <c r="C180" s="25" t="s">
        <v>286</v>
      </c>
      <c r="D180" s="21">
        <f>COUNTIFS('CONTRATOS 2016'!AV:AV,A180,'CONTRATOS 2016'!$AI:AI,"&gt;=1")</f>
        <v>0</v>
      </c>
      <c r="E180" s="20">
        <f>SUMIFS('CONTRATOS 2016'!$AI:AI,'CONTRATOS 2016'!$AV:AV,A180)</f>
        <v>0</v>
      </c>
    </row>
    <row r="181" spans="1:5" x14ac:dyDescent="0.2">
      <c r="A181" s="23" t="s">
        <v>1341</v>
      </c>
      <c r="B181" s="8">
        <v>1031130359</v>
      </c>
      <c r="C181" s="25" t="s">
        <v>162</v>
      </c>
      <c r="D181" s="21">
        <f>COUNTIFS('CONTRATOS 2016'!AV:AV,A181,'CONTRATOS 2016'!$AI:AI,"&gt;=1")</f>
        <v>0</v>
      </c>
      <c r="E181" s="20">
        <f>SUMIFS('CONTRATOS 2016'!$AI:AI,'CONTRATOS 2016'!$AV:AV,A181)</f>
        <v>0</v>
      </c>
    </row>
    <row r="182" spans="1:5" x14ac:dyDescent="0.2">
      <c r="A182" s="23" t="s">
        <v>1336</v>
      </c>
      <c r="B182" s="8">
        <v>1030555073</v>
      </c>
      <c r="C182" s="25" t="s">
        <v>162</v>
      </c>
      <c r="D182" s="21">
        <f>COUNTIFS('CONTRATOS 2016'!AV:AV,A182,'CONTRATOS 2016'!$AI:AI,"&gt;=1")</f>
        <v>0</v>
      </c>
      <c r="E182" s="20">
        <f>SUMIFS('CONTRATOS 2016'!$AI:AI,'CONTRATOS 2016'!$AV:AV,A182)</f>
        <v>0</v>
      </c>
    </row>
    <row r="183" spans="1:5" x14ac:dyDescent="0.2">
      <c r="A183" s="23" t="s">
        <v>1300</v>
      </c>
      <c r="B183" s="8">
        <v>1018418839</v>
      </c>
      <c r="C183" s="25" t="s">
        <v>162</v>
      </c>
      <c r="D183" s="21">
        <f>COUNTIFS('CONTRATOS 2016'!AV:AV,A183,'CONTRATOS 2016'!$AI:AI,"&gt;=1")</f>
        <v>0</v>
      </c>
      <c r="E183" s="20">
        <f>SUMIFS('CONTRATOS 2016'!$AI:AI,'CONTRATOS 2016'!$AV:AV,A183)</f>
        <v>0</v>
      </c>
    </row>
    <row r="184" spans="1:5" x14ac:dyDescent="0.2">
      <c r="A184" s="23" t="s">
        <v>773</v>
      </c>
      <c r="B184" s="8">
        <v>52930442</v>
      </c>
      <c r="C184" s="25" t="s">
        <v>246</v>
      </c>
      <c r="D184" s="21">
        <f>COUNTIFS('CONTRATOS 2016'!AV:AV,A184,'CONTRATOS 2016'!$AI:AI,"&gt;=1")</f>
        <v>0</v>
      </c>
      <c r="E184" s="20">
        <f>SUMIFS('CONTRATOS 2016'!$AI:AI,'CONTRATOS 2016'!$AV:AV,A184)</f>
        <v>0</v>
      </c>
    </row>
    <row r="185" spans="1:5" x14ac:dyDescent="0.2">
      <c r="A185" s="23" t="s">
        <v>693</v>
      </c>
      <c r="B185" s="8">
        <v>52169469</v>
      </c>
      <c r="C185" s="25" t="s">
        <v>230</v>
      </c>
      <c r="D185" s="21">
        <f>COUNTIFS('CONTRATOS 2016'!AV:AV,A185,'CONTRATOS 2016'!$AI:AI,"&gt;=1")</f>
        <v>0</v>
      </c>
      <c r="E185" s="20">
        <f>SUMIFS('CONTRATOS 2016'!$AI:AI,'CONTRATOS 2016'!$AV:AV,A185)</f>
        <v>0</v>
      </c>
    </row>
    <row r="186" spans="1:5" x14ac:dyDescent="0.2">
      <c r="A186" s="23" t="s">
        <v>699</v>
      </c>
      <c r="B186" s="8">
        <v>52260482</v>
      </c>
      <c r="C186" s="25" t="s">
        <v>254</v>
      </c>
      <c r="D186" s="21">
        <f>COUNTIFS('CONTRATOS 2016'!AV:AV,A186,'CONTRATOS 2016'!$AI:AI,"&gt;=1")</f>
        <v>0</v>
      </c>
      <c r="E186" s="20">
        <f>SUMIFS('CONTRATOS 2016'!$AI:AI,'CONTRATOS 2016'!$AV:AV,A186)</f>
        <v>0</v>
      </c>
    </row>
    <row r="187" spans="1:5" x14ac:dyDescent="0.2">
      <c r="A187" s="26" t="s">
        <v>1468</v>
      </c>
      <c r="B187" s="7">
        <v>52260482</v>
      </c>
      <c r="C187" s="25" t="s">
        <v>1482</v>
      </c>
      <c r="D187" s="21">
        <f>COUNTIFS('CONTRATOS 2016'!AV:AV,A187,'CONTRATOS 2016'!$AI:AI,"&gt;=1")</f>
        <v>0</v>
      </c>
      <c r="E187" s="20">
        <f>SUMIFS('CONTRATOS 2016'!$AI:AI,'CONTRATOS 2016'!$AV:AV,A187)</f>
        <v>0</v>
      </c>
    </row>
    <row r="188" spans="1:5" x14ac:dyDescent="0.2">
      <c r="A188" s="23" t="s">
        <v>1354</v>
      </c>
      <c r="B188" s="8">
        <v>1032386606</v>
      </c>
      <c r="C188" s="25" t="s">
        <v>162</v>
      </c>
      <c r="D188" s="21">
        <f>COUNTIFS('CONTRATOS 2016'!AV:AV,A188,'CONTRATOS 2016'!$AI:AI,"&gt;=1")</f>
        <v>0</v>
      </c>
      <c r="E188" s="20">
        <f>SUMIFS('CONTRATOS 2016'!$AI:AI,'CONTRATOS 2016'!$AV:AV,A188)</f>
        <v>0</v>
      </c>
    </row>
    <row r="189" spans="1:5" x14ac:dyDescent="0.2">
      <c r="A189" s="23" t="s">
        <v>1460</v>
      </c>
      <c r="B189" s="8">
        <v>66924629</v>
      </c>
      <c r="C189" s="25" t="s">
        <v>256</v>
      </c>
      <c r="D189" s="21">
        <f>COUNTIFS('CONTRATOS 2016'!AV:AV,A189,'CONTRATOS 2016'!$AI:AI,"&gt;=1")</f>
        <v>0</v>
      </c>
      <c r="E189" s="20">
        <f>SUMIFS('CONTRATOS 2016'!$AI:AI,'CONTRATOS 2016'!$AV:AV,A189)</f>
        <v>0</v>
      </c>
    </row>
    <row r="190" spans="1:5" x14ac:dyDescent="0.2">
      <c r="A190" s="23" t="s">
        <v>607</v>
      </c>
      <c r="B190" s="8">
        <v>39759737</v>
      </c>
      <c r="C190" s="25" t="s">
        <v>254</v>
      </c>
      <c r="D190" s="21">
        <f>COUNTIFS('CONTRATOS 2016'!AV:AV,A190,'CONTRATOS 2016'!$AI:AI,"&gt;=1")</f>
        <v>0</v>
      </c>
      <c r="E190" s="20">
        <f>SUMIFS('CONTRATOS 2016'!$AI:AI,'CONTRATOS 2016'!$AV:AV,A190)</f>
        <v>0</v>
      </c>
    </row>
    <row r="191" spans="1:5" x14ac:dyDescent="0.2">
      <c r="A191" s="23" t="s">
        <v>638</v>
      </c>
      <c r="B191" s="8">
        <v>43695522</v>
      </c>
      <c r="C191" s="25" t="s">
        <v>173</v>
      </c>
      <c r="D191" s="21">
        <f>COUNTIFS('CONTRATOS 2016'!AV:AV,A191,'CONTRATOS 2016'!$AI:AI,"&gt;=1")</f>
        <v>0</v>
      </c>
      <c r="E191" s="20">
        <f>SUMIFS('CONTRATOS 2016'!$AI:AI,'CONTRATOS 2016'!$AV:AV,A191)</f>
        <v>0</v>
      </c>
    </row>
    <row r="192" spans="1:5" x14ac:dyDescent="0.2">
      <c r="A192" s="23" t="s">
        <v>637</v>
      </c>
      <c r="B192" s="16">
        <v>43602333</v>
      </c>
      <c r="C192" s="25" t="s">
        <v>237</v>
      </c>
      <c r="D192" s="21">
        <f>COUNTIFS('CONTRATOS 2016'!AV:AV,A192,'CONTRATOS 2016'!$AI:AI,"&gt;=1")</f>
        <v>0</v>
      </c>
      <c r="E192" s="20">
        <f>SUMIFS('CONTRATOS 2016'!$AI:AI,'CONTRATOS 2016'!$AV:AV,A192)</f>
        <v>0</v>
      </c>
    </row>
    <row r="193" spans="1:47" x14ac:dyDescent="0.2">
      <c r="A193" s="23" t="s">
        <v>75</v>
      </c>
      <c r="B193" s="8">
        <v>51787560</v>
      </c>
      <c r="C193" s="25" t="s">
        <v>227</v>
      </c>
      <c r="D193" s="21">
        <f>COUNTIFS('CONTRATOS 2016'!AV:AV,A193,'CONTRATOS 2016'!$AI:AI,"&gt;=1")</f>
        <v>0</v>
      </c>
      <c r="E193" s="20">
        <f>SUMIFS('CONTRATOS 2016'!$AI:AI,'CONTRATOS 2016'!$AV:AV,A193)</f>
        <v>0</v>
      </c>
    </row>
    <row r="194" spans="1:47" x14ac:dyDescent="0.2">
      <c r="A194" s="23" t="s">
        <v>575</v>
      </c>
      <c r="B194" s="8">
        <v>36543472</v>
      </c>
      <c r="C194" s="25" t="s">
        <v>192</v>
      </c>
      <c r="D194" s="21">
        <f>COUNTIFS('CONTRATOS 2016'!AV:AV,A194,'CONTRATOS 2016'!$AI:AI,"&gt;=1")</f>
        <v>0</v>
      </c>
      <c r="E194" s="20">
        <f>SUMIFS('CONTRATOS 2016'!$AI:AI,'CONTRATOS 2016'!$AV:AV,A194)</f>
        <v>0</v>
      </c>
    </row>
    <row r="195" spans="1:47" x14ac:dyDescent="0.2">
      <c r="A195" s="23" t="s">
        <v>1227</v>
      </c>
      <c r="B195" s="8">
        <v>94330671</v>
      </c>
      <c r="C195" s="25" t="s">
        <v>175</v>
      </c>
      <c r="D195" s="21">
        <f>COUNTIFS('CONTRATOS 2016'!AV:AV,A195,'CONTRATOS 2016'!$AI:AI,"&gt;=1")</f>
        <v>0</v>
      </c>
      <c r="E195" s="20">
        <f>SUMIFS('CONTRATOS 2016'!$AI:AI,'CONTRATOS 2016'!$AV:AV,A195)</f>
        <v>0</v>
      </c>
    </row>
    <row r="196" spans="1:47" x14ac:dyDescent="0.2">
      <c r="A196" s="23" t="s">
        <v>409</v>
      </c>
      <c r="B196" s="8">
        <v>12748324</v>
      </c>
      <c r="C196" s="25" t="s">
        <v>223</v>
      </c>
      <c r="D196" s="21">
        <f>COUNTIFS('CONTRATOS 2016'!AV:AV,A196,'CONTRATOS 2016'!$AI:AI,"&gt;=1")</f>
        <v>0</v>
      </c>
      <c r="E196" s="20">
        <f>SUMIFS('CONTRATOS 2016'!$AI:AI,'CONTRATOS 2016'!$AV:AV,A196)</f>
        <v>0</v>
      </c>
    </row>
    <row r="197" spans="1:47" x14ac:dyDescent="0.2">
      <c r="A197" s="23" t="s">
        <v>62</v>
      </c>
      <c r="B197" s="8">
        <v>21094954</v>
      </c>
      <c r="C197" s="25" t="s">
        <v>244</v>
      </c>
      <c r="D197" s="21">
        <f>COUNTIFS('CONTRATOS 2016'!AV:AV,A197,'CONTRATOS 2016'!$AI:AI,"&gt;=1")</f>
        <v>0</v>
      </c>
      <c r="E197" s="20">
        <f>SUMIFS('CONTRATOS 2016'!$AI:AI,'CONTRATOS 2016'!$AV:AV,A197)</f>
        <v>0</v>
      </c>
    </row>
    <row r="198" spans="1:47" x14ac:dyDescent="0.2">
      <c r="A198" s="23" t="s">
        <v>1284</v>
      </c>
      <c r="B198" s="8">
        <v>1014206549</v>
      </c>
      <c r="C198" s="25" t="s">
        <v>205</v>
      </c>
      <c r="D198" s="21">
        <f>COUNTIFS('CONTRATOS 2016'!AV:AV,A198,'CONTRATOS 2016'!$AI:AI,"&gt;=1")</f>
        <v>0</v>
      </c>
      <c r="E198" s="20">
        <f>SUMIFS('CONTRATOS 2016'!$AI:AI,'CONTRATOS 2016'!$AV:AV,A198)</f>
        <v>0</v>
      </c>
    </row>
    <row r="199" spans="1:47" x14ac:dyDescent="0.2">
      <c r="A199" s="23" t="s">
        <v>1301</v>
      </c>
      <c r="B199" s="8">
        <v>1018419063</v>
      </c>
      <c r="C199" s="25" t="s">
        <v>162</v>
      </c>
      <c r="D199" s="21">
        <f>COUNTIFS('CONTRATOS 2016'!AV:AV,A199,'CONTRATOS 2016'!$AI:AI,"&gt;=1")</f>
        <v>0</v>
      </c>
      <c r="E199" s="20">
        <f>SUMIFS('CONTRATOS 2016'!$AI:AI,'CONTRATOS 2016'!$AV:AV,A199)</f>
        <v>0</v>
      </c>
    </row>
    <row r="200" spans="1:47" x14ac:dyDescent="0.2">
      <c r="A200" s="23" t="s">
        <v>895</v>
      </c>
      <c r="B200" s="8">
        <v>73191311</v>
      </c>
      <c r="C200" s="25" t="s">
        <v>232</v>
      </c>
      <c r="D200" s="21">
        <f>COUNTIFS('CONTRATOS 2016'!AV:AV,A200,'CONTRATOS 2016'!$AI:AI,"&gt;=1")</f>
        <v>0</v>
      </c>
      <c r="E200" s="20">
        <f>SUMIFS('CONTRATOS 2016'!$AI:AI,'CONTRATOS 2016'!$AV:AV,A200)</f>
        <v>0</v>
      </c>
    </row>
    <row r="201" spans="1:47" x14ac:dyDescent="0.2">
      <c r="A201" s="23" t="s">
        <v>1132</v>
      </c>
      <c r="B201" s="8">
        <v>80829521</v>
      </c>
      <c r="C201" s="25" t="s">
        <v>186</v>
      </c>
      <c r="D201" s="21">
        <v>46</v>
      </c>
      <c r="E201" s="20">
        <f>SUMIFS('CONTRATOS 2016'!$AI:AI,'CONTRATOS 2016'!$AV:AV,A201)</f>
        <v>0</v>
      </c>
      <c r="AU201" s="1" t="s">
        <v>45</v>
      </c>
    </row>
    <row r="202" spans="1:47" x14ac:dyDescent="0.2">
      <c r="A202" s="23" t="s">
        <v>1132</v>
      </c>
      <c r="B202" s="8" t="s">
        <v>2527</v>
      </c>
      <c r="C202" s="25" t="s">
        <v>186</v>
      </c>
      <c r="D202" s="21">
        <v>47</v>
      </c>
      <c r="E202" s="20">
        <f>SUMIFS('CONTRATOS 2016'!$AI:AI,'CONTRATOS 2016'!$AV:AV,A202)</f>
        <v>0</v>
      </c>
      <c r="AU202" s="1" t="s">
        <v>45</v>
      </c>
    </row>
    <row r="203" spans="1:47" x14ac:dyDescent="0.2">
      <c r="A203" s="23" t="s">
        <v>1452</v>
      </c>
      <c r="B203" s="8">
        <v>1140834533</v>
      </c>
      <c r="C203" s="25" t="s">
        <v>203</v>
      </c>
      <c r="D203" s="21">
        <f>COUNTIFS('CONTRATOS 2016'!AV:AV,A203,'CONTRATOS 2016'!$AI:AI,"&gt;=1")</f>
        <v>0</v>
      </c>
      <c r="E203" s="20">
        <f>SUMIFS('CONTRATOS 2016'!$AI:AI,'CONTRATOS 2016'!$AV:AV,A203)</f>
        <v>0</v>
      </c>
    </row>
    <row r="204" spans="1:47" x14ac:dyDescent="0.2">
      <c r="A204" s="23" t="s">
        <v>399</v>
      </c>
      <c r="B204" s="8">
        <v>12206151</v>
      </c>
      <c r="C204" s="25" t="s">
        <v>107</v>
      </c>
      <c r="D204" s="21">
        <f>COUNTIFS('CONTRATOS 2016'!AV:AV,A204,'CONTRATOS 2016'!$AI:AI,"&gt;=1")</f>
        <v>0</v>
      </c>
      <c r="E204" s="20">
        <f>SUMIFS('CONTRATOS 2016'!$AI:AI,'CONTRATOS 2016'!$AV:AV,A204)</f>
        <v>0</v>
      </c>
    </row>
    <row r="205" spans="1:47" x14ac:dyDescent="0.2">
      <c r="A205" s="23" t="s">
        <v>504</v>
      </c>
      <c r="B205" s="8">
        <v>20904306</v>
      </c>
      <c r="C205" s="25" t="s">
        <v>216</v>
      </c>
      <c r="D205" s="21">
        <f>COUNTIFS('CONTRATOS 2016'!AV:AV,A205,'CONTRATOS 2016'!$AI:AI,"&gt;=1")</f>
        <v>0</v>
      </c>
      <c r="E205" s="20">
        <f>SUMIFS('CONTRATOS 2016'!$AI:AI,'CONTRATOS 2016'!$AV:AV,A205)</f>
        <v>0</v>
      </c>
    </row>
    <row r="206" spans="1:47" x14ac:dyDescent="0.2">
      <c r="A206" s="23" t="s">
        <v>1343</v>
      </c>
      <c r="B206" s="8">
        <v>1032361758</v>
      </c>
      <c r="C206" s="25" t="s">
        <v>162</v>
      </c>
      <c r="D206" s="21">
        <f>COUNTIFS('CONTRATOS 2016'!AV:AV,A206,'CONTRATOS 2016'!$AI:AI,"&gt;=1")</f>
        <v>0</v>
      </c>
      <c r="E206" s="20">
        <f>SUMIFS('CONTRATOS 2016'!$AI:AI,'CONTRATOS 2016'!$AV:AV,A206)</f>
        <v>0</v>
      </c>
    </row>
    <row r="207" spans="1:47" x14ac:dyDescent="0.2">
      <c r="A207" s="23" t="s">
        <v>1278</v>
      </c>
      <c r="B207" s="8">
        <v>1013623463</v>
      </c>
      <c r="C207" s="25" t="s">
        <v>162</v>
      </c>
      <c r="D207" s="21">
        <f>COUNTIFS('CONTRATOS 2016'!AV:AV,A207,'CONTRATOS 2016'!$AI:AI,"&gt;=1")</f>
        <v>0</v>
      </c>
      <c r="E207" s="20">
        <f>SUMIFS('CONTRATOS 2016'!$AI:AI,'CONTRATOS 2016'!$AV:AV,A207)</f>
        <v>0</v>
      </c>
    </row>
    <row r="208" spans="1:47" x14ac:dyDescent="0.2">
      <c r="A208" s="23" t="s">
        <v>55</v>
      </c>
      <c r="B208" s="8">
        <v>88227029</v>
      </c>
      <c r="C208" s="25" t="s">
        <v>218</v>
      </c>
      <c r="D208" s="21">
        <f>COUNTIFS('CONTRATOS 2016'!AV:AV,A208,'CONTRATOS 2016'!$AI:AI,"&gt;=1")</f>
        <v>0</v>
      </c>
      <c r="E208" s="20">
        <f>SUMIFS('CONTRATOS 2016'!$AI:AI,'CONTRATOS 2016'!$AV:AV,A208)</f>
        <v>0</v>
      </c>
    </row>
    <row r="209" spans="1:5" x14ac:dyDescent="0.2">
      <c r="A209" s="23" t="s">
        <v>1029</v>
      </c>
      <c r="B209" s="8">
        <v>79910575</v>
      </c>
      <c r="C209" s="25" t="s">
        <v>164</v>
      </c>
      <c r="D209" s="21">
        <f>COUNTIFS('CONTRATOS 2016'!AV:AV,A209,'CONTRATOS 2016'!$AI:AI,"&gt;=1")</f>
        <v>0</v>
      </c>
      <c r="E209" s="20">
        <f>SUMIFS('CONTRATOS 2016'!$AI:AI,'CONTRATOS 2016'!$AV:AV,A209)</f>
        <v>0</v>
      </c>
    </row>
    <row r="210" spans="1:5" x14ac:dyDescent="0.2">
      <c r="A210" s="23" t="s">
        <v>1422</v>
      </c>
      <c r="B210" s="8">
        <v>1112461656</v>
      </c>
      <c r="C210" s="25" t="s">
        <v>168</v>
      </c>
      <c r="D210" s="21">
        <f>COUNTIFS('CONTRATOS 2016'!AV:AV,A210,'CONTRATOS 2016'!$AI:AI,"&gt;=1")</f>
        <v>0</v>
      </c>
      <c r="E210" s="20">
        <f>SUMIFS('CONTRATOS 2016'!$AI:AI,'CONTRATOS 2016'!$AV:AV,A210)</f>
        <v>0</v>
      </c>
    </row>
    <row r="211" spans="1:5" x14ac:dyDescent="0.2">
      <c r="A211" s="23" t="s">
        <v>1367</v>
      </c>
      <c r="B211" s="8">
        <v>1042427003</v>
      </c>
      <c r="C211" s="25" t="s">
        <v>203</v>
      </c>
      <c r="D211" s="21">
        <f>COUNTIFS('CONTRATOS 2016'!AV:AV,A211,'CONTRATOS 2016'!$AI:AI,"&gt;=1")</f>
        <v>0</v>
      </c>
      <c r="E211" s="20">
        <f>SUMIFS('CONTRATOS 2016'!$AI:AI,'CONTRATOS 2016'!$AV:AV,A211)</f>
        <v>0</v>
      </c>
    </row>
    <row r="212" spans="1:5" x14ac:dyDescent="0.2">
      <c r="A212" s="23" t="s">
        <v>331</v>
      </c>
      <c r="B212" s="8">
        <v>7186433</v>
      </c>
      <c r="C212" s="25" t="s">
        <v>191</v>
      </c>
      <c r="D212" s="21">
        <f>COUNTIFS('CONTRATOS 2016'!AV:AV,A212,'CONTRATOS 2016'!$AI:AI,"&gt;=1")</f>
        <v>0</v>
      </c>
      <c r="E212" s="20">
        <f>SUMIFS('CONTRATOS 2016'!$AI:AI,'CONTRATOS 2016'!$AV:AV,A212)</f>
        <v>0</v>
      </c>
    </row>
    <row r="213" spans="1:5" x14ac:dyDescent="0.2">
      <c r="A213" s="23" t="s">
        <v>1270</v>
      </c>
      <c r="B213" s="8">
        <v>1010203640</v>
      </c>
      <c r="C213" s="25" t="s">
        <v>162</v>
      </c>
      <c r="D213" s="21">
        <f>COUNTIFS('CONTRATOS 2016'!AV:AV,A213,'CONTRATOS 2016'!$AI:AI,"&gt;=1")</f>
        <v>0</v>
      </c>
      <c r="E213" s="20">
        <f>SUMIFS('CONTRATOS 2016'!$AI:AI,'CONTRATOS 2016'!$AV:AV,A213)</f>
        <v>0</v>
      </c>
    </row>
    <row r="214" spans="1:5" x14ac:dyDescent="0.2">
      <c r="A214" s="23" t="s">
        <v>1436</v>
      </c>
      <c r="B214" s="8">
        <v>1123621369</v>
      </c>
      <c r="C214" s="25" t="s">
        <v>203</v>
      </c>
      <c r="D214" s="21">
        <f>COUNTIFS('CONTRATOS 2016'!AV:AV,A214,'CONTRATOS 2016'!$AI:AI,"&gt;=1")</f>
        <v>0</v>
      </c>
      <c r="E214" s="20">
        <f>SUMIFS('CONTRATOS 2016'!$AI:AI,'CONTRATOS 2016'!$AV:AV,A214)</f>
        <v>0</v>
      </c>
    </row>
    <row r="215" spans="1:5" x14ac:dyDescent="0.2">
      <c r="A215" s="23" t="s">
        <v>99</v>
      </c>
      <c r="B215" s="8">
        <v>15173061</v>
      </c>
      <c r="C215" s="25" t="s">
        <v>232</v>
      </c>
      <c r="D215" s="21">
        <f>COUNTIFS('CONTRATOS 2016'!AV:AV,A215,'CONTRATOS 2016'!$AI:AI,"&gt;=1")</f>
        <v>0</v>
      </c>
      <c r="E215" s="20">
        <f>SUMIFS('CONTRATOS 2016'!$AI:AI,'CONTRATOS 2016'!$AV:AV,A215)</f>
        <v>0</v>
      </c>
    </row>
    <row r="216" spans="1:5" x14ac:dyDescent="0.2">
      <c r="A216" s="23" t="s">
        <v>1037</v>
      </c>
      <c r="B216" s="8">
        <v>79956678</v>
      </c>
      <c r="C216" s="25" t="s">
        <v>200</v>
      </c>
      <c r="D216" s="21">
        <f>COUNTIFS('CONTRATOS 2016'!AV:AV,A216,'CONTRATOS 2016'!$AI:AI,"&gt;=1")</f>
        <v>0</v>
      </c>
      <c r="E216" s="20">
        <f>SUMIFS('CONTRATOS 2016'!$AI:AI,'CONTRATOS 2016'!$AV:AV,A216)</f>
        <v>0</v>
      </c>
    </row>
    <row r="217" spans="1:5" x14ac:dyDescent="0.2">
      <c r="A217" s="23" t="s">
        <v>982</v>
      </c>
      <c r="B217" s="8">
        <v>79596317</v>
      </c>
      <c r="C217" s="25" t="s">
        <v>162</v>
      </c>
      <c r="D217" s="21">
        <f>COUNTIFS('CONTRATOS 2016'!AV:AV,A217,'CONTRATOS 2016'!$AI:AI,"&gt;=1")</f>
        <v>0</v>
      </c>
      <c r="E217" s="20">
        <f>SUMIFS('CONTRATOS 2016'!$AI:AI,'CONTRATOS 2016'!$AV:AV,A217)</f>
        <v>0</v>
      </c>
    </row>
    <row r="218" spans="1:5" x14ac:dyDescent="0.2">
      <c r="A218" s="23" t="s">
        <v>1239</v>
      </c>
      <c r="B218" s="8">
        <v>94473770</v>
      </c>
      <c r="C218" s="25" t="s">
        <v>162</v>
      </c>
      <c r="D218" s="21">
        <f>COUNTIFS('CONTRATOS 2016'!AV:AV,A218,'CONTRATOS 2016'!$AI:AI,"&gt;=1")</f>
        <v>0</v>
      </c>
      <c r="E218" s="20">
        <f>SUMIFS('CONTRATOS 2016'!$AI:AI,'CONTRATOS 2016'!$AV:AV,A218)</f>
        <v>0</v>
      </c>
    </row>
    <row r="219" spans="1:5" x14ac:dyDescent="0.2">
      <c r="A219" s="23" t="s">
        <v>377</v>
      </c>
      <c r="B219" s="8">
        <v>10494705</v>
      </c>
      <c r="C219" s="25" t="s">
        <v>183</v>
      </c>
      <c r="D219" s="21">
        <f>COUNTIFS('CONTRATOS 2016'!AV:AV,A219,'CONTRATOS 2016'!$AI:AI,"&gt;=1")</f>
        <v>0</v>
      </c>
      <c r="E219" s="20">
        <f>SUMIFS('CONTRATOS 2016'!$AI:AI,'CONTRATOS 2016'!$AV:AV,A219)</f>
        <v>0</v>
      </c>
    </row>
    <row r="220" spans="1:5" x14ac:dyDescent="0.2">
      <c r="A220" s="23" t="s">
        <v>925</v>
      </c>
      <c r="B220" s="8">
        <v>76323849</v>
      </c>
      <c r="C220" s="25" t="s">
        <v>285</v>
      </c>
      <c r="D220" s="21">
        <f>COUNTIFS('CONTRATOS 2016'!AV:AV,A220,'CONTRATOS 2016'!$AI:AI,"&gt;=1")</f>
        <v>0</v>
      </c>
      <c r="E220" s="20">
        <f>SUMIFS('CONTRATOS 2016'!$AI:AI,'CONTRATOS 2016'!$AV:AV,A220)</f>
        <v>0</v>
      </c>
    </row>
    <row r="221" spans="1:5" x14ac:dyDescent="0.2">
      <c r="A221" s="23" t="s">
        <v>323</v>
      </c>
      <c r="B221" s="8">
        <v>6567470</v>
      </c>
      <c r="C221" s="25" t="s">
        <v>166</v>
      </c>
      <c r="D221" s="21">
        <f>COUNTIFS('CONTRATOS 2016'!AV:AV,A221,'CONTRATOS 2016'!$AI:AI,"&gt;=1")</f>
        <v>0</v>
      </c>
      <c r="E221" s="20">
        <f>SUMIFS('CONTRATOS 2016'!$AI:AI,'CONTRATOS 2016'!$AV:AV,A221)</f>
        <v>0</v>
      </c>
    </row>
    <row r="222" spans="1:5" x14ac:dyDescent="0.2">
      <c r="A222" s="23" t="s">
        <v>548</v>
      </c>
      <c r="B222" s="8">
        <v>31580375</v>
      </c>
      <c r="C222" s="25" t="s">
        <v>172</v>
      </c>
      <c r="D222" s="21">
        <f>COUNTIFS('CONTRATOS 2016'!AV:AV,A222,'CONTRATOS 2016'!$AI:AI,"&gt;=1")</f>
        <v>0</v>
      </c>
      <c r="E222" s="20">
        <f>SUMIFS('CONTRATOS 2016'!$AI:AI,'CONTRATOS 2016'!$AV:AV,A222)</f>
        <v>0</v>
      </c>
    </row>
    <row r="223" spans="1:5" x14ac:dyDescent="0.2">
      <c r="A223" s="23" t="s">
        <v>113</v>
      </c>
      <c r="B223" s="8">
        <v>52431563</v>
      </c>
      <c r="C223" s="25" t="s">
        <v>163</v>
      </c>
      <c r="D223" s="21">
        <f>COUNTIFS('CONTRATOS 2016'!AV:AV,A223,'CONTRATOS 2016'!$AI:AI,"&gt;=1")</f>
        <v>0</v>
      </c>
      <c r="E223" s="20">
        <f>SUMIFS('CONTRATOS 2016'!$AI:AI,'CONTRATOS 2016'!$AV:AV,A223)</f>
        <v>0</v>
      </c>
    </row>
    <row r="224" spans="1:5" x14ac:dyDescent="0.2">
      <c r="A224" s="23" t="s">
        <v>510</v>
      </c>
      <c r="B224" s="8">
        <v>22493134</v>
      </c>
      <c r="C224" s="25" t="s">
        <v>201</v>
      </c>
      <c r="D224" s="21">
        <f>COUNTIFS('CONTRATOS 2016'!AV:AV,A224,'CONTRATOS 2016'!$AI:AI,"&gt;=1")</f>
        <v>0</v>
      </c>
      <c r="E224" s="20">
        <f>SUMIFS('CONTRATOS 2016'!$AI:AI,'CONTRATOS 2016'!$AV:AV,A224)</f>
        <v>0</v>
      </c>
    </row>
    <row r="225" spans="1:5" x14ac:dyDescent="0.2">
      <c r="A225" s="23" t="s">
        <v>1304</v>
      </c>
      <c r="B225" s="8">
        <v>1019005986</v>
      </c>
      <c r="C225" s="25" t="s">
        <v>266</v>
      </c>
      <c r="D225" s="21">
        <f>COUNTIFS('CONTRATOS 2016'!AV:AV,A225,'CONTRATOS 2016'!$AI:AI,"&gt;=1")</f>
        <v>0</v>
      </c>
      <c r="E225" s="20">
        <f>SUMIFS('CONTRATOS 2016'!$AI:AI,'CONTRATOS 2016'!$AV:AV,A225)</f>
        <v>0</v>
      </c>
    </row>
    <row r="226" spans="1:5" x14ac:dyDescent="0.2">
      <c r="A226" s="23" t="s">
        <v>636</v>
      </c>
      <c r="B226" s="8">
        <v>43596906</v>
      </c>
      <c r="C226" s="25" t="s">
        <v>173</v>
      </c>
      <c r="D226" s="21">
        <f>COUNTIFS('CONTRATOS 2016'!AV:AV,A226,'CONTRATOS 2016'!$AI:AI,"&gt;=1")</f>
        <v>0</v>
      </c>
      <c r="E226" s="20">
        <f>SUMIFS('CONTRATOS 2016'!$AI:AI,'CONTRATOS 2016'!$AV:AV,A226)</f>
        <v>0</v>
      </c>
    </row>
    <row r="227" spans="1:5" x14ac:dyDescent="0.2">
      <c r="A227" s="23" t="s">
        <v>853</v>
      </c>
      <c r="B227" s="8">
        <v>71224985</v>
      </c>
      <c r="C227" s="25" t="s">
        <v>173</v>
      </c>
      <c r="D227" s="21">
        <f>COUNTIFS('CONTRATOS 2016'!AV:AV,A227,'CONTRATOS 2016'!$AI:AI,"&gt;=1")</f>
        <v>0</v>
      </c>
      <c r="E227" s="20">
        <f>SUMIFS('CONTRATOS 2016'!$AI:AI,'CONTRATOS 2016'!$AV:AV,A227)</f>
        <v>0</v>
      </c>
    </row>
    <row r="228" spans="1:5" x14ac:dyDescent="0.2">
      <c r="A228" s="23" t="s">
        <v>154</v>
      </c>
      <c r="B228" s="8" t="s">
        <v>154</v>
      </c>
      <c r="C228" s="25"/>
      <c r="D228" s="21">
        <f>COUNTIFS('CONTRATOS 2016'!AV:AV,A228,'CONTRATOS 2016'!$AI:AI,"&gt;=1")</f>
        <v>0</v>
      </c>
      <c r="E228" s="20">
        <f>SUMIFS('CONTRATOS 2016'!$AI:AI,'CONTRATOS 2016'!$AV:AV,A228)</f>
        <v>0</v>
      </c>
    </row>
    <row r="229" spans="1:5" x14ac:dyDescent="0.2">
      <c r="A229" s="23" t="s">
        <v>1281</v>
      </c>
      <c r="B229" s="8">
        <v>1014198058</v>
      </c>
      <c r="C229" s="25" t="s">
        <v>162</v>
      </c>
      <c r="D229" s="21">
        <f>COUNTIFS('CONTRATOS 2016'!AV:AV,A229,'CONTRATOS 2016'!$AI:AI,"&gt;=1")</f>
        <v>0</v>
      </c>
      <c r="E229" s="20">
        <f>SUMIFS('CONTRATOS 2016'!$AI:AI,'CONTRATOS 2016'!$AV:AV,A229)</f>
        <v>0</v>
      </c>
    </row>
    <row r="230" spans="1:5" x14ac:dyDescent="0.2">
      <c r="A230" s="23" t="s">
        <v>1260</v>
      </c>
      <c r="B230" s="8">
        <v>1000468012</v>
      </c>
      <c r="C230" s="25" t="s">
        <v>162</v>
      </c>
      <c r="D230" s="21">
        <f>COUNTIFS('CONTRATOS 2016'!AV:AV,A230,'CONTRATOS 2016'!$AI:AI,"&gt;=1")</f>
        <v>0</v>
      </c>
      <c r="E230" s="20">
        <f>SUMIFS('CONTRATOS 2016'!$AI:AI,'CONTRATOS 2016'!$AV:AV,A230)</f>
        <v>0</v>
      </c>
    </row>
    <row r="231" spans="1:5" x14ac:dyDescent="0.2">
      <c r="A231" s="23" t="s">
        <v>684</v>
      </c>
      <c r="B231" s="8">
        <v>52020564</v>
      </c>
      <c r="C231" s="25" t="s">
        <v>277</v>
      </c>
      <c r="D231" s="21">
        <f>COUNTIFS('CONTRATOS 2016'!AV:AV,A231,'CONTRATOS 2016'!$AI:AI,"&gt;=1")</f>
        <v>0</v>
      </c>
      <c r="E231" s="20">
        <f>SUMIFS('CONTRATOS 2016'!$AI:AI,'CONTRATOS 2016'!$AV:AV,A231)</f>
        <v>0</v>
      </c>
    </row>
    <row r="232" spans="1:5" x14ac:dyDescent="0.2">
      <c r="A232" s="23" t="s">
        <v>1291</v>
      </c>
      <c r="B232" s="8">
        <v>1016004159</v>
      </c>
      <c r="C232" s="25" t="s">
        <v>190</v>
      </c>
      <c r="D232" s="21">
        <f>COUNTIFS('CONTRATOS 2016'!AV:AV,A232,'CONTRATOS 2016'!$AI:AI,"&gt;=1")</f>
        <v>0</v>
      </c>
      <c r="E232" s="20">
        <f>SUMIFS('CONTRATOS 2016'!$AI:AI,'CONTRATOS 2016'!$AV:AV,A232)</f>
        <v>0</v>
      </c>
    </row>
    <row r="233" spans="1:5" x14ac:dyDescent="0.2">
      <c r="A233" s="23" t="s">
        <v>794</v>
      </c>
      <c r="B233" s="8">
        <v>53075620</v>
      </c>
      <c r="C233" s="25" t="s">
        <v>257</v>
      </c>
      <c r="D233" s="21">
        <f>COUNTIFS('CONTRATOS 2016'!AV:AV,A233,'CONTRATOS 2016'!$AI:AI,"&gt;=1")</f>
        <v>0</v>
      </c>
      <c r="E233" s="20">
        <f>SUMIFS('CONTRATOS 2016'!$AI:AI,'CONTRATOS 2016'!$AV:AV,A233)</f>
        <v>0</v>
      </c>
    </row>
    <row r="234" spans="1:5" x14ac:dyDescent="0.2">
      <c r="A234" s="23" t="s">
        <v>792</v>
      </c>
      <c r="B234" s="8">
        <v>53063673</v>
      </c>
      <c r="C234" s="25" t="s">
        <v>162</v>
      </c>
      <c r="D234" s="21">
        <f>COUNTIFS('CONTRATOS 2016'!AV:AV,A234,'CONTRATOS 2016'!$AI:AI,"&gt;=1")</f>
        <v>0</v>
      </c>
      <c r="E234" s="20">
        <f>SUMIFS('CONTRATOS 2016'!$AI:AI,'CONTRATOS 2016'!$AV:AV,A234)</f>
        <v>0</v>
      </c>
    </row>
    <row r="235" spans="1:5" x14ac:dyDescent="0.2">
      <c r="A235" s="23" t="s">
        <v>1390</v>
      </c>
      <c r="B235" s="8">
        <v>1072420929</v>
      </c>
      <c r="C235" s="25" t="s">
        <v>162</v>
      </c>
      <c r="D235" s="21">
        <f>COUNTIFS('CONTRATOS 2016'!AV:AV,A235,'CONTRATOS 2016'!$AI:AI,"&gt;=1")</f>
        <v>0</v>
      </c>
      <c r="E235" s="20">
        <f>SUMIFS('CONTRATOS 2016'!$AI:AI,'CONTRATOS 2016'!$AV:AV,A235)</f>
        <v>0</v>
      </c>
    </row>
    <row r="236" spans="1:5" x14ac:dyDescent="0.2">
      <c r="A236" s="23" t="s">
        <v>586</v>
      </c>
      <c r="B236" s="8">
        <v>37547423</v>
      </c>
      <c r="C236" s="25" t="s">
        <v>200</v>
      </c>
      <c r="D236" s="21">
        <f>COUNTIFS('CONTRATOS 2016'!AV:AV,A236,'CONTRATOS 2016'!$AI:AI,"&gt;=1")</f>
        <v>0</v>
      </c>
      <c r="E236" s="20">
        <f>SUMIFS('CONTRATOS 2016'!$AI:AI,'CONTRATOS 2016'!$AV:AV,A236)</f>
        <v>0</v>
      </c>
    </row>
    <row r="237" spans="1:5" x14ac:dyDescent="0.2">
      <c r="A237" s="23" t="s">
        <v>1353</v>
      </c>
      <c r="B237" s="8">
        <v>1032382777</v>
      </c>
      <c r="C237" s="25" t="s">
        <v>162</v>
      </c>
      <c r="D237" s="21">
        <f>COUNTIFS('CONTRATOS 2016'!AV:AV,A237,'CONTRATOS 2016'!$AI:AI,"&gt;=1")</f>
        <v>0</v>
      </c>
      <c r="E237" s="20">
        <f>SUMIFS('CONTRATOS 2016'!$AI:AI,'CONTRATOS 2016'!$AV:AV,A237)</f>
        <v>0</v>
      </c>
    </row>
    <row r="238" spans="1:5" x14ac:dyDescent="0.2">
      <c r="A238" s="23" t="s">
        <v>732</v>
      </c>
      <c r="B238" s="8">
        <v>52533478</v>
      </c>
      <c r="C238" s="25" t="s">
        <v>164</v>
      </c>
      <c r="D238" s="21">
        <f>COUNTIFS('CONTRATOS 2016'!AV:AV,A238,'CONTRATOS 2016'!$AI:AI,"&gt;=1")</f>
        <v>0</v>
      </c>
      <c r="E238" s="20">
        <f>SUMIFS('CONTRATOS 2016'!$AI:AI,'CONTRATOS 2016'!$AV:AV,A238)</f>
        <v>0</v>
      </c>
    </row>
    <row r="239" spans="1:5" x14ac:dyDescent="0.2">
      <c r="A239" s="23" t="s">
        <v>565</v>
      </c>
      <c r="B239" s="8">
        <v>35199875</v>
      </c>
      <c r="C239" s="25" t="s">
        <v>180</v>
      </c>
      <c r="D239" s="21">
        <f>COUNTIFS('CONTRATOS 2016'!AV:AV,A239,'CONTRATOS 2016'!$AI:AI,"&gt;=1")</f>
        <v>0</v>
      </c>
      <c r="E239" s="20">
        <f>SUMIFS('CONTRATOS 2016'!$AI:AI,'CONTRATOS 2016'!$AV:AV,A239)</f>
        <v>0</v>
      </c>
    </row>
    <row r="240" spans="1:5" x14ac:dyDescent="0.2">
      <c r="A240" s="23" t="s">
        <v>590</v>
      </c>
      <c r="B240" s="8">
        <v>38553585</v>
      </c>
      <c r="C240" s="25" t="s">
        <v>172</v>
      </c>
      <c r="D240" s="21">
        <f>COUNTIFS('CONTRATOS 2016'!AV:AV,A240,'CONTRATOS 2016'!$AI:AI,"&gt;=1")</f>
        <v>0</v>
      </c>
      <c r="E240" s="20">
        <f>SUMIFS('CONTRATOS 2016'!$AI:AI,'CONTRATOS 2016'!$AV:AV,A240)</f>
        <v>0</v>
      </c>
    </row>
    <row r="241" spans="1:5" x14ac:dyDescent="0.2">
      <c r="A241" s="23" t="s">
        <v>512</v>
      </c>
      <c r="B241" s="8">
        <v>23248872</v>
      </c>
      <c r="C241" s="25" t="s">
        <v>233</v>
      </c>
      <c r="D241" s="21">
        <f>COUNTIFS('CONTRATOS 2016'!AV:AV,A241,'CONTRATOS 2016'!$AI:AI,"&gt;=1")</f>
        <v>0</v>
      </c>
      <c r="E241" s="20">
        <f>SUMIFS('CONTRATOS 2016'!$AI:AI,'CONTRATOS 2016'!$AV:AV,A241)</f>
        <v>0</v>
      </c>
    </row>
    <row r="242" spans="1:5" x14ac:dyDescent="0.2">
      <c r="A242" s="23" t="s">
        <v>791</v>
      </c>
      <c r="B242" s="8">
        <v>53054085</v>
      </c>
      <c r="C242" s="25" t="s">
        <v>162</v>
      </c>
      <c r="D242" s="21">
        <f>COUNTIFS('CONTRATOS 2016'!AV:AV,A242,'CONTRATOS 2016'!$AI:AI,"&gt;=1")</f>
        <v>0</v>
      </c>
      <c r="E242" s="20">
        <f>SUMIFS('CONTRATOS 2016'!$AI:AI,'CONTRATOS 2016'!$AV:AV,A242)</f>
        <v>0</v>
      </c>
    </row>
    <row r="243" spans="1:5" x14ac:dyDescent="0.2">
      <c r="A243" s="23" t="s">
        <v>1333</v>
      </c>
      <c r="B243" s="8">
        <v>1030538486</v>
      </c>
      <c r="C243" s="25" t="s">
        <v>162</v>
      </c>
      <c r="D243" s="21">
        <f>COUNTIFS('CONTRATOS 2016'!AV:AV,A243,'CONTRATOS 2016'!$AI:AI,"&gt;=1")</f>
        <v>0</v>
      </c>
      <c r="E243" s="20">
        <f>SUMIFS('CONTRATOS 2016'!$AI:AI,'CONTRATOS 2016'!$AV:AV,A243)</f>
        <v>0</v>
      </c>
    </row>
    <row r="244" spans="1:5" x14ac:dyDescent="0.2">
      <c r="A244" s="23" t="s">
        <v>710</v>
      </c>
      <c r="B244" s="8">
        <v>52347180</v>
      </c>
      <c r="C244" s="25" t="s">
        <v>162</v>
      </c>
      <c r="D244" s="21">
        <f>COUNTIFS('CONTRATOS 2016'!AV:AV,A244,'CONTRATOS 2016'!$AI:AI,"&gt;=1")</f>
        <v>0</v>
      </c>
      <c r="E244" s="20">
        <f>SUMIFS('CONTRATOS 2016'!$AI:AI,'CONTRATOS 2016'!$AV:AV,A244)</f>
        <v>0</v>
      </c>
    </row>
    <row r="245" spans="1:5" x14ac:dyDescent="0.2">
      <c r="A245" s="23" t="s">
        <v>549</v>
      </c>
      <c r="B245" s="8">
        <v>31710481</v>
      </c>
      <c r="C245" s="25" t="s">
        <v>183</v>
      </c>
      <c r="D245" s="21">
        <f>COUNTIFS('CONTRATOS 2016'!AV:AV,A245,'CONTRATOS 2016'!$AI:AI,"&gt;=1")</f>
        <v>0</v>
      </c>
      <c r="E245" s="20">
        <f>SUMIFS('CONTRATOS 2016'!$AI:AI,'CONTRATOS 2016'!$AV:AV,A245)</f>
        <v>0</v>
      </c>
    </row>
    <row r="246" spans="1:5" x14ac:dyDescent="0.2">
      <c r="A246" s="23" t="s">
        <v>770</v>
      </c>
      <c r="B246" s="8">
        <v>52903829</v>
      </c>
      <c r="C246" s="25" t="s">
        <v>162</v>
      </c>
      <c r="D246" s="21">
        <f>COUNTIFS('CONTRATOS 2016'!AV:AV,A246,'CONTRATOS 2016'!$AI:AI,"&gt;=1")</f>
        <v>0</v>
      </c>
      <c r="E246" s="20">
        <f>SUMIFS('CONTRATOS 2016'!$AI:AI,'CONTRATOS 2016'!$AV:AV,A246)</f>
        <v>0</v>
      </c>
    </row>
    <row r="247" spans="1:5" x14ac:dyDescent="0.2">
      <c r="A247" s="23" t="s">
        <v>752</v>
      </c>
      <c r="B247" s="8">
        <v>52814377</v>
      </c>
      <c r="C247" s="25" t="s">
        <v>162</v>
      </c>
      <c r="D247" s="21">
        <f>COUNTIFS('CONTRATOS 2016'!AV:AV,A247,'CONTRATOS 2016'!$AI:AI,"&gt;=1")</f>
        <v>0</v>
      </c>
      <c r="E247" s="20">
        <f>SUMIFS('CONTRATOS 2016'!$AI:AI,'CONTRATOS 2016'!$AV:AV,A247)</f>
        <v>0</v>
      </c>
    </row>
    <row r="248" spans="1:5" x14ac:dyDescent="0.2">
      <c r="A248" s="23" t="s">
        <v>733</v>
      </c>
      <c r="B248" s="8">
        <v>52543405</v>
      </c>
      <c r="C248" s="25" t="s">
        <v>273</v>
      </c>
      <c r="D248" s="21">
        <f>COUNTIFS('CONTRATOS 2016'!AV:AV,A248,'CONTRATOS 2016'!$AI:AI,"&gt;=1")</f>
        <v>0</v>
      </c>
      <c r="E248" s="20">
        <f>SUMIFS('CONTRATOS 2016'!$AI:AI,'CONTRATOS 2016'!$AV:AV,A248)</f>
        <v>0</v>
      </c>
    </row>
    <row r="249" spans="1:5" x14ac:dyDescent="0.2">
      <c r="A249" s="23" t="s">
        <v>830</v>
      </c>
      <c r="B249" s="8">
        <v>63453097</v>
      </c>
      <c r="C249" s="25" t="s">
        <v>189</v>
      </c>
      <c r="D249" s="21">
        <f>COUNTIFS('CONTRATOS 2016'!AV:AV,A249,'CONTRATOS 2016'!$AI:AI,"&gt;=1")</f>
        <v>0</v>
      </c>
      <c r="E249" s="20">
        <f>SUMIFS('CONTRATOS 2016'!$AI:AI,'CONTRATOS 2016'!$AV:AV,A249)</f>
        <v>0</v>
      </c>
    </row>
    <row r="250" spans="1:5" x14ac:dyDescent="0.2">
      <c r="A250" s="23" t="s">
        <v>780</v>
      </c>
      <c r="B250" s="8">
        <v>52974958</v>
      </c>
      <c r="C250" s="25" t="s">
        <v>162</v>
      </c>
      <c r="D250" s="21">
        <f>COUNTIFS('CONTRATOS 2016'!AV:AV,A250,'CONTRATOS 2016'!$AI:AI,"&gt;=1")</f>
        <v>0</v>
      </c>
      <c r="E250" s="20">
        <f>SUMIFS('CONTRATOS 2016'!$AI:AI,'CONTRATOS 2016'!$AV:AV,A250)</f>
        <v>0</v>
      </c>
    </row>
    <row r="251" spans="1:5" x14ac:dyDescent="0.2">
      <c r="A251" s="23" t="s">
        <v>927</v>
      </c>
      <c r="B251" s="8">
        <v>76326664</v>
      </c>
      <c r="C251" s="25" t="s">
        <v>162</v>
      </c>
      <c r="D251" s="21">
        <f>COUNTIFS('CONTRATOS 2016'!AV:AV,A251,'CONTRATOS 2016'!$AI:AI,"&gt;=1")</f>
        <v>0</v>
      </c>
      <c r="E251" s="20">
        <f>SUMIFS('CONTRATOS 2016'!$AI:AI,'CONTRATOS 2016'!$AV:AV,A251)</f>
        <v>0</v>
      </c>
    </row>
    <row r="252" spans="1:5" x14ac:dyDescent="0.2">
      <c r="A252" s="23" t="s">
        <v>307</v>
      </c>
      <c r="B252" s="8">
        <v>4548810</v>
      </c>
      <c r="C252" s="25" t="s">
        <v>175</v>
      </c>
      <c r="D252" s="21">
        <f>COUNTIFS('CONTRATOS 2016'!AV:AV,A252,'CONTRATOS 2016'!$AI:AI,"&gt;=1")</f>
        <v>0</v>
      </c>
      <c r="E252" s="20">
        <f>SUMIFS('CONTRATOS 2016'!$AI:AI,'CONTRATOS 2016'!$AV:AV,A252)</f>
        <v>0</v>
      </c>
    </row>
    <row r="253" spans="1:5" x14ac:dyDescent="0.2">
      <c r="A253" s="23" t="s">
        <v>1090</v>
      </c>
      <c r="B253" s="8">
        <v>80169387</v>
      </c>
      <c r="C253" s="25" t="s">
        <v>189</v>
      </c>
      <c r="D253" s="21">
        <f>COUNTIFS('CONTRATOS 2016'!AV:AV,A253,'CONTRATOS 2016'!$AI:AI,"&gt;=1")</f>
        <v>0</v>
      </c>
      <c r="E253" s="20">
        <f>SUMIFS('CONTRATOS 2016'!$AI:AI,'CONTRATOS 2016'!$AV:AV,A253)</f>
        <v>0</v>
      </c>
    </row>
    <row r="254" spans="1:5" x14ac:dyDescent="0.2">
      <c r="A254" s="23" t="s">
        <v>1140</v>
      </c>
      <c r="B254" s="8">
        <v>82381157</v>
      </c>
      <c r="C254" s="25" t="s">
        <v>279</v>
      </c>
      <c r="D254" s="21">
        <f>COUNTIFS('CONTRATOS 2016'!AV:AV,A254,'CONTRATOS 2016'!$AI:AI,"&gt;=1")</f>
        <v>0</v>
      </c>
      <c r="E254" s="20">
        <f>SUMIFS('CONTRATOS 2016'!$AI:AI,'CONTRATOS 2016'!$AV:AV,A254)</f>
        <v>0</v>
      </c>
    </row>
    <row r="255" spans="1:5" x14ac:dyDescent="0.2">
      <c r="A255" s="23" t="s">
        <v>1073</v>
      </c>
      <c r="B255" s="8">
        <v>80074475</v>
      </c>
      <c r="C255" s="25" t="s">
        <v>180</v>
      </c>
      <c r="D255" s="21">
        <f>COUNTIFS('CONTRATOS 2016'!AV:AV,A255,'CONTRATOS 2016'!$AI:AI,"&gt;=1")</f>
        <v>0</v>
      </c>
      <c r="E255" s="20">
        <f>SUMIFS('CONTRATOS 2016'!$AI:AI,'CONTRATOS 2016'!$AV:AV,A255)</f>
        <v>0</v>
      </c>
    </row>
    <row r="256" spans="1:5" x14ac:dyDescent="0.2">
      <c r="A256" s="23" t="s">
        <v>438</v>
      </c>
      <c r="B256" s="8">
        <v>14326146</v>
      </c>
      <c r="C256" s="25" t="s">
        <v>162</v>
      </c>
      <c r="D256" s="21">
        <f>COUNTIFS('CONTRATOS 2016'!AV:AV,A256,'CONTRATOS 2016'!$AI:AI,"&gt;=1")</f>
        <v>0</v>
      </c>
      <c r="E256" s="20">
        <f>SUMIFS('CONTRATOS 2016'!$AI:AI,'CONTRATOS 2016'!$AV:AV,A256)</f>
        <v>0</v>
      </c>
    </row>
    <row r="257" spans="1:5" x14ac:dyDescent="0.2">
      <c r="A257" s="23" t="s">
        <v>1056</v>
      </c>
      <c r="B257" s="8">
        <v>80030201</v>
      </c>
      <c r="C257" s="25" t="s">
        <v>195</v>
      </c>
      <c r="D257" s="21">
        <f>COUNTIFS('CONTRATOS 2016'!AV:AV,A257,'CONTRATOS 2016'!$AI:AI,"&gt;=1")</f>
        <v>0</v>
      </c>
      <c r="E257" s="20">
        <f>SUMIFS('CONTRATOS 2016'!$AI:AI,'CONTRATOS 2016'!$AV:AV,A257)</f>
        <v>0</v>
      </c>
    </row>
    <row r="258" spans="1:5" x14ac:dyDescent="0.2">
      <c r="A258" s="23" t="s">
        <v>918</v>
      </c>
      <c r="B258" s="8">
        <v>75091125</v>
      </c>
      <c r="C258" s="25" t="s">
        <v>281</v>
      </c>
      <c r="D258" s="21">
        <f>COUNTIFS('CONTRATOS 2016'!AV:AV,A258,'CONTRATOS 2016'!$AI:AI,"&gt;=1")</f>
        <v>0</v>
      </c>
      <c r="E258" s="20">
        <f>SUMIFS('CONTRATOS 2016'!$AI:AI,'CONTRATOS 2016'!$AV:AV,A258)</f>
        <v>0</v>
      </c>
    </row>
    <row r="259" spans="1:5" x14ac:dyDescent="0.2">
      <c r="A259" s="23" t="s">
        <v>1121</v>
      </c>
      <c r="B259" s="8">
        <v>80728629</v>
      </c>
      <c r="C259" s="25" t="s">
        <v>162</v>
      </c>
      <c r="D259" s="21">
        <f>COUNTIFS('CONTRATOS 2016'!AV:AV,A259,'CONTRATOS 2016'!$AI:AI,"&gt;=1")</f>
        <v>0</v>
      </c>
      <c r="E259" s="20">
        <f>SUMIFS('CONTRATOS 2016'!$AI:AI,'CONTRATOS 2016'!$AV:AV,A259)</f>
        <v>0</v>
      </c>
    </row>
    <row r="260" spans="1:5" x14ac:dyDescent="0.2">
      <c r="A260" s="23" t="s">
        <v>1368</v>
      </c>
      <c r="B260" s="8">
        <v>1043001742</v>
      </c>
      <c r="C260" s="25" t="s">
        <v>220</v>
      </c>
      <c r="D260" s="21">
        <f>COUNTIFS('CONTRATOS 2016'!AV:AV,A260,'CONTRATOS 2016'!$AI:AI,"&gt;=1")</f>
        <v>0</v>
      </c>
      <c r="E260" s="20">
        <f>SUMIFS('CONTRATOS 2016'!$AI:AI,'CONTRATOS 2016'!$AV:AV,A260)</f>
        <v>0</v>
      </c>
    </row>
    <row r="261" spans="1:5" x14ac:dyDescent="0.2">
      <c r="A261" s="23" t="s">
        <v>478</v>
      </c>
      <c r="B261" s="8">
        <v>18469141</v>
      </c>
      <c r="C261" s="25" t="s">
        <v>175</v>
      </c>
      <c r="D261" s="21">
        <f>COUNTIFS('CONTRATOS 2016'!AV:AV,A261,'CONTRATOS 2016'!$AI:AI,"&gt;=1")</f>
        <v>0</v>
      </c>
      <c r="E261" s="20">
        <f>SUMIFS('CONTRATOS 2016'!$AI:AI,'CONTRATOS 2016'!$AV:AV,A261)</f>
        <v>0</v>
      </c>
    </row>
    <row r="262" spans="1:5" x14ac:dyDescent="0.2">
      <c r="A262" s="23" t="s">
        <v>1345</v>
      </c>
      <c r="B262" s="8">
        <v>1032365033</v>
      </c>
      <c r="C262" s="25" t="s">
        <v>162</v>
      </c>
      <c r="D262" s="21">
        <f>COUNTIFS('CONTRATOS 2016'!AV:AV,A262,'CONTRATOS 2016'!$AI:AI,"&gt;=1")</f>
        <v>0</v>
      </c>
      <c r="E262" s="20">
        <f>SUMIFS('CONTRATOS 2016'!$AI:AI,'CONTRATOS 2016'!$AV:AV,A262)</f>
        <v>0</v>
      </c>
    </row>
    <row r="263" spans="1:5" x14ac:dyDescent="0.2">
      <c r="A263" s="23" t="s">
        <v>368</v>
      </c>
      <c r="B263" s="8">
        <v>10030992</v>
      </c>
      <c r="C263" s="25" t="s">
        <v>162</v>
      </c>
      <c r="D263" s="21">
        <f>COUNTIFS('CONTRATOS 2016'!AV:AV,A263,'CONTRATOS 2016'!$AI:AI,"&gt;=1")</f>
        <v>0</v>
      </c>
      <c r="E263" s="20">
        <f>SUMIFS('CONTRATOS 2016'!$AI:AI,'CONTRATOS 2016'!$AV:AV,A263)</f>
        <v>0</v>
      </c>
    </row>
    <row r="264" spans="1:5" x14ac:dyDescent="0.2">
      <c r="A264" s="23" t="s">
        <v>106</v>
      </c>
      <c r="B264" s="8">
        <v>80102693</v>
      </c>
      <c r="C264" s="25" t="s">
        <v>263</v>
      </c>
      <c r="D264" s="21">
        <f>COUNTIFS('CONTRATOS 2016'!AV:AV,A264,'CONTRATOS 2016'!$AI:AI,"&gt;=1")</f>
        <v>0</v>
      </c>
      <c r="E264" s="20">
        <f>SUMIFS('CONTRATOS 2016'!$AI:AI,'CONTRATOS 2016'!$AV:AV,A264)</f>
        <v>0</v>
      </c>
    </row>
    <row r="265" spans="1:5" x14ac:dyDescent="0.2">
      <c r="A265" s="23" t="s">
        <v>1038</v>
      </c>
      <c r="B265" s="8">
        <v>79957810</v>
      </c>
      <c r="C265" s="25" t="s">
        <v>180</v>
      </c>
      <c r="D265" s="21">
        <f>COUNTIFS('CONTRATOS 2016'!AV:AV,A265,'CONTRATOS 2016'!$AI:AI,"&gt;=1")</f>
        <v>0</v>
      </c>
      <c r="E265" s="20">
        <f>SUMIFS('CONTRATOS 2016'!$AI:AI,'CONTRATOS 2016'!$AV:AV,A265)</f>
        <v>0</v>
      </c>
    </row>
    <row r="266" spans="1:5" x14ac:dyDescent="0.2">
      <c r="A266" s="23" t="s">
        <v>343</v>
      </c>
      <c r="B266" s="8">
        <v>7714237</v>
      </c>
      <c r="C266" s="25" t="s">
        <v>199</v>
      </c>
      <c r="D266" s="21">
        <f>COUNTIFS('CONTRATOS 2016'!AV:AV,A266,'CONTRATOS 2016'!$AI:AI,"&gt;=1")</f>
        <v>0</v>
      </c>
      <c r="E266" s="20">
        <f>SUMIFS('CONTRATOS 2016'!$AI:AI,'CONTRATOS 2016'!$AV:AV,A266)</f>
        <v>0</v>
      </c>
    </row>
    <row r="267" spans="1:5" x14ac:dyDescent="0.2">
      <c r="A267" s="23" t="s">
        <v>616</v>
      </c>
      <c r="B267" s="8">
        <v>40415718</v>
      </c>
      <c r="C267" s="25" t="s">
        <v>192</v>
      </c>
      <c r="D267" s="21">
        <f>COUNTIFS('CONTRATOS 2016'!AV:AV,A267,'CONTRATOS 2016'!$AI:AI,"&gt;=1")</f>
        <v>0</v>
      </c>
      <c r="E267" s="20">
        <f>SUMIFS('CONTRATOS 2016'!$AI:AI,'CONTRATOS 2016'!$AV:AV,A267)</f>
        <v>0</v>
      </c>
    </row>
    <row r="268" spans="1:5" x14ac:dyDescent="0.2">
      <c r="A268" s="23" t="s">
        <v>554</v>
      </c>
      <c r="B268" s="8">
        <v>32295839</v>
      </c>
      <c r="C268" s="25" t="s">
        <v>173</v>
      </c>
      <c r="D268" s="21">
        <f>COUNTIFS('CONTRATOS 2016'!AV:AV,A268,'CONTRATOS 2016'!$AI:AI,"&gt;=1")</f>
        <v>0</v>
      </c>
      <c r="E268" s="20">
        <f>SUMIFS('CONTRATOS 2016'!$AI:AI,'CONTRATOS 2016'!$AV:AV,A268)</f>
        <v>0</v>
      </c>
    </row>
    <row r="269" spans="1:5" x14ac:dyDescent="0.2">
      <c r="A269" s="23" t="s">
        <v>570</v>
      </c>
      <c r="B269" s="8">
        <v>35512031</v>
      </c>
      <c r="C269" s="25" t="s">
        <v>258</v>
      </c>
      <c r="D269" s="21">
        <f>COUNTIFS('CONTRATOS 2016'!AV:AV,A269,'CONTRATOS 2016'!$AI:AI,"&gt;=1")</f>
        <v>0</v>
      </c>
      <c r="E269" s="20">
        <f>SUMIFS('CONTRATOS 2016'!$AI:AI,'CONTRATOS 2016'!$AV:AV,A269)</f>
        <v>0</v>
      </c>
    </row>
    <row r="270" spans="1:5" x14ac:dyDescent="0.2">
      <c r="A270" s="23" t="s">
        <v>87</v>
      </c>
      <c r="B270" s="8">
        <v>52363647</v>
      </c>
      <c r="C270" s="25" t="s">
        <v>259</v>
      </c>
      <c r="D270" s="21">
        <f>COUNTIFS('CONTRATOS 2016'!AV:AV,A270,'CONTRATOS 2016'!$AI:AI,"&gt;=1")</f>
        <v>0</v>
      </c>
      <c r="E270" s="20">
        <f>SUMIFS('CONTRATOS 2016'!$AI:AI,'CONTRATOS 2016'!$AV:AV,A270)</f>
        <v>0</v>
      </c>
    </row>
    <row r="271" spans="1:5" x14ac:dyDescent="0.2">
      <c r="A271" s="23" t="s">
        <v>542</v>
      </c>
      <c r="B271" s="8">
        <v>30731303</v>
      </c>
      <c r="C271" s="25" t="s">
        <v>212</v>
      </c>
      <c r="D271" s="21">
        <f>COUNTIFS('CONTRATOS 2016'!AV:AV,A271,'CONTRATOS 2016'!$AI:AI,"&gt;=1")</f>
        <v>0</v>
      </c>
      <c r="E271" s="20">
        <f>SUMIFS('CONTRATOS 2016'!$AI:AI,'CONTRATOS 2016'!$AV:AV,A271)</f>
        <v>0</v>
      </c>
    </row>
    <row r="272" spans="1:5" x14ac:dyDescent="0.2">
      <c r="A272" s="23" t="s">
        <v>47</v>
      </c>
      <c r="B272" s="8">
        <v>25276984</v>
      </c>
      <c r="C272" s="25" t="s">
        <v>247</v>
      </c>
      <c r="D272" s="21">
        <f>COUNTIFS('CONTRATOS 2016'!AV:AV,A272,'CONTRATOS 2016'!$AI:AI,"&gt;=1")</f>
        <v>0</v>
      </c>
      <c r="E272" s="20">
        <f>SUMIFS('CONTRATOS 2016'!$AI:AI,'CONTRATOS 2016'!$AV:AV,A272)</f>
        <v>0</v>
      </c>
    </row>
    <row r="273" spans="1:5" x14ac:dyDescent="0.2">
      <c r="A273" s="23" t="s">
        <v>1463</v>
      </c>
      <c r="B273" s="8">
        <v>79335420</v>
      </c>
      <c r="C273" s="25" t="s">
        <v>242</v>
      </c>
      <c r="D273" s="21">
        <f>COUNTIFS('CONTRATOS 2016'!AV:AV,A273,'CONTRATOS 2016'!$AI:AI,"&gt;=1")</f>
        <v>0</v>
      </c>
      <c r="E273" s="20">
        <f>SUMIFS('CONTRATOS 2016'!$AI:AI,'CONTRATOS 2016'!$AV:AV,A273)</f>
        <v>0</v>
      </c>
    </row>
    <row r="274" spans="1:5" x14ac:dyDescent="0.2">
      <c r="A274" s="23" t="s">
        <v>358</v>
      </c>
      <c r="B274" s="8">
        <v>9773404</v>
      </c>
      <c r="C274" s="25" t="s">
        <v>173</v>
      </c>
      <c r="D274" s="21">
        <f>COUNTIFS('CONTRATOS 2016'!AV:AV,A274,'CONTRATOS 2016'!$AI:AI,"&gt;=1")</f>
        <v>0</v>
      </c>
      <c r="E274" s="20">
        <f>SUMIFS('CONTRATOS 2016'!$AI:AI,'CONTRATOS 2016'!$AV:AV,A274)</f>
        <v>0</v>
      </c>
    </row>
    <row r="275" spans="1:5" x14ac:dyDescent="0.2">
      <c r="A275" s="23" t="s">
        <v>1119</v>
      </c>
      <c r="B275" s="8">
        <v>80723574</v>
      </c>
      <c r="C275" s="25" t="s">
        <v>164</v>
      </c>
      <c r="D275" s="21">
        <f>COUNTIFS('CONTRATOS 2016'!AV:AV,A275,'CONTRATOS 2016'!$AI:AI,"&gt;=1")</f>
        <v>0</v>
      </c>
      <c r="E275" s="20">
        <f>SUMIFS('CONTRATOS 2016'!$AI:AI,'CONTRATOS 2016'!$AV:AV,A275)</f>
        <v>0</v>
      </c>
    </row>
    <row r="276" spans="1:5" x14ac:dyDescent="0.2">
      <c r="A276" s="23" t="s">
        <v>76</v>
      </c>
      <c r="B276" s="8">
        <v>19477329</v>
      </c>
      <c r="C276" s="25" t="s">
        <v>241</v>
      </c>
      <c r="D276" s="21">
        <f>COUNTIFS('CONTRATOS 2016'!AV:AV,A276,'CONTRATOS 2016'!$AI:AI,"&gt;=1")</f>
        <v>0</v>
      </c>
      <c r="E276" s="20">
        <f>SUMIFS('CONTRATOS 2016'!$AI:AI,'CONTRATOS 2016'!$AV:AV,A276)</f>
        <v>0</v>
      </c>
    </row>
    <row r="277" spans="1:5" x14ac:dyDescent="0.2">
      <c r="A277" s="23" t="s">
        <v>1179</v>
      </c>
      <c r="B277" s="8">
        <v>88031778</v>
      </c>
      <c r="C277" s="25" t="s">
        <v>203</v>
      </c>
      <c r="D277" s="21">
        <f>COUNTIFS('CONTRATOS 2016'!AV:AV,A277,'CONTRATOS 2016'!$AI:AI,"&gt;=1")</f>
        <v>0</v>
      </c>
      <c r="E277" s="20">
        <f>SUMIFS('CONTRATOS 2016'!$AI:AI,'CONTRATOS 2016'!$AV:AV,A277)</f>
        <v>0</v>
      </c>
    </row>
    <row r="278" spans="1:5" x14ac:dyDescent="0.2">
      <c r="A278" s="23" t="s">
        <v>990</v>
      </c>
      <c r="B278" s="8">
        <v>79638798</v>
      </c>
      <c r="C278" s="25" t="s">
        <v>168</v>
      </c>
      <c r="D278" s="21">
        <f>COUNTIFS('CONTRATOS 2016'!AV:AV,A278,'CONTRATOS 2016'!$AI:AI,"&gt;=1")</f>
        <v>0</v>
      </c>
      <c r="E278" s="20">
        <f>SUMIFS('CONTRATOS 2016'!$AI:AI,'CONTRATOS 2016'!$AV:AV,A278)</f>
        <v>0</v>
      </c>
    </row>
    <row r="279" spans="1:5" x14ac:dyDescent="0.2">
      <c r="A279" s="26" t="s">
        <v>1459</v>
      </c>
      <c r="B279" s="7">
        <v>19477329</v>
      </c>
      <c r="C279" s="25" t="s">
        <v>242</v>
      </c>
      <c r="D279" s="21">
        <f>COUNTIFS('CONTRATOS 2016'!AV:AV,A279,'CONTRATOS 2016'!$AI:AI,"&gt;=1")</f>
        <v>0</v>
      </c>
      <c r="E279" s="20">
        <f>SUMIFS('CONTRATOS 2016'!$AI:AI,'CONTRATOS 2016'!$AV:AV,A279)</f>
        <v>0</v>
      </c>
    </row>
    <row r="280" spans="1:5" x14ac:dyDescent="0.2">
      <c r="A280" s="23" t="s">
        <v>416</v>
      </c>
      <c r="B280" s="8">
        <v>12989938</v>
      </c>
      <c r="C280" s="25" t="s">
        <v>223</v>
      </c>
      <c r="D280" s="21">
        <f>COUNTIFS('CONTRATOS 2016'!AV:AV,A280,'CONTRATOS 2016'!$AI:AI,"&gt;=1")</f>
        <v>0</v>
      </c>
      <c r="E280" s="20">
        <f>SUMIFS('CONTRATOS 2016'!$AI:AI,'CONTRATOS 2016'!$AV:AV,A280)</f>
        <v>0</v>
      </c>
    </row>
    <row r="281" spans="1:5" x14ac:dyDescent="0.2">
      <c r="A281" s="23" t="s">
        <v>498</v>
      </c>
      <c r="B281" s="8">
        <v>19619310</v>
      </c>
      <c r="C281" s="25" t="s">
        <v>203</v>
      </c>
      <c r="D281" s="21">
        <f>COUNTIFS('CONTRATOS 2016'!AV:AV,A281,'CONTRATOS 2016'!$AI:AI,"&gt;=1")</f>
        <v>0</v>
      </c>
      <c r="E281" s="20">
        <f>SUMIFS('CONTRATOS 2016'!$AI:AI,'CONTRATOS 2016'!$AV:AV,A281)</f>
        <v>0</v>
      </c>
    </row>
    <row r="282" spans="1:5" x14ac:dyDescent="0.2">
      <c r="A282" s="23" t="s">
        <v>1164</v>
      </c>
      <c r="B282" s="8">
        <v>86058669</v>
      </c>
      <c r="C282" s="25" t="s">
        <v>176</v>
      </c>
      <c r="D282" s="21">
        <f>COUNTIFS('CONTRATOS 2016'!AV:AV,A282,'CONTRATOS 2016'!$AI:AI,"&gt;=1")</f>
        <v>0</v>
      </c>
      <c r="E282" s="20">
        <f>SUMIFS('CONTRATOS 2016'!$AI:AI,'CONTRATOS 2016'!$AV:AV,A282)</f>
        <v>0</v>
      </c>
    </row>
    <row r="283" spans="1:5" x14ac:dyDescent="0.2">
      <c r="A283" s="23" t="s">
        <v>486</v>
      </c>
      <c r="B283" s="8">
        <v>19259454</v>
      </c>
      <c r="C283" s="25" t="s">
        <v>240</v>
      </c>
      <c r="D283" s="21">
        <f>COUNTIFS('CONTRATOS 2016'!AV:AV,A283,'CONTRATOS 2016'!$AI:AI,"&gt;=1")</f>
        <v>0</v>
      </c>
      <c r="E283" s="20">
        <f>SUMIFS('CONTRATOS 2016'!$AI:AI,'CONTRATOS 2016'!$AV:AV,A283)</f>
        <v>0</v>
      </c>
    </row>
    <row r="284" spans="1:5" x14ac:dyDescent="0.2">
      <c r="A284" s="23" t="s">
        <v>883</v>
      </c>
      <c r="B284" s="8">
        <v>72325451</v>
      </c>
      <c r="C284" s="25" t="s">
        <v>169</v>
      </c>
      <c r="D284" s="21">
        <f>COUNTIFS('CONTRATOS 2016'!AV:AV,A284,'CONTRATOS 2016'!$AI:AI,"&gt;=1")</f>
        <v>0</v>
      </c>
      <c r="E284" s="20">
        <f>SUMIFS('CONTRATOS 2016'!$AI:AI,'CONTRATOS 2016'!$AV:AV,A284)</f>
        <v>0</v>
      </c>
    </row>
    <row r="285" spans="1:5" x14ac:dyDescent="0.2">
      <c r="A285" s="23" t="s">
        <v>934</v>
      </c>
      <c r="B285" s="15">
        <v>77187997</v>
      </c>
      <c r="C285" s="25" t="s">
        <v>201</v>
      </c>
      <c r="D285" s="21">
        <f>COUNTIFS('CONTRATOS 2016'!AV:AV,A285,'CONTRATOS 2016'!$AI:AI,"&gt;=1")</f>
        <v>0</v>
      </c>
      <c r="E285" s="20">
        <f>SUMIFS('CONTRATOS 2016'!$AI:AI,'CONTRATOS 2016'!$AV:AV,A285)</f>
        <v>0</v>
      </c>
    </row>
    <row r="286" spans="1:5" x14ac:dyDescent="0.2">
      <c r="A286" s="23" t="s">
        <v>453</v>
      </c>
      <c r="B286" s="8">
        <v>16161521</v>
      </c>
      <c r="C286" s="25" t="s">
        <v>220</v>
      </c>
      <c r="D286" s="21">
        <f>COUNTIFS('CONTRATOS 2016'!AV:AV,A286,'CONTRATOS 2016'!$AI:AI,"&gt;=1")</f>
        <v>0</v>
      </c>
      <c r="E286" s="20">
        <f>SUMIFS('CONTRATOS 2016'!$AI:AI,'CONTRATOS 2016'!$AV:AV,A286)</f>
        <v>0</v>
      </c>
    </row>
    <row r="287" spans="1:5" x14ac:dyDescent="0.2">
      <c r="A287" s="23" t="s">
        <v>1101</v>
      </c>
      <c r="B287" s="8">
        <v>80227708</v>
      </c>
      <c r="C287" s="25" t="s">
        <v>162</v>
      </c>
      <c r="D287" s="21">
        <f>COUNTIFS('CONTRATOS 2016'!AV:AV,A287,'CONTRATOS 2016'!$AI:AI,"&gt;=1")</f>
        <v>0</v>
      </c>
      <c r="E287" s="20">
        <f>SUMIFS('CONTRATOS 2016'!$AI:AI,'CONTRATOS 2016'!$AV:AV,A287)</f>
        <v>0</v>
      </c>
    </row>
    <row r="288" spans="1:5" x14ac:dyDescent="0.2">
      <c r="A288" s="23" t="s">
        <v>923</v>
      </c>
      <c r="B288" s="8">
        <v>76311566</v>
      </c>
      <c r="C288" s="25" t="s">
        <v>221</v>
      </c>
      <c r="D288" s="21">
        <f>COUNTIFS('CONTRATOS 2016'!AV:AV,A288,'CONTRATOS 2016'!$AI:AI,"&gt;=1")</f>
        <v>0</v>
      </c>
      <c r="E288" s="20">
        <f>SUMIFS('CONTRATOS 2016'!$AI:AI,'CONTRATOS 2016'!$AV:AV,A288)</f>
        <v>0</v>
      </c>
    </row>
    <row r="289" spans="1:5" x14ac:dyDescent="0.2">
      <c r="A289" s="23" t="s">
        <v>1180</v>
      </c>
      <c r="B289" s="8">
        <v>88157857</v>
      </c>
      <c r="C289" s="25" t="s">
        <v>261</v>
      </c>
      <c r="D289" s="21">
        <f>COUNTIFS('CONTRATOS 2016'!AV:AV,A289,'CONTRATOS 2016'!$AI:AI,"&gt;=1")</f>
        <v>0</v>
      </c>
      <c r="E289" s="20">
        <f>SUMIFS('CONTRATOS 2016'!$AI:AI,'CONTRATOS 2016'!$AV:AV,A289)</f>
        <v>0</v>
      </c>
    </row>
    <row r="290" spans="1:5" x14ac:dyDescent="0.2">
      <c r="A290" s="23" t="s">
        <v>1206</v>
      </c>
      <c r="B290" s="8">
        <v>91293021</v>
      </c>
      <c r="C290" s="25" t="s">
        <v>229</v>
      </c>
      <c r="D290" s="21">
        <f>COUNTIFS('CONTRATOS 2016'!AV:AV,A290,'CONTRATOS 2016'!$AI:AI,"&gt;=1")</f>
        <v>0</v>
      </c>
      <c r="E290" s="20">
        <f>SUMIFS('CONTRATOS 2016'!$AI:AI,'CONTRATOS 2016'!$AV:AV,A290)</f>
        <v>0</v>
      </c>
    </row>
    <row r="291" spans="1:5" x14ac:dyDescent="0.2">
      <c r="A291" s="23" t="s">
        <v>1167</v>
      </c>
      <c r="B291" s="8">
        <v>86069634</v>
      </c>
      <c r="C291" s="25" t="s">
        <v>162</v>
      </c>
      <c r="D291" s="21">
        <f>COUNTIFS('CONTRATOS 2016'!AV:AV,A291,'CONTRATOS 2016'!$AI:AI,"&gt;=1")</f>
        <v>0</v>
      </c>
      <c r="E291" s="20">
        <f>SUMIFS('CONTRATOS 2016'!$AI:AI,'CONTRATOS 2016'!$AV:AV,A291)</f>
        <v>0</v>
      </c>
    </row>
    <row r="292" spans="1:5" x14ac:dyDescent="0.2">
      <c r="A292" s="23" t="s">
        <v>1245</v>
      </c>
      <c r="B292" s="8">
        <v>94526658</v>
      </c>
      <c r="C292" s="25" t="s">
        <v>172</v>
      </c>
      <c r="D292" s="21">
        <f>COUNTIFS('CONTRATOS 2016'!AV:AV,A292,'CONTRATOS 2016'!$AI:AI,"&gt;=1")</f>
        <v>0</v>
      </c>
      <c r="E292" s="20">
        <f>SUMIFS('CONTRATOS 2016'!$AI:AI,'CONTRATOS 2016'!$AV:AV,A292)</f>
        <v>0</v>
      </c>
    </row>
    <row r="293" spans="1:5" x14ac:dyDescent="0.2">
      <c r="A293" s="23" t="s">
        <v>1010</v>
      </c>
      <c r="B293" s="8">
        <v>79795096</v>
      </c>
      <c r="C293" s="25" t="s">
        <v>237</v>
      </c>
      <c r="D293" s="21">
        <f>COUNTIFS('CONTRATOS 2016'!AV:AV,A293,'CONTRATOS 2016'!$AI:AI,"&gt;=1")</f>
        <v>0</v>
      </c>
      <c r="E293" s="20">
        <f>SUMIFS('CONTRATOS 2016'!$AI:AI,'CONTRATOS 2016'!$AV:AV,A293)</f>
        <v>0</v>
      </c>
    </row>
    <row r="294" spans="1:5" x14ac:dyDescent="0.2">
      <c r="A294" s="23" t="s">
        <v>84</v>
      </c>
      <c r="B294" s="8">
        <v>16775389</v>
      </c>
      <c r="C294" s="25" t="s">
        <v>236</v>
      </c>
      <c r="D294" s="21">
        <f>COUNTIFS('CONTRATOS 2016'!AV:AV,A294,'CONTRATOS 2016'!$AI:AI,"&gt;=1")</f>
        <v>0</v>
      </c>
      <c r="E294" s="20">
        <f>SUMIFS('CONTRATOS 2016'!$AI:AI,'CONTRATOS 2016'!$AV:AV,A294)</f>
        <v>0</v>
      </c>
    </row>
    <row r="295" spans="1:5" x14ac:dyDescent="0.2">
      <c r="A295" s="23" t="s">
        <v>367</v>
      </c>
      <c r="B295" s="8">
        <v>10026277</v>
      </c>
      <c r="C295" s="25" t="s">
        <v>174</v>
      </c>
      <c r="D295" s="21">
        <f>COUNTIFS('CONTRATOS 2016'!AV:AV,A295,'CONTRATOS 2016'!$AI:AI,"&gt;=1")</f>
        <v>0</v>
      </c>
      <c r="E295" s="20">
        <f>SUMIFS('CONTRATOS 2016'!$AI:AI,'CONTRATOS 2016'!$AV:AV,A295)</f>
        <v>0</v>
      </c>
    </row>
    <row r="296" spans="1:5" x14ac:dyDescent="0.2">
      <c r="A296" s="23" t="s">
        <v>501</v>
      </c>
      <c r="B296" s="8">
        <v>20451079</v>
      </c>
      <c r="C296" s="25" t="s">
        <v>164</v>
      </c>
      <c r="D296" s="21">
        <f>COUNTIFS('CONTRATOS 2016'!AV:AV,A296,'CONTRATOS 2016'!$AI:AI,"&gt;=1")</f>
        <v>0</v>
      </c>
      <c r="E296" s="20">
        <f>SUMIFS('CONTRATOS 2016'!$AI:AI,'CONTRATOS 2016'!$AV:AV,A296)</f>
        <v>0</v>
      </c>
    </row>
    <row r="297" spans="1:5" x14ac:dyDescent="0.2">
      <c r="A297" s="23" t="s">
        <v>1432</v>
      </c>
      <c r="B297" s="8">
        <v>1121844752</v>
      </c>
      <c r="C297" s="25" t="s">
        <v>209</v>
      </c>
      <c r="D297" s="21">
        <f>COUNTIFS('CONTRATOS 2016'!AV:AV,A297,'CONTRATOS 2016'!$AI:AI,"&gt;=1")</f>
        <v>0</v>
      </c>
      <c r="E297" s="20">
        <f>SUMIFS('CONTRATOS 2016'!$AI:AI,'CONTRATOS 2016'!$AV:AV,A297)</f>
        <v>0</v>
      </c>
    </row>
    <row r="298" spans="1:5" x14ac:dyDescent="0.2">
      <c r="A298" s="23" t="s">
        <v>1279</v>
      </c>
      <c r="B298" s="8">
        <v>1014178129</v>
      </c>
      <c r="C298" s="25" t="s">
        <v>254</v>
      </c>
      <c r="D298" s="21">
        <f>COUNTIFS('CONTRATOS 2016'!AV:AV,A298,'CONTRATOS 2016'!$AI:AI,"&gt;=1")</f>
        <v>0</v>
      </c>
      <c r="E298" s="20">
        <f>SUMIFS('CONTRATOS 2016'!$AI:AI,'CONTRATOS 2016'!$AV:AV,A298)</f>
        <v>0</v>
      </c>
    </row>
    <row r="299" spans="1:5" x14ac:dyDescent="0.2">
      <c r="A299" s="23" t="s">
        <v>1217</v>
      </c>
      <c r="B299" s="8">
        <v>93385906</v>
      </c>
      <c r="C299" s="25" t="s">
        <v>172</v>
      </c>
      <c r="D299" s="21">
        <f>COUNTIFS('CONTRATOS 2016'!AV:AV,A299,'CONTRATOS 2016'!$AI:AI,"&gt;=1")</f>
        <v>0</v>
      </c>
      <c r="E299" s="20">
        <f>SUMIFS('CONTRATOS 2016'!$AI:AI,'CONTRATOS 2016'!$AV:AV,A299)</f>
        <v>0</v>
      </c>
    </row>
    <row r="300" spans="1:5" x14ac:dyDescent="0.2">
      <c r="A300" s="23" t="s">
        <v>863</v>
      </c>
      <c r="B300" s="8">
        <v>72159653</v>
      </c>
      <c r="C300" s="25" t="s">
        <v>220</v>
      </c>
      <c r="D300" s="21">
        <f>COUNTIFS('CONTRATOS 2016'!AV:AV,A300,'CONTRATOS 2016'!$AI:AI,"&gt;=1")</f>
        <v>0</v>
      </c>
      <c r="E300" s="20">
        <f>SUMIFS('CONTRATOS 2016'!$AI:AI,'CONTRATOS 2016'!$AV:AV,A300)</f>
        <v>0</v>
      </c>
    </row>
    <row r="301" spans="1:5" x14ac:dyDescent="0.2">
      <c r="A301" s="23" t="s">
        <v>894</v>
      </c>
      <c r="B301" s="8">
        <v>73187998</v>
      </c>
      <c r="C301" s="25" t="s">
        <v>188</v>
      </c>
      <c r="D301" s="21">
        <f>COUNTIFS('CONTRATOS 2016'!AV:AV,A301,'CONTRATOS 2016'!$AI:AI,"&gt;=1")</f>
        <v>0</v>
      </c>
      <c r="E301" s="20">
        <f>SUMIFS('CONTRATOS 2016'!$AI:AI,'CONTRATOS 2016'!$AV:AV,A301)</f>
        <v>0</v>
      </c>
    </row>
    <row r="302" spans="1:5" x14ac:dyDescent="0.2">
      <c r="A302" s="23" t="s">
        <v>1060</v>
      </c>
      <c r="B302" s="8">
        <v>80033258</v>
      </c>
      <c r="C302" s="25" t="s">
        <v>162</v>
      </c>
      <c r="D302" s="21">
        <f>COUNTIFS('CONTRATOS 2016'!AV:AV,A302,'CONTRATOS 2016'!$AI:AI,"&gt;=1")</f>
        <v>0</v>
      </c>
      <c r="E302" s="20">
        <f>SUMIFS('CONTRATOS 2016'!$AI:AI,'CONTRATOS 2016'!$AV:AV,A302)</f>
        <v>0</v>
      </c>
    </row>
    <row r="303" spans="1:5" x14ac:dyDescent="0.2">
      <c r="A303" s="23" t="s">
        <v>1118</v>
      </c>
      <c r="B303" s="8">
        <v>80541017</v>
      </c>
      <c r="C303" s="25" t="s">
        <v>208</v>
      </c>
      <c r="D303" s="21">
        <f>COUNTIFS('CONTRATOS 2016'!AV:AV,A303,'CONTRATOS 2016'!$AI:AI,"&gt;=1")</f>
        <v>0</v>
      </c>
      <c r="E303" s="20">
        <f>SUMIFS('CONTRATOS 2016'!$AI:AI,'CONTRATOS 2016'!$AV:AV,A303)</f>
        <v>0</v>
      </c>
    </row>
    <row r="304" spans="1:5" x14ac:dyDescent="0.2">
      <c r="A304" s="23" t="s">
        <v>1329</v>
      </c>
      <c r="B304" s="8">
        <v>1026550812</v>
      </c>
      <c r="C304" s="25" t="s">
        <v>239</v>
      </c>
      <c r="D304" s="21">
        <f>COUNTIFS('CONTRATOS 2016'!AV:AV,A304,'CONTRATOS 2016'!$AI:AI,"&gt;=1")</f>
        <v>0</v>
      </c>
      <c r="E304" s="20">
        <f>SUMIFS('CONTRATOS 2016'!$AI:AI,'CONTRATOS 2016'!$AV:AV,A304)</f>
        <v>0</v>
      </c>
    </row>
    <row r="305" spans="1:5" x14ac:dyDescent="0.2">
      <c r="A305" s="23" t="s">
        <v>425</v>
      </c>
      <c r="B305" s="8">
        <v>13508051</v>
      </c>
      <c r="C305" s="25" t="s">
        <v>185</v>
      </c>
      <c r="D305" s="21">
        <f>COUNTIFS('CONTRATOS 2016'!AV:AV,A305,'CONTRATOS 2016'!$AI:AI,"&gt;=1")</f>
        <v>0</v>
      </c>
      <c r="E305" s="20">
        <f>SUMIFS('CONTRATOS 2016'!$AI:AI,'CONTRATOS 2016'!$AV:AV,A305)</f>
        <v>0</v>
      </c>
    </row>
    <row r="306" spans="1:5" x14ac:dyDescent="0.2">
      <c r="A306" s="23" t="s">
        <v>852</v>
      </c>
      <c r="B306" s="8">
        <v>70420671</v>
      </c>
      <c r="C306" s="25" t="s">
        <v>187</v>
      </c>
      <c r="D306" s="21">
        <f>COUNTIFS('CONTRATOS 2016'!AV:AV,A306,'CONTRATOS 2016'!$AI:AI,"&gt;=1")</f>
        <v>0</v>
      </c>
      <c r="E306" s="20">
        <f>SUMIFS('CONTRATOS 2016'!$AI:AI,'CONTRATOS 2016'!$AV:AV,A306)</f>
        <v>0</v>
      </c>
    </row>
    <row r="307" spans="1:5" x14ac:dyDescent="0.2">
      <c r="A307" s="23" t="s">
        <v>1048</v>
      </c>
      <c r="B307" s="8">
        <v>80004004</v>
      </c>
      <c r="C307" s="25" t="s">
        <v>208</v>
      </c>
      <c r="D307" s="21">
        <f>COUNTIFS('CONTRATOS 2016'!AV:AV,A307,'CONTRATOS 2016'!$AI:AI,"&gt;=1")</f>
        <v>0</v>
      </c>
      <c r="E307" s="20">
        <f>SUMIFS('CONTRATOS 2016'!$AI:AI,'CONTRATOS 2016'!$AV:AV,A307)</f>
        <v>0</v>
      </c>
    </row>
    <row r="308" spans="1:5" x14ac:dyDescent="0.2">
      <c r="A308" s="23" t="s">
        <v>869</v>
      </c>
      <c r="B308" s="8">
        <v>72194508</v>
      </c>
      <c r="C308" s="25" t="s">
        <v>220</v>
      </c>
      <c r="D308" s="21">
        <f>COUNTIFS('CONTRATOS 2016'!AV:AV,A308,'CONTRATOS 2016'!$AI:AI,"&gt;=1")</f>
        <v>0</v>
      </c>
      <c r="E308" s="20">
        <f>SUMIFS('CONTRATOS 2016'!$AI:AI,'CONTRATOS 2016'!$AV:AV,A308)</f>
        <v>0</v>
      </c>
    </row>
    <row r="309" spans="1:5" x14ac:dyDescent="0.2">
      <c r="A309" s="23" t="s">
        <v>1443</v>
      </c>
      <c r="B309" s="8">
        <v>1130641511</v>
      </c>
      <c r="C309" s="25" t="s">
        <v>172</v>
      </c>
      <c r="D309" s="21">
        <f>COUNTIFS('CONTRATOS 2016'!AV:AV,A309,'CONTRATOS 2016'!$AI:AI,"&gt;=1")</f>
        <v>0</v>
      </c>
      <c r="E309" s="20">
        <f>SUMIFS('CONTRATOS 2016'!$AI:AI,'CONTRATOS 2016'!$AV:AV,A309)</f>
        <v>0</v>
      </c>
    </row>
    <row r="310" spans="1:5" x14ac:dyDescent="0.2">
      <c r="A310" s="23" t="s">
        <v>312</v>
      </c>
      <c r="B310" s="8">
        <v>5821691</v>
      </c>
      <c r="C310" s="25" t="s">
        <v>166</v>
      </c>
      <c r="D310" s="21">
        <f>COUNTIFS('CONTRATOS 2016'!AV:AV,A310,'CONTRATOS 2016'!$AI:AI,"&gt;=1")</f>
        <v>0</v>
      </c>
      <c r="E310" s="20">
        <f>SUMIFS('CONTRATOS 2016'!$AI:AI,'CONTRATOS 2016'!$AV:AV,A310)</f>
        <v>0</v>
      </c>
    </row>
    <row r="311" spans="1:5" x14ac:dyDescent="0.2">
      <c r="A311" s="23" t="s">
        <v>1135</v>
      </c>
      <c r="B311" s="8">
        <v>80876161</v>
      </c>
      <c r="C311" s="25" t="s">
        <v>162</v>
      </c>
      <c r="D311" s="21">
        <f>COUNTIFS('CONTRATOS 2016'!AV:AV,A311,'CONTRATOS 2016'!$AI:AI,"&gt;=1")</f>
        <v>0</v>
      </c>
      <c r="E311" s="20">
        <f>SUMIFS('CONTRATOS 2016'!$AI:AI,'CONTRATOS 2016'!$AV:AV,A311)</f>
        <v>0</v>
      </c>
    </row>
    <row r="312" spans="1:5" x14ac:dyDescent="0.2">
      <c r="A312" s="23" t="s">
        <v>1320</v>
      </c>
      <c r="B312" s="8">
        <v>1022943437</v>
      </c>
      <c r="C312" s="25" t="s">
        <v>162</v>
      </c>
      <c r="D312" s="21">
        <f>COUNTIFS('CONTRATOS 2016'!AV:AV,A312,'CONTRATOS 2016'!$AI:AI,"&gt;=1")</f>
        <v>0</v>
      </c>
      <c r="E312" s="20">
        <f>SUMIFS('CONTRATOS 2016'!$AI:AI,'CONTRATOS 2016'!$AV:AV,A312)</f>
        <v>0</v>
      </c>
    </row>
    <row r="313" spans="1:5" x14ac:dyDescent="0.2">
      <c r="A313" s="23" t="s">
        <v>1054</v>
      </c>
      <c r="B313" s="8">
        <v>80027551</v>
      </c>
      <c r="C313" s="25" t="s">
        <v>162</v>
      </c>
      <c r="D313" s="21">
        <f>COUNTIFS('CONTRATOS 2016'!AV:AV,A313,'CONTRATOS 2016'!$AI:AI,"&gt;=1")</f>
        <v>0</v>
      </c>
      <c r="E313" s="20">
        <f>SUMIFS('CONTRATOS 2016'!$AI:AI,'CONTRATOS 2016'!$AV:AV,A313)</f>
        <v>0</v>
      </c>
    </row>
    <row r="314" spans="1:5" x14ac:dyDescent="0.2">
      <c r="A314" s="23" t="s">
        <v>893</v>
      </c>
      <c r="B314" s="8">
        <v>73156610</v>
      </c>
      <c r="C314" s="25" t="s">
        <v>204</v>
      </c>
      <c r="D314" s="21">
        <f>COUNTIFS('CONTRATOS 2016'!AV:AV,A314,'CONTRATOS 2016'!$AI:AI,"&gt;=1")</f>
        <v>0</v>
      </c>
      <c r="E314" s="20">
        <f>SUMIFS('CONTRATOS 2016'!$AI:AI,'CONTRATOS 2016'!$AV:AV,A314)</f>
        <v>0</v>
      </c>
    </row>
    <row r="315" spans="1:5" x14ac:dyDescent="0.2">
      <c r="A315" s="23" t="s">
        <v>1307</v>
      </c>
      <c r="B315" s="8">
        <v>1019030146</v>
      </c>
      <c r="C315" s="25" t="s">
        <v>257</v>
      </c>
      <c r="D315" s="21">
        <f>COUNTIFS('CONTRATOS 2016'!AV:AV,A315,'CONTRATOS 2016'!$AI:AI,"&gt;=1")</f>
        <v>0</v>
      </c>
      <c r="E315" s="20">
        <f>SUMIFS('CONTRATOS 2016'!$AI:AI,'CONTRATOS 2016'!$AV:AV,A315)</f>
        <v>0</v>
      </c>
    </row>
    <row r="316" spans="1:5" x14ac:dyDescent="0.2">
      <c r="A316" s="23" t="s">
        <v>1026</v>
      </c>
      <c r="B316" s="17">
        <v>79902611</v>
      </c>
      <c r="C316" s="25" t="s">
        <v>162</v>
      </c>
      <c r="D316" s="21">
        <f>COUNTIFS('CONTRATOS 2016'!AV:AV,A316,'CONTRATOS 2016'!$AI:AI,"&gt;=1")</f>
        <v>0</v>
      </c>
      <c r="E316" s="20">
        <f>SUMIFS('CONTRATOS 2016'!$AI:AI,'CONTRATOS 2016'!$AV:AV,A316)</f>
        <v>0</v>
      </c>
    </row>
    <row r="317" spans="1:5" x14ac:dyDescent="0.2">
      <c r="A317" s="23" t="s">
        <v>1253</v>
      </c>
      <c r="B317" s="8">
        <v>98398528</v>
      </c>
      <c r="C317" s="25" t="s">
        <v>190</v>
      </c>
      <c r="D317" s="21">
        <f>COUNTIFS('CONTRATOS 2016'!AV:AV,A317,'CONTRATOS 2016'!$AI:AI,"&gt;=1")</f>
        <v>0</v>
      </c>
      <c r="E317" s="20">
        <f>SUMIFS('CONTRATOS 2016'!$AI:AI,'CONTRATOS 2016'!$AV:AV,A317)</f>
        <v>0</v>
      </c>
    </row>
    <row r="318" spans="1:5" x14ac:dyDescent="0.2">
      <c r="A318" s="23" t="s">
        <v>1044</v>
      </c>
      <c r="B318" s="8">
        <v>79977193</v>
      </c>
      <c r="C318" s="25" t="s">
        <v>162</v>
      </c>
      <c r="D318" s="21">
        <f>COUNTIFS('CONTRATOS 2016'!AV:AV,A318,'CONTRATOS 2016'!$AI:AI,"&gt;=1")</f>
        <v>0</v>
      </c>
      <c r="E318" s="20">
        <f>SUMIFS('CONTRATOS 2016'!$AI:AI,'CONTRATOS 2016'!$AV:AV,A318)</f>
        <v>0</v>
      </c>
    </row>
    <row r="319" spans="1:5" x14ac:dyDescent="0.2">
      <c r="A319" s="23" t="s">
        <v>1322</v>
      </c>
      <c r="B319" s="8">
        <v>1023863468</v>
      </c>
      <c r="C319" s="25" t="s">
        <v>162</v>
      </c>
      <c r="D319" s="21">
        <f>COUNTIFS('CONTRATOS 2016'!AV:AV,A319,'CONTRATOS 2016'!$AI:AI,"&gt;=1")</f>
        <v>0</v>
      </c>
      <c r="E319" s="20">
        <f>SUMIFS('CONTRATOS 2016'!$AI:AI,'CONTRATOS 2016'!$AV:AV,A319)</f>
        <v>0</v>
      </c>
    </row>
    <row r="320" spans="1:5" x14ac:dyDescent="0.2">
      <c r="A320" s="23" t="s">
        <v>494</v>
      </c>
      <c r="B320" s="15">
        <v>19459411</v>
      </c>
      <c r="C320" s="25" t="s">
        <v>163</v>
      </c>
      <c r="D320" s="21">
        <f>COUNTIFS('CONTRATOS 2016'!AV:AV,A320,'CONTRATOS 2016'!$AI:AI,"&gt;=1")</f>
        <v>0</v>
      </c>
      <c r="E320" s="20">
        <f>SUMIFS('CONTRATOS 2016'!$AI:AI,'CONTRATOS 2016'!$AV:AV,A320)</f>
        <v>0</v>
      </c>
    </row>
    <row r="321" spans="1:5" x14ac:dyDescent="0.2">
      <c r="A321" s="23" t="s">
        <v>1113</v>
      </c>
      <c r="B321" s="8">
        <v>80441338</v>
      </c>
      <c r="C321" s="25" t="s">
        <v>162</v>
      </c>
      <c r="D321" s="21">
        <f>COUNTIFS('CONTRATOS 2016'!AV:AV,A321,'CONTRATOS 2016'!$AI:AI,"&gt;=1")</f>
        <v>0</v>
      </c>
      <c r="E321" s="20">
        <f>SUMIFS('CONTRATOS 2016'!$AI:AI,'CONTRATOS 2016'!$AV:AV,A321)</f>
        <v>0</v>
      </c>
    </row>
    <row r="322" spans="1:5" x14ac:dyDescent="0.2">
      <c r="A322" s="23" t="s">
        <v>890</v>
      </c>
      <c r="B322" s="8">
        <v>73140604</v>
      </c>
      <c r="C322" s="25" t="s">
        <v>168</v>
      </c>
      <c r="D322" s="21">
        <f>COUNTIFS('CONTRATOS 2016'!AV:AV,A322,'CONTRATOS 2016'!$AI:AI,"&gt;=1")</f>
        <v>0</v>
      </c>
      <c r="E322" s="20">
        <f>SUMIFS('CONTRATOS 2016'!$AI:AI,'CONTRATOS 2016'!$AV:AV,A322)</f>
        <v>0</v>
      </c>
    </row>
    <row r="323" spans="1:5" x14ac:dyDescent="0.2">
      <c r="A323" s="23" t="s">
        <v>466</v>
      </c>
      <c r="B323" s="8">
        <v>17356305</v>
      </c>
      <c r="C323" s="25" t="s">
        <v>162</v>
      </c>
      <c r="D323" s="21">
        <f>COUNTIFS('CONTRATOS 2016'!AV:AV,A323,'CONTRATOS 2016'!$AI:AI,"&gt;=1")</f>
        <v>0</v>
      </c>
      <c r="E323" s="20">
        <f>SUMIFS('CONTRATOS 2016'!$AI:AI,'CONTRATOS 2016'!$AV:AV,A323)</f>
        <v>0</v>
      </c>
    </row>
    <row r="324" spans="1:5" x14ac:dyDescent="0.2">
      <c r="A324" s="23" t="s">
        <v>319</v>
      </c>
      <c r="B324" s="8">
        <v>6320853</v>
      </c>
      <c r="C324" s="25" t="s">
        <v>183</v>
      </c>
      <c r="D324" s="21">
        <f>COUNTIFS('CONTRATOS 2016'!AV:AV,A324,'CONTRATOS 2016'!$AI:AI,"&gt;=1")</f>
        <v>0</v>
      </c>
      <c r="E324" s="20">
        <f>SUMIFS('CONTRATOS 2016'!$AI:AI,'CONTRATOS 2016'!$AV:AV,A324)</f>
        <v>0</v>
      </c>
    </row>
    <row r="325" spans="1:5" x14ac:dyDescent="0.2">
      <c r="A325" s="23" t="s">
        <v>608</v>
      </c>
      <c r="B325" s="8">
        <v>39762965</v>
      </c>
      <c r="C325" s="25" t="s">
        <v>162</v>
      </c>
      <c r="D325" s="21">
        <f>COUNTIFS('CONTRATOS 2016'!AV:AV,A325,'CONTRATOS 2016'!$AI:AI,"&gt;=1")</f>
        <v>0</v>
      </c>
      <c r="E325" s="20">
        <f>SUMIFS('CONTRATOS 2016'!$AI:AI,'CONTRATOS 2016'!$AV:AV,A325)</f>
        <v>0</v>
      </c>
    </row>
    <row r="326" spans="1:5" x14ac:dyDescent="0.2">
      <c r="A326" s="23" t="s">
        <v>825</v>
      </c>
      <c r="B326" s="8">
        <v>60445544</v>
      </c>
      <c r="C326" s="25" t="s">
        <v>249</v>
      </c>
      <c r="D326" s="21">
        <f>COUNTIFS('CONTRATOS 2016'!AV:AV,A326,'CONTRATOS 2016'!$AI:AI,"&gt;=1")</f>
        <v>0</v>
      </c>
      <c r="E326" s="20">
        <f>SUMIFS('CONTRATOS 2016'!$AI:AI,'CONTRATOS 2016'!$AV:AV,A326)</f>
        <v>0</v>
      </c>
    </row>
    <row r="327" spans="1:5" x14ac:dyDescent="0.2">
      <c r="A327" s="23" t="s">
        <v>1428</v>
      </c>
      <c r="B327" s="8">
        <v>1116780489</v>
      </c>
      <c r="C327" s="25" t="s">
        <v>282</v>
      </c>
      <c r="D327" s="21">
        <f>COUNTIFS('CONTRATOS 2016'!AV:AV,A327,'CONTRATOS 2016'!$AI:AI,"&gt;=1")</f>
        <v>0</v>
      </c>
      <c r="E327" s="20">
        <f>SUMIFS('CONTRATOS 2016'!$AI:AI,'CONTRATOS 2016'!$AV:AV,A327)</f>
        <v>0</v>
      </c>
    </row>
    <row r="328" spans="1:5" x14ac:dyDescent="0.2">
      <c r="A328" s="23" t="s">
        <v>900</v>
      </c>
      <c r="B328" s="8">
        <v>73581961</v>
      </c>
      <c r="C328" s="25" t="s">
        <v>201</v>
      </c>
      <c r="D328" s="21">
        <f>COUNTIFS('CONTRATOS 2016'!AV:AV,A328,'CONTRATOS 2016'!$AI:AI,"&gt;=1")</f>
        <v>0</v>
      </c>
      <c r="E328" s="20">
        <f>SUMIFS('CONTRATOS 2016'!$AI:AI,'CONTRATOS 2016'!$AV:AV,A328)</f>
        <v>0</v>
      </c>
    </row>
    <row r="329" spans="1:5" x14ac:dyDescent="0.2">
      <c r="A329" s="23" t="s">
        <v>102</v>
      </c>
      <c r="B329" s="8">
        <v>25166983</v>
      </c>
      <c r="C329" s="25" t="s">
        <v>194</v>
      </c>
      <c r="D329" s="21">
        <f>COUNTIFS('CONTRATOS 2016'!AV:AV,A329,'CONTRATOS 2016'!$AI:AI,"&gt;=1")</f>
        <v>0</v>
      </c>
      <c r="E329" s="20">
        <f>SUMIFS('CONTRATOS 2016'!$AI:AI,'CONTRATOS 2016'!$AV:AV,A329)</f>
        <v>0</v>
      </c>
    </row>
    <row r="330" spans="1:5" x14ac:dyDescent="0.2">
      <c r="A330" s="23" t="s">
        <v>70</v>
      </c>
      <c r="B330" s="8">
        <v>41699005</v>
      </c>
      <c r="C330" s="25" t="s">
        <v>267</v>
      </c>
      <c r="D330" s="21">
        <f>COUNTIFS('CONTRATOS 2016'!AV:AV,A330,'CONTRATOS 2016'!$AI:AI,"&gt;=1")</f>
        <v>0</v>
      </c>
      <c r="E330" s="20">
        <f>SUMIFS('CONTRATOS 2016'!$AI:AI,'CONTRATOS 2016'!$AV:AV,A330)</f>
        <v>0</v>
      </c>
    </row>
    <row r="331" spans="1:5" x14ac:dyDescent="0.2">
      <c r="A331" s="23" t="s">
        <v>639</v>
      </c>
      <c r="B331" s="8">
        <v>43868229</v>
      </c>
      <c r="C331" s="25" t="s">
        <v>162</v>
      </c>
      <c r="D331" s="21">
        <f>COUNTIFS('CONTRATOS 2016'!AV:AV,A331,'CONTRATOS 2016'!$AI:AI,"&gt;=1")</f>
        <v>0</v>
      </c>
      <c r="E331" s="20">
        <f>SUMIFS('CONTRATOS 2016'!$AI:AI,'CONTRATOS 2016'!$AV:AV,A331)</f>
        <v>0</v>
      </c>
    </row>
    <row r="332" spans="1:5" x14ac:dyDescent="0.2">
      <c r="A332" s="23" t="s">
        <v>506</v>
      </c>
      <c r="B332" s="8">
        <v>21024942</v>
      </c>
      <c r="C332" s="25" t="s">
        <v>164</v>
      </c>
      <c r="D332" s="21">
        <f>COUNTIFS('CONTRATOS 2016'!AV:AV,A332,'CONTRATOS 2016'!$AI:AI,"&gt;=1")</f>
        <v>0</v>
      </c>
      <c r="E332" s="20">
        <f>SUMIFS('CONTRATOS 2016'!$AI:AI,'CONTRATOS 2016'!$AV:AV,A332)</f>
        <v>0</v>
      </c>
    </row>
    <row r="333" spans="1:5" x14ac:dyDescent="0.2">
      <c r="A333" s="23" t="s">
        <v>431</v>
      </c>
      <c r="B333" s="8">
        <v>13744479</v>
      </c>
      <c r="C333" s="25" t="s">
        <v>185</v>
      </c>
      <c r="D333" s="21">
        <f>COUNTIFS('CONTRATOS 2016'!AV:AV,A333,'CONTRATOS 2016'!$AI:AI,"&gt;=1")</f>
        <v>0</v>
      </c>
      <c r="E333" s="20">
        <f>SUMIFS('CONTRATOS 2016'!$AI:AI,'CONTRATOS 2016'!$AV:AV,A333)</f>
        <v>0</v>
      </c>
    </row>
    <row r="334" spans="1:5" x14ac:dyDescent="0.2">
      <c r="A334" s="23" t="s">
        <v>932</v>
      </c>
      <c r="B334" s="8">
        <v>77090287</v>
      </c>
      <c r="C334" s="25" t="s">
        <v>177</v>
      </c>
      <c r="D334" s="21">
        <f>COUNTIFS('CONTRATOS 2016'!AV:AV,A334,'CONTRATOS 2016'!$AI:AI,"&gt;=1")</f>
        <v>0</v>
      </c>
      <c r="E334" s="20">
        <f>SUMIFS('CONTRATOS 2016'!$AI:AI,'CONTRATOS 2016'!$AV:AV,A334)</f>
        <v>0</v>
      </c>
    </row>
    <row r="335" spans="1:5" x14ac:dyDescent="0.2">
      <c r="A335" s="23" t="s">
        <v>815</v>
      </c>
      <c r="B335" s="8">
        <v>59819840</v>
      </c>
      <c r="C335" s="25" t="s">
        <v>176</v>
      </c>
      <c r="D335" s="21">
        <f>COUNTIFS('CONTRATOS 2016'!AV:AV,A335,'CONTRATOS 2016'!$AI:AI,"&gt;=1")</f>
        <v>0</v>
      </c>
      <c r="E335" s="20">
        <f>SUMIFS('CONTRATOS 2016'!$AI:AI,'CONTRATOS 2016'!$AV:AV,A335)</f>
        <v>0</v>
      </c>
    </row>
    <row r="336" spans="1:5" x14ac:dyDescent="0.2">
      <c r="A336" s="23" t="s">
        <v>676</v>
      </c>
      <c r="B336" s="8">
        <v>51932325</v>
      </c>
      <c r="C336" s="25" t="s">
        <v>171</v>
      </c>
      <c r="D336" s="21">
        <f>COUNTIFS('CONTRATOS 2016'!AV:AV,A336,'CONTRATOS 2016'!$AI:AI,"&gt;=1")</f>
        <v>0</v>
      </c>
      <c r="E336" s="20">
        <f>SUMIFS('CONTRATOS 2016'!$AI:AI,'CONTRATOS 2016'!$AV:AV,A336)</f>
        <v>0</v>
      </c>
    </row>
    <row r="337" spans="1:5" x14ac:dyDescent="0.2">
      <c r="A337" s="23" t="s">
        <v>567</v>
      </c>
      <c r="B337" s="8">
        <v>35321130</v>
      </c>
      <c r="C337" s="25" t="s">
        <v>208</v>
      </c>
      <c r="D337" s="21">
        <f>COUNTIFS('CONTRATOS 2016'!AV:AV,A337,'CONTRATOS 2016'!$AI:AI,"&gt;=1")</f>
        <v>0</v>
      </c>
      <c r="E337" s="20">
        <f>SUMIFS('CONTRATOS 2016'!$AI:AI,'CONTRATOS 2016'!$AV:AV,A337)</f>
        <v>0</v>
      </c>
    </row>
    <row r="338" spans="1:5" x14ac:dyDescent="0.2">
      <c r="A338" s="23" t="s">
        <v>34</v>
      </c>
      <c r="B338" s="8">
        <v>79787263</v>
      </c>
      <c r="C338" s="25" t="s">
        <v>219</v>
      </c>
      <c r="D338" s="21">
        <f>COUNTIFS('CONTRATOS 2016'!AV:AV,A338,'CONTRATOS 2016'!$AI:AI,"&gt;=1")</f>
        <v>0</v>
      </c>
      <c r="E338" s="20">
        <f>SUMIFS('CONTRATOS 2016'!$AI:AI,'CONTRATOS 2016'!$AV:AV,A338)</f>
        <v>0</v>
      </c>
    </row>
    <row r="339" spans="1:5" x14ac:dyDescent="0.2">
      <c r="A339" s="23" t="s">
        <v>1334</v>
      </c>
      <c r="B339" s="8">
        <v>1030544871</v>
      </c>
      <c r="C339" s="25" t="s">
        <v>162</v>
      </c>
      <c r="D339" s="21">
        <f>COUNTIFS('CONTRATOS 2016'!AV:AV,A339,'CONTRATOS 2016'!$AI:AI,"&gt;=1")</f>
        <v>0</v>
      </c>
      <c r="E339" s="20">
        <f>SUMIFS('CONTRATOS 2016'!$AI:AI,'CONTRATOS 2016'!$AV:AV,A339)</f>
        <v>0</v>
      </c>
    </row>
    <row r="340" spans="1:5" x14ac:dyDescent="0.2">
      <c r="A340" s="23" t="s">
        <v>714</v>
      </c>
      <c r="B340" s="8">
        <v>52383139</v>
      </c>
      <c r="C340" s="25" t="s">
        <v>164</v>
      </c>
      <c r="D340" s="21">
        <f>COUNTIFS('CONTRATOS 2016'!AV:AV,A340,'CONTRATOS 2016'!$AI:AI,"&gt;=1")</f>
        <v>0</v>
      </c>
      <c r="E340" s="20">
        <f>SUMIFS('CONTRATOS 2016'!$AI:AI,'CONTRATOS 2016'!$AV:AV,A340)</f>
        <v>0</v>
      </c>
    </row>
    <row r="341" spans="1:5" x14ac:dyDescent="0.2">
      <c r="A341" s="23" t="s">
        <v>394</v>
      </c>
      <c r="B341" s="8">
        <v>11806390</v>
      </c>
      <c r="C341" s="25" t="s">
        <v>168</v>
      </c>
      <c r="D341" s="21">
        <f>COUNTIFS('CONTRATOS 2016'!AV:AV,A341,'CONTRATOS 2016'!$AI:AI,"&gt;=1")</f>
        <v>0</v>
      </c>
      <c r="E341" s="20">
        <f>SUMIFS('CONTRATOS 2016'!$AI:AI,'CONTRATOS 2016'!$AV:AV,A341)</f>
        <v>0</v>
      </c>
    </row>
    <row r="342" spans="1:5" x14ac:dyDescent="0.2">
      <c r="A342" s="23" t="s">
        <v>936</v>
      </c>
      <c r="B342" s="8">
        <v>78750825</v>
      </c>
      <c r="C342" s="25" t="s">
        <v>193</v>
      </c>
      <c r="D342" s="21">
        <f>COUNTIFS('CONTRATOS 2016'!AV:AV,A342,'CONTRATOS 2016'!$AI:AI,"&gt;=1")</f>
        <v>0</v>
      </c>
      <c r="E342" s="20">
        <f>SUMIFS('CONTRATOS 2016'!$AI:AI,'CONTRATOS 2016'!$AV:AV,A342)</f>
        <v>0</v>
      </c>
    </row>
    <row r="343" spans="1:5" x14ac:dyDescent="0.2">
      <c r="A343" s="23" t="s">
        <v>1438</v>
      </c>
      <c r="B343" s="8">
        <v>1128050124</v>
      </c>
      <c r="C343" s="25" t="s">
        <v>168</v>
      </c>
      <c r="D343" s="21">
        <f>COUNTIFS('CONTRATOS 2016'!AV:AV,A343,'CONTRATOS 2016'!$AI:AI,"&gt;=1")</f>
        <v>0</v>
      </c>
      <c r="E343" s="20">
        <f>SUMIFS('CONTRATOS 2016'!$AI:AI,'CONTRATOS 2016'!$AV:AV,A343)</f>
        <v>0</v>
      </c>
    </row>
    <row r="344" spans="1:5" x14ac:dyDescent="0.2">
      <c r="A344" s="23" t="s">
        <v>1072</v>
      </c>
      <c r="B344" s="8">
        <v>80072488</v>
      </c>
      <c r="C344" s="25" t="s">
        <v>162</v>
      </c>
      <c r="D344" s="21">
        <f>COUNTIFS('CONTRATOS 2016'!AV:AV,A344,'CONTRATOS 2016'!$AI:AI,"&gt;=1")</f>
        <v>0</v>
      </c>
      <c r="E344" s="20">
        <f>SUMIFS('CONTRATOS 2016'!$AI:AI,'CONTRATOS 2016'!$AV:AV,A344)</f>
        <v>0</v>
      </c>
    </row>
    <row r="345" spans="1:5" x14ac:dyDescent="0.2">
      <c r="A345" s="23" t="s">
        <v>643</v>
      </c>
      <c r="B345" s="8">
        <v>43920626</v>
      </c>
      <c r="C345" s="25" t="s">
        <v>187</v>
      </c>
      <c r="D345" s="21">
        <f>COUNTIFS('CONTRATOS 2016'!AV:AV,A345,'CONTRATOS 2016'!$AI:AI,"&gt;=1")</f>
        <v>0</v>
      </c>
      <c r="E345" s="20">
        <f>SUMIFS('CONTRATOS 2016'!$AI:AI,'CONTRATOS 2016'!$AV:AV,A345)</f>
        <v>0</v>
      </c>
    </row>
    <row r="346" spans="1:5" x14ac:dyDescent="0.2">
      <c r="A346" s="23" t="s">
        <v>730</v>
      </c>
      <c r="B346" s="8">
        <v>52521870</v>
      </c>
      <c r="C346" s="25" t="s">
        <v>162</v>
      </c>
      <c r="D346" s="21">
        <f>COUNTIFS('CONTRATOS 2016'!AV:AV,A346,'CONTRATOS 2016'!$AI:AI,"&gt;=1")</f>
        <v>0</v>
      </c>
      <c r="E346" s="20">
        <f>SUMIFS('CONTRATOS 2016'!$AI:AI,'CONTRATOS 2016'!$AV:AV,A346)</f>
        <v>0</v>
      </c>
    </row>
    <row r="347" spans="1:5" x14ac:dyDescent="0.2">
      <c r="A347" s="23" t="s">
        <v>1394</v>
      </c>
      <c r="B347" s="8">
        <v>1073691092</v>
      </c>
      <c r="C347" s="25" t="s">
        <v>208</v>
      </c>
      <c r="D347" s="21">
        <f>COUNTIFS('CONTRATOS 2016'!AV:AV,A347,'CONTRATOS 2016'!$AI:AI,"&gt;=1")</f>
        <v>0</v>
      </c>
      <c r="E347" s="20">
        <f>SUMIFS('CONTRATOS 2016'!$AI:AI,'CONTRATOS 2016'!$AV:AV,A347)</f>
        <v>0</v>
      </c>
    </row>
    <row r="348" spans="1:5" x14ac:dyDescent="0.2">
      <c r="A348" s="23" t="s">
        <v>36</v>
      </c>
      <c r="B348" s="8">
        <v>52491542</v>
      </c>
      <c r="C348" s="25" t="s">
        <v>244</v>
      </c>
      <c r="D348" s="21">
        <f>COUNTIFS('CONTRATOS 2016'!AV:AV,A348,'CONTRATOS 2016'!$AI:AI,"&gt;=1")</f>
        <v>0</v>
      </c>
      <c r="E348" s="20">
        <f>SUMIFS('CONTRATOS 2016'!$AI:AI,'CONTRATOS 2016'!$AV:AV,A348)</f>
        <v>0</v>
      </c>
    </row>
    <row r="349" spans="1:5" x14ac:dyDescent="0.2">
      <c r="A349" s="23" t="s">
        <v>891</v>
      </c>
      <c r="B349" s="8">
        <v>73146010</v>
      </c>
      <c r="C349" s="25" t="s">
        <v>192</v>
      </c>
      <c r="D349" s="21">
        <f>COUNTIFS('CONTRATOS 2016'!AV:AV,A349,'CONTRATOS 2016'!$AI:AI,"&gt;=1")</f>
        <v>0</v>
      </c>
      <c r="E349" s="20">
        <f>SUMIFS('CONTRATOS 2016'!$AI:AI,'CONTRATOS 2016'!$AV:AV,A349)</f>
        <v>0</v>
      </c>
    </row>
    <row r="350" spans="1:5" x14ac:dyDescent="0.2">
      <c r="A350" s="23" t="s">
        <v>1130</v>
      </c>
      <c r="B350" s="8">
        <v>80819613</v>
      </c>
      <c r="C350" s="25" t="s">
        <v>163</v>
      </c>
      <c r="D350" s="21">
        <f>COUNTIFS('CONTRATOS 2016'!AV:AV,A350,'CONTRATOS 2016'!$AI:AI,"&gt;=1")</f>
        <v>0</v>
      </c>
      <c r="E350" s="20">
        <f>SUMIFS('CONTRATOS 2016'!$AI:AI,'CONTRATOS 2016'!$AV:AV,A350)</f>
        <v>0</v>
      </c>
    </row>
    <row r="351" spans="1:5" x14ac:dyDescent="0.2">
      <c r="A351" s="23" t="s">
        <v>1023</v>
      </c>
      <c r="B351" s="8">
        <v>79886053</v>
      </c>
      <c r="C351" s="25" t="s">
        <v>173</v>
      </c>
      <c r="D351" s="21">
        <f>COUNTIFS('CONTRATOS 2016'!AV:AV,A351,'CONTRATOS 2016'!$AI:AI,"&gt;=1")</f>
        <v>0</v>
      </c>
      <c r="E351" s="20">
        <f>SUMIFS('CONTRATOS 2016'!$AI:AI,'CONTRATOS 2016'!$AV:AV,A351)</f>
        <v>0</v>
      </c>
    </row>
    <row r="352" spans="1:5" x14ac:dyDescent="0.2">
      <c r="A352" s="23" t="s">
        <v>1109</v>
      </c>
      <c r="B352" s="8">
        <v>80281987</v>
      </c>
      <c r="C352" s="25" t="s">
        <v>173</v>
      </c>
      <c r="D352" s="21">
        <f>COUNTIFS('CONTRATOS 2016'!AV:AV,A352,'CONTRATOS 2016'!$AI:AI,"&gt;=1")</f>
        <v>0</v>
      </c>
      <c r="E352" s="20">
        <f>SUMIFS('CONTRATOS 2016'!$AI:AI,'CONTRATOS 2016'!$AV:AV,A352)</f>
        <v>0</v>
      </c>
    </row>
    <row r="353" spans="1:5" x14ac:dyDescent="0.2">
      <c r="A353" s="23" t="s">
        <v>67</v>
      </c>
      <c r="B353" s="8">
        <v>34538657</v>
      </c>
      <c r="C353" s="25" t="s">
        <v>212</v>
      </c>
      <c r="D353" s="21">
        <f>COUNTIFS('CONTRATOS 2016'!AV:AV,A353,'CONTRATOS 2016'!$AI:AI,"&gt;=1")</f>
        <v>0</v>
      </c>
      <c r="E353" s="20">
        <f>SUMIFS('CONTRATOS 2016'!$AI:AI,'CONTRATOS 2016'!$AV:AV,A353)</f>
        <v>0</v>
      </c>
    </row>
    <row r="354" spans="1:5" x14ac:dyDescent="0.2">
      <c r="A354" s="23" t="s">
        <v>814</v>
      </c>
      <c r="B354" s="8">
        <v>59813585</v>
      </c>
      <c r="C354" s="25" t="s">
        <v>253</v>
      </c>
      <c r="D354" s="21">
        <f>COUNTIFS('CONTRATOS 2016'!AV:AV,A354,'CONTRATOS 2016'!$AI:AI,"&gt;=1")</f>
        <v>0</v>
      </c>
      <c r="E354" s="20">
        <f>SUMIFS('CONTRATOS 2016'!$AI:AI,'CONTRATOS 2016'!$AV:AV,A354)</f>
        <v>0</v>
      </c>
    </row>
    <row r="355" spans="1:5" x14ac:dyDescent="0.2">
      <c r="A355" s="23" t="s">
        <v>391</v>
      </c>
      <c r="B355" s="8">
        <v>11480154</v>
      </c>
      <c r="C355" s="25" t="s">
        <v>216</v>
      </c>
      <c r="D355" s="21">
        <f>COUNTIFS('CONTRATOS 2016'!AV:AV,A355,'CONTRATOS 2016'!$AI:AI,"&gt;=1")</f>
        <v>0</v>
      </c>
      <c r="E355" s="20">
        <f>SUMIFS('CONTRATOS 2016'!$AI:AI,'CONTRATOS 2016'!$AV:AV,A355)</f>
        <v>0</v>
      </c>
    </row>
    <row r="356" spans="1:5" x14ac:dyDescent="0.2">
      <c r="A356" s="23" t="s">
        <v>864</v>
      </c>
      <c r="B356" s="8">
        <v>72169739</v>
      </c>
      <c r="C356" s="25" t="s">
        <v>168</v>
      </c>
      <c r="D356" s="21">
        <f>COUNTIFS('CONTRATOS 2016'!AV:AV,A356,'CONTRATOS 2016'!$AI:AI,"&gt;=1")</f>
        <v>0</v>
      </c>
      <c r="E356" s="20">
        <f>SUMIFS('CONTRATOS 2016'!$AI:AI,'CONTRATOS 2016'!$AV:AV,A356)</f>
        <v>0</v>
      </c>
    </row>
    <row r="357" spans="1:5" x14ac:dyDescent="0.2">
      <c r="A357" s="23" t="s">
        <v>1267</v>
      </c>
      <c r="B357" s="8">
        <v>1010189373</v>
      </c>
      <c r="C357" s="25" t="s">
        <v>162</v>
      </c>
      <c r="D357" s="21">
        <f>COUNTIFS('CONTRATOS 2016'!AV:AV,A357,'CONTRATOS 2016'!$AI:AI,"&gt;=1")</f>
        <v>0</v>
      </c>
      <c r="E357" s="20">
        <f>SUMIFS('CONTRATOS 2016'!$AI:AI,'CONTRATOS 2016'!$AV:AV,A357)</f>
        <v>0</v>
      </c>
    </row>
    <row r="358" spans="1:5" x14ac:dyDescent="0.2">
      <c r="A358" s="23" t="s">
        <v>968</v>
      </c>
      <c r="B358" s="8">
        <v>79415607</v>
      </c>
      <c r="C358" s="25" t="s">
        <v>162</v>
      </c>
      <c r="D358" s="21">
        <f>COUNTIFS('CONTRATOS 2016'!AV:AV,A358,'CONTRATOS 2016'!$AI:AI,"&gt;=1")</f>
        <v>0</v>
      </c>
      <c r="E358" s="20">
        <f>SUMIFS('CONTRATOS 2016'!$AI:AI,'CONTRATOS 2016'!$AV:AV,A358)</f>
        <v>0</v>
      </c>
    </row>
    <row r="359" spans="1:5" x14ac:dyDescent="0.2">
      <c r="A359" s="23" t="s">
        <v>470</v>
      </c>
      <c r="B359" s="8">
        <v>17421162</v>
      </c>
      <c r="C359" s="25" t="s">
        <v>207</v>
      </c>
      <c r="D359" s="21">
        <f>COUNTIFS('CONTRATOS 2016'!AV:AV,A359,'CONTRATOS 2016'!$AI:AI,"&gt;=1")</f>
        <v>0</v>
      </c>
      <c r="E359" s="20">
        <f>SUMIFS('CONTRATOS 2016'!$AI:AI,'CONTRATOS 2016'!$AV:AV,A359)</f>
        <v>0</v>
      </c>
    </row>
    <row r="360" spans="1:5" x14ac:dyDescent="0.2">
      <c r="A360" s="23" t="s">
        <v>1392</v>
      </c>
      <c r="B360" s="8">
        <v>1073603005</v>
      </c>
      <c r="C360" s="25" t="s">
        <v>163</v>
      </c>
      <c r="D360" s="21">
        <f>COUNTIFS('CONTRATOS 2016'!AV:AV,A360,'CONTRATOS 2016'!$AI:AI,"&gt;=1")</f>
        <v>0</v>
      </c>
      <c r="E360" s="20">
        <f>SUMIFS('CONTRATOS 2016'!$AI:AI,'CONTRATOS 2016'!$AV:AV,A360)</f>
        <v>0</v>
      </c>
    </row>
    <row r="361" spans="1:5" x14ac:dyDescent="0.2">
      <c r="A361" s="23" t="s">
        <v>1035</v>
      </c>
      <c r="B361" s="8">
        <v>79925793</v>
      </c>
      <c r="C361" s="25" t="s">
        <v>164</v>
      </c>
      <c r="D361" s="21">
        <f>COUNTIFS('CONTRATOS 2016'!AV:AV,A361,'CONTRATOS 2016'!$AI:AI,"&gt;=1")</f>
        <v>0</v>
      </c>
      <c r="E361" s="20">
        <f>SUMIFS('CONTRATOS 2016'!$AI:AI,'CONTRATOS 2016'!$AV:AV,A361)</f>
        <v>0</v>
      </c>
    </row>
    <row r="362" spans="1:5" x14ac:dyDescent="0.2">
      <c r="A362" s="23" t="s">
        <v>1378</v>
      </c>
      <c r="B362" s="8">
        <v>1049602264</v>
      </c>
      <c r="C362" s="25" t="s">
        <v>162</v>
      </c>
      <c r="D362" s="21">
        <f>COUNTIFS('CONTRATOS 2016'!AV:AV,A362,'CONTRATOS 2016'!$AI:AI,"&gt;=1")</f>
        <v>0</v>
      </c>
      <c r="E362" s="20">
        <f>SUMIFS('CONTRATOS 2016'!$AI:AI,'CONTRATOS 2016'!$AV:AV,A362)</f>
        <v>0</v>
      </c>
    </row>
    <row r="363" spans="1:5" x14ac:dyDescent="0.2">
      <c r="A363" s="23" t="s">
        <v>985</v>
      </c>
      <c r="B363" s="8">
        <v>79599771</v>
      </c>
      <c r="C363" s="25" t="s">
        <v>162</v>
      </c>
      <c r="D363" s="21">
        <f>COUNTIFS('CONTRATOS 2016'!AV:AV,A363,'CONTRATOS 2016'!$AI:AI,"&gt;=1")</f>
        <v>0</v>
      </c>
      <c r="E363" s="20">
        <f>SUMIFS('CONTRATOS 2016'!$AI:AI,'CONTRATOS 2016'!$AV:AV,A363)</f>
        <v>0</v>
      </c>
    </row>
    <row r="364" spans="1:5" x14ac:dyDescent="0.2">
      <c r="A364" s="23" t="s">
        <v>881</v>
      </c>
      <c r="B364" s="8">
        <v>72262201</v>
      </c>
      <c r="C364" s="25" t="s">
        <v>181</v>
      </c>
      <c r="D364" s="21">
        <f>COUNTIFS('CONTRATOS 2016'!AV:AV,A364,'CONTRATOS 2016'!$AI:AI,"&gt;=1")</f>
        <v>0</v>
      </c>
      <c r="E364" s="20">
        <f>SUMIFS('CONTRATOS 2016'!$AI:AI,'CONTRATOS 2016'!$AV:AV,A364)</f>
        <v>0</v>
      </c>
    </row>
    <row r="365" spans="1:5" x14ac:dyDescent="0.2">
      <c r="A365" s="23" t="s">
        <v>1154</v>
      </c>
      <c r="B365" s="8">
        <v>86010416</v>
      </c>
      <c r="C365" s="25" t="s">
        <v>203</v>
      </c>
      <c r="D365" s="21">
        <f>COUNTIFS('CONTRATOS 2016'!AV:AV,A365,'CONTRATOS 2016'!$AI:AI,"&gt;=1")</f>
        <v>0</v>
      </c>
      <c r="E365" s="20">
        <f>SUMIFS('CONTRATOS 2016'!$AI:AI,'CONTRATOS 2016'!$AV:AV,A365)</f>
        <v>0</v>
      </c>
    </row>
    <row r="366" spans="1:5" x14ac:dyDescent="0.2">
      <c r="A366" s="23" t="s">
        <v>362</v>
      </c>
      <c r="B366" s="8">
        <v>9976528</v>
      </c>
      <c r="C366" s="25" t="s">
        <v>173</v>
      </c>
      <c r="D366" s="21">
        <f>COUNTIFS('CONTRATOS 2016'!AV:AV,A366,'CONTRATOS 2016'!$AI:AI,"&gt;=1")</f>
        <v>0</v>
      </c>
      <c r="E366" s="20">
        <f>SUMIFS('CONTRATOS 2016'!$AI:AI,'CONTRATOS 2016'!$AV:AV,A366)</f>
        <v>0</v>
      </c>
    </row>
    <row r="367" spans="1:5" x14ac:dyDescent="0.2">
      <c r="A367" s="23" t="s">
        <v>1305</v>
      </c>
      <c r="B367" s="8">
        <v>1019008714</v>
      </c>
      <c r="C367" s="25" t="s">
        <v>198</v>
      </c>
      <c r="D367" s="21">
        <f>COUNTIFS('CONTRATOS 2016'!AV:AV,A367,'CONTRATOS 2016'!$AI:AI,"&gt;=1")</f>
        <v>0</v>
      </c>
      <c r="E367" s="20">
        <f>SUMIFS('CONTRATOS 2016'!$AI:AI,'CONTRATOS 2016'!$AV:AV,A367)</f>
        <v>0</v>
      </c>
    </row>
    <row r="368" spans="1:5" x14ac:dyDescent="0.2">
      <c r="A368" s="23" t="s">
        <v>491</v>
      </c>
      <c r="B368" s="8">
        <v>19433379</v>
      </c>
      <c r="C368" s="25" t="s">
        <v>243</v>
      </c>
      <c r="D368" s="21">
        <f>COUNTIFS('CONTRATOS 2016'!AV:AV,A368,'CONTRATOS 2016'!$AI:AI,"&gt;=1")</f>
        <v>0</v>
      </c>
      <c r="E368" s="20">
        <f>SUMIFS('CONTRATOS 2016'!$AI:AI,'CONTRATOS 2016'!$AV:AV,A368)</f>
        <v>0</v>
      </c>
    </row>
    <row r="369" spans="1:5" x14ac:dyDescent="0.2">
      <c r="A369" s="23" t="s">
        <v>350</v>
      </c>
      <c r="B369" s="8">
        <v>8834018</v>
      </c>
      <c r="C369" s="25" t="s">
        <v>174</v>
      </c>
      <c r="D369" s="21">
        <f>COUNTIFS('CONTRATOS 2016'!AV:AV,A369,'CONTRATOS 2016'!$AI:AI,"&gt;=1")</f>
        <v>0</v>
      </c>
      <c r="E369" s="20">
        <f>SUMIFS('CONTRATOS 2016'!$AI:AI,'CONTRATOS 2016'!$AV:AV,A369)</f>
        <v>0</v>
      </c>
    </row>
    <row r="370" spans="1:5" x14ac:dyDescent="0.2">
      <c r="A370" s="23" t="s">
        <v>1344</v>
      </c>
      <c r="B370" s="8">
        <v>1032363326</v>
      </c>
      <c r="C370" s="25" t="s">
        <v>162</v>
      </c>
      <c r="D370" s="21">
        <f>COUNTIFS('CONTRATOS 2016'!AV:AV,A370,'CONTRATOS 2016'!$AI:AI,"&gt;=1")</f>
        <v>0</v>
      </c>
      <c r="E370" s="20">
        <f>SUMIFS('CONTRATOS 2016'!$AI:AI,'CONTRATOS 2016'!$AV:AV,A370)</f>
        <v>0</v>
      </c>
    </row>
    <row r="371" spans="1:5" x14ac:dyDescent="0.2">
      <c r="A371" s="23" t="s">
        <v>1002</v>
      </c>
      <c r="B371" s="8">
        <v>79737591</v>
      </c>
      <c r="C371" s="25" t="s">
        <v>214</v>
      </c>
      <c r="D371" s="21">
        <f>COUNTIFS('CONTRATOS 2016'!AV:AV,A371,'CONTRATOS 2016'!$AI:AI,"&gt;=1")</f>
        <v>0</v>
      </c>
      <c r="E371" s="20">
        <f>SUMIFS('CONTRATOS 2016'!$AI:AI,'CONTRATOS 2016'!$AV:AV,A371)</f>
        <v>0</v>
      </c>
    </row>
    <row r="372" spans="1:5" x14ac:dyDescent="0.2">
      <c r="A372" s="23" t="s">
        <v>490</v>
      </c>
      <c r="B372" s="8">
        <v>19408226</v>
      </c>
      <c r="C372" s="25" t="s">
        <v>219</v>
      </c>
      <c r="D372" s="21">
        <f>COUNTIFS('CONTRATOS 2016'!AV:AV,A372,'CONTRATOS 2016'!$AI:AI,"&gt;=1")</f>
        <v>0</v>
      </c>
      <c r="E372" s="20">
        <f>SUMIFS('CONTRATOS 2016'!$AI:AI,'CONTRATOS 2016'!$AV:AV,A372)</f>
        <v>0</v>
      </c>
    </row>
    <row r="373" spans="1:5" x14ac:dyDescent="0.2">
      <c r="A373" s="23" t="s">
        <v>1375</v>
      </c>
      <c r="B373" s="8">
        <v>1047415395</v>
      </c>
      <c r="C373" s="25" t="s">
        <v>168</v>
      </c>
      <c r="D373" s="21">
        <f>COUNTIFS('CONTRATOS 2016'!AV:AV,A373,'CONTRATOS 2016'!$AI:AI,"&gt;=1")</f>
        <v>0</v>
      </c>
      <c r="E373" s="20">
        <f>SUMIFS('CONTRATOS 2016'!$AI:AI,'CONTRATOS 2016'!$AV:AV,A373)</f>
        <v>0</v>
      </c>
    </row>
    <row r="374" spans="1:5" x14ac:dyDescent="0.2">
      <c r="A374" s="23" t="s">
        <v>456</v>
      </c>
      <c r="B374" s="8">
        <v>16553362</v>
      </c>
      <c r="C374" s="25" t="s">
        <v>172</v>
      </c>
      <c r="D374" s="21">
        <f>COUNTIFS('CONTRATOS 2016'!AV:AV,A374,'CONTRATOS 2016'!$AI:AI,"&gt;=1")</f>
        <v>0</v>
      </c>
      <c r="E374" s="20">
        <f>SUMIFS('CONTRATOS 2016'!$AI:AI,'CONTRATOS 2016'!$AV:AV,A374)</f>
        <v>0</v>
      </c>
    </row>
    <row r="375" spans="1:5" x14ac:dyDescent="0.2">
      <c r="A375" s="23" t="s">
        <v>452</v>
      </c>
      <c r="B375" s="8">
        <v>16115529</v>
      </c>
      <c r="C375" s="25" t="s">
        <v>162</v>
      </c>
      <c r="D375" s="21">
        <f>COUNTIFS('CONTRATOS 2016'!AV:AV,A375,'CONTRATOS 2016'!$AI:AI,"&gt;=1")</f>
        <v>0</v>
      </c>
      <c r="E375" s="20">
        <f>SUMIFS('CONTRATOS 2016'!$AI:AI,'CONTRATOS 2016'!$AV:AV,A375)</f>
        <v>0</v>
      </c>
    </row>
    <row r="376" spans="1:5" x14ac:dyDescent="0.2">
      <c r="A376" s="23" t="s">
        <v>382</v>
      </c>
      <c r="B376" s="8">
        <v>11256874</v>
      </c>
      <c r="C376" s="25" t="s">
        <v>162</v>
      </c>
      <c r="D376" s="21">
        <f>COUNTIFS('CONTRATOS 2016'!AV:AV,A376,'CONTRATOS 2016'!$AI:AI,"&gt;=1")</f>
        <v>0</v>
      </c>
      <c r="E376" s="20">
        <f>SUMIFS('CONTRATOS 2016'!$AI:AI,'CONTRATOS 2016'!$AV:AV,A376)</f>
        <v>0</v>
      </c>
    </row>
    <row r="377" spans="1:5" x14ac:dyDescent="0.2">
      <c r="A377" s="23" t="s">
        <v>1128</v>
      </c>
      <c r="B377" s="8">
        <v>80802241</v>
      </c>
      <c r="C377" s="25" t="s">
        <v>162</v>
      </c>
      <c r="D377" s="21">
        <f>COUNTIFS('CONTRATOS 2016'!AV:AV,A377,'CONTRATOS 2016'!$AI:AI,"&gt;=1")</f>
        <v>0</v>
      </c>
      <c r="E377" s="20">
        <f>SUMIFS('CONTRATOS 2016'!$AI:AI,'CONTRATOS 2016'!$AV:AV,A377)</f>
        <v>0</v>
      </c>
    </row>
    <row r="378" spans="1:5" x14ac:dyDescent="0.2">
      <c r="A378" s="23" t="s">
        <v>1230</v>
      </c>
      <c r="B378" s="8">
        <v>94369601</v>
      </c>
      <c r="C378" s="25" t="s">
        <v>174</v>
      </c>
      <c r="D378" s="21">
        <f>COUNTIFS('CONTRATOS 2016'!AV:AV,A378,'CONTRATOS 2016'!$AI:AI,"&gt;=1")</f>
        <v>0</v>
      </c>
      <c r="E378" s="20">
        <f>SUMIFS('CONTRATOS 2016'!$AI:AI,'CONTRATOS 2016'!$AV:AV,A378)</f>
        <v>0</v>
      </c>
    </row>
    <row r="379" spans="1:5" x14ac:dyDescent="0.2">
      <c r="A379" s="23" t="s">
        <v>516</v>
      </c>
      <c r="B379" s="8">
        <v>23926816</v>
      </c>
      <c r="C379" s="25" t="s">
        <v>186</v>
      </c>
      <c r="D379" s="21">
        <f>COUNTIFS('CONTRATOS 2016'!AV:AV,A379,'CONTRATOS 2016'!$AI:AI,"&gt;=1")</f>
        <v>0</v>
      </c>
      <c r="E379" s="20">
        <f>SUMIFS('CONTRATOS 2016'!$AI:AI,'CONTRATOS 2016'!$AV:AV,A379)</f>
        <v>0</v>
      </c>
    </row>
    <row r="380" spans="1:5" x14ac:dyDescent="0.2">
      <c r="A380" s="23" t="s">
        <v>625</v>
      </c>
      <c r="B380" s="8">
        <v>41794011</v>
      </c>
      <c r="C380" s="25" t="s">
        <v>242</v>
      </c>
      <c r="D380" s="21">
        <f>COUNTIFS('CONTRATOS 2016'!AV:AV,A380,'CONTRATOS 2016'!$AI:AI,"&gt;=1")</f>
        <v>0</v>
      </c>
      <c r="E380" s="20">
        <f>SUMIFS('CONTRATOS 2016'!$AI:AI,'CONTRATOS 2016'!$AV:AV,A380)</f>
        <v>0</v>
      </c>
    </row>
    <row r="381" spans="1:5" x14ac:dyDescent="0.2">
      <c r="A381" s="23" t="s">
        <v>612</v>
      </c>
      <c r="B381" s="8">
        <v>40316314</v>
      </c>
      <c r="C381" s="25" t="s">
        <v>188</v>
      </c>
      <c r="D381" s="21">
        <f>COUNTIFS('CONTRATOS 2016'!AV:AV,A381,'CONTRATOS 2016'!$AI:AI,"&gt;=1")</f>
        <v>0</v>
      </c>
      <c r="E381" s="20">
        <f>SUMIFS('CONTRATOS 2016'!$AI:AI,'CONTRATOS 2016'!$AV:AV,A381)</f>
        <v>0</v>
      </c>
    </row>
    <row r="382" spans="1:5" x14ac:dyDescent="0.2">
      <c r="A382" s="23" t="s">
        <v>46</v>
      </c>
      <c r="B382" s="8">
        <v>37241085</v>
      </c>
      <c r="C382" s="25" t="s">
        <v>261</v>
      </c>
      <c r="D382" s="21">
        <f>COUNTIFS('CONTRATOS 2016'!AV:AV,A382,'CONTRATOS 2016'!$AI:AI,"&gt;=1")</f>
        <v>0</v>
      </c>
      <c r="E382" s="20">
        <f>SUMIFS('CONTRATOS 2016'!$AI:AI,'CONTRATOS 2016'!$AV:AV,A382)</f>
        <v>0</v>
      </c>
    </row>
    <row r="383" spans="1:5" x14ac:dyDescent="0.2">
      <c r="A383" s="23" t="s">
        <v>424</v>
      </c>
      <c r="B383" s="8">
        <v>13483063</v>
      </c>
      <c r="C383" s="25" t="s">
        <v>219</v>
      </c>
      <c r="D383" s="21">
        <f>COUNTIFS('CONTRATOS 2016'!AV:AV,A383,'CONTRATOS 2016'!$AI:AI,"&gt;=1")</f>
        <v>0</v>
      </c>
      <c r="E383" s="20">
        <f>SUMIFS('CONTRATOS 2016'!$AI:AI,'CONTRATOS 2016'!$AV:AV,A383)</f>
        <v>0</v>
      </c>
    </row>
    <row r="384" spans="1:5" x14ac:dyDescent="0.2">
      <c r="A384" s="23" t="s">
        <v>479</v>
      </c>
      <c r="B384" s="8">
        <v>18496419</v>
      </c>
      <c r="C384" s="25" t="s">
        <v>197</v>
      </c>
      <c r="D384" s="21">
        <f>COUNTIFS('CONTRATOS 2016'!AV:AV,A384,'CONTRATOS 2016'!$AI:AI,"&gt;=1")</f>
        <v>0</v>
      </c>
      <c r="E384" s="20">
        <f>SUMIFS('CONTRATOS 2016'!$AI:AI,'CONTRATOS 2016'!$AV:AV,A384)</f>
        <v>0</v>
      </c>
    </row>
    <row r="385" spans="1:5" x14ac:dyDescent="0.2">
      <c r="A385" s="23" t="s">
        <v>1446</v>
      </c>
      <c r="B385" s="8">
        <v>1130682042</v>
      </c>
      <c r="C385" s="25" t="s">
        <v>204</v>
      </c>
      <c r="D385" s="21">
        <f>COUNTIFS('CONTRATOS 2016'!AV:AV,A385,'CONTRATOS 2016'!$AI:AI,"&gt;=1")</f>
        <v>0</v>
      </c>
      <c r="E385" s="20">
        <f>SUMIFS('CONTRATOS 2016'!$AI:AI,'CONTRATOS 2016'!$AV:AV,A385)</f>
        <v>0</v>
      </c>
    </row>
    <row r="386" spans="1:5" x14ac:dyDescent="0.2">
      <c r="A386" s="23" t="s">
        <v>859</v>
      </c>
      <c r="B386" s="8">
        <v>71762925</v>
      </c>
      <c r="C386" s="25" t="s">
        <v>173</v>
      </c>
      <c r="D386" s="21">
        <f>COUNTIFS('CONTRATOS 2016'!AV:AV,A386,'CONTRATOS 2016'!$AI:AI,"&gt;=1")</f>
        <v>0</v>
      </c>
      <c r="E386" s="20">
        <f>SUMIFS('CONTRATOS 2016'!$AI:AI,'CONTRATOS 2016'!$AV:AV,A386)</f>
        <v>0</v>
      </c>
    </row>
    <row r="387" spans="1:5" x14ac:dyDescent="0.2">
      <c r="A387" s="26" t="s">
        <v>27</v>
      </c>
      <c r="B387" s="8">
        <v>5825755</v>
      </c>
      <c r="C387" s="25" t="s">
        <v>163</v>
      </c>
      <c r="D387" s="21">
        <f>COUNTIFS('CONTRATOS 2016'!AV:AV,A387,'CONTRATOS 2016'!$AI:AI,"&gt;=1")</f>
        <v>2</v>
      </c>
      <c r="E387" s="20">
        <f>SUMIFS('CONTRATOS 2016'!$AI:AI,'CONTRATOS 2016'!$AV:AV,A387)</f>
        <v>202671510</v>
      </c>
    </row>
    <row r="388" spans="1:5" x14ac:dyDescent="0.2">
      <c r="A388" s="23" t="s">
        <v>397</v>
      </c>
      <c r="B388" s="8">
        <v>12198947</v>
      </c>
      <c r="C388" s="25" t="s">
        <v>162</v>
      </c>
      <c r="D388" s="21">
        <f>COUNTIFS('CONTRATOS 2016'!AV:AV,A388,'CONTRATOS 2016'!$AI:AI,"&gt;=1")</f>
        <v>0</v>
      </c>
      <c r="E388" s="20">
        <f>SUMIFS('CONTRATOS 2016'!$AI:AI,'CONTRATOS 2016'!$AV:AV,A388)</f>
        <v>0</v>
      </c>
    </row>
    <row r="389" spans="1:5" x14ac:dyDescent="0.2">
      <c r="A389" s="23" t="s">
        <v>1251</v>
      </c>
      <c r="B389" s="8">
        <v>98390466</v>
      </c>
      <c r="C389" s="25" t="s">
        <v>177</v>
      </c>
      <c r="D389" s="21">
        <f>COUNTIFS('CONTRATOS 2016'!AV:AV,A389,'CONTRATOS 2016'!$AI:AI,"&gt;=1")</f>
        <v>0</v>
      </c>
      <c r="E389" s="20">
        <f>SUMIFS('CONTRATOS 2016'!$AI:AI,'CONTRATOS 2016'!$AV:AV,A389)</f>
        <v>0</v>
      </c>
    </row>
    <row r="390" spans="1:5" x14ac:dyDescent="0.2">
      <c r="A390" s="23" t="s">
        <v>401</v>
      </c>
      <c r="B390" s="8">
        <v>12265849</v>
      </c>
      <c r="C390" s="25" t="s">
        <v>180</v>
      </c>
      <c r="D390" s="21">
        <f>COUNTIFS('CONTRATOS 2016'!AV:AV,A390,'CONTRATOS 2016'!$AI:AI,"&gt;=1")</f>
        <v>0</v>
      </c>
      <c r="E390" s="20">
        <f>SUMIFS('CONTRATOS 2016'!$AI:AI,'CONTRATOS 2016'!$AV:AV,A390)</f>
        <v>0</v>
      </c>
    </row>
    <row r="391" spans="1:5" x14ac:dyDescent="0.2">
      <c r="A391" s="23" t="s">
        <v>327</v>
      </c>
      <c r="B391" s="8">
        <v>7171113</v>
      </c>
      <c r="C391" s="25" t="s">
        <v>188</v>
      </c>
      <c r="D391" s="21">
        <f>COUNTIFS('CONTRATOS 2016'!AV:AV,A391,'CONTRATOS 2016'!$AI:AI,"&gt;=1")</f>
        <v>0</v>
      </c>
      <c r="E391" s="20">
        <f>SUMIFS('CONTRATOS 2016'!$AI:AI,'CONTRATOS 2016'!$AV:AV,A391)</f>
        <v>0</v>
      </c>
    </row>
    <row r="392" spans="1:5" x14ac:dyDescent="0.2">
      <c r="A392" s="23" t="s">
        <v>153</v>
      </c>
      <c r="B392" s="8">
        <v>74188181</v>
      </c>
      <c r="C392" s="25" t="s">
        <v>217</v>
      </c>
      <c r="D392" s="21">
        <f>COUNTIFS('CONTRATOS 2016'!AV:AV,A392,'CONTRATOS 2016'!$AI:AI,"&gt;=1")</f>
        <v>0</v>
      </c>
      <c r="E392" s="20">
        <f>SUMIFS('CONTRATOS 2016'!$AI:AI,'CONTRATOS 2016'!$AV:AV,A392)</f>
        <v>0</v>
      </c>
    </row>
    <row r="393" spans="1:5" x14ac:dyDescent="0.2">
      <c r="A393" s="23" t="s">
        <v>1030</v>
      </c>
      <c r="B393" s="8">
        <v>79910806</v>
      </c>
      <c r="C393" s="25" t="s">
        <v>162</v>
      </c>
      <c r="D393" s="21">
        <f>COUNTIFS('CONTRATOS 2016'!AV:AV,A393,'CONTRATOS 2016'!$AI:AI,"&gt;=1")</f>
        <v>0</v>
      </c>
      <c r="E393" s="20">
        <f>SUMIFS('CONTRATOS 2016'!$AI:AI,'CONTRATOS 2016'!$AV:AV,A393)</f>
        <v>0</v>
      </c>
    </row>
    <row r="394" spans="1:5" x14ac:dyDescent="0.2">
      <c r="A394" s="23" t="s">
        <v>309</v>
      </c>
      <c r="B394" s="8">
        <v>5207674</v>
      </c>
      <c r="C394" s="25" t="s">
        <v>177</v>
      </c>
      <c r="D394" s="21">
        <f>COUNTIFS('CONTRATOS 2016'!AV:AV,A394,'CONTRATOS 2016'!$AI:AI,"&gt;=1")</f>
        <v>0</v>
      </c>
      <c r="E394" s="20">
        <f>SUMIFS('CONTRATOS 2016'!$AI:AI,'CONTRATOS 2016'!$AV:AV,A394)</f>
        <v>0</v>
      </c>
    </row>
    <row r="395" spans="1:5" x14ac:dyDescent="0.2">
      <c r="A395" s="23" t="s">
        <v>381</v>
      </c>
      <c r="B395" s="8">
        <v>11233414</v>
      </c>
      <c r="C395" s="25" t="s">
        <v>162</v>
      </c>
      <c r="D395" s="21">
        <f>COUNTIFS('CONTRATOS 2016'!AV:AV,A395,'CONTRATOS 2016'!$AI:AI,"&gt;=1")</f>
        <v>0</v>
      </c>
      <c r="E395" s="20">
        <f>SUMIFS('CONTRATOS 2016'!$AI:AI,'CONTRATOS 2016'!$AV:AV,A395)</f>
        <v>0</v>
      </c>
    </row>
    <row r="396" spans="1:5" x14ac:dyDescent="0.2">
      <c r="A396" s="23" t="s">
        <v>390</v>
      </c>
      <c r="B396" s="8">
        <v>11447243</v>
      </c>
      <c r="C396" s="25" t="s">
        <v>162</v>
      </c>
      <c r="D396" s="21">
        <f>COUNTIFS('CONTRATOS 2016'!AV:AV,A396,'CONTRATOS 2016'!$AI:AI,"&gt;=1")</f>
        <v>0</v>
      </c>
      <c r="E396" s="20">
        <f>SUMIFS('CONTRATOS 2016'!$AI:AI,'CONTRATOS 2016'!$AV:AV,A396)</f>
        <v>0</v>
      </c>
    </row>
    <row r="397" spans="1:5" x14ac:dyDescent="0.2">
      <c r="A397" s="23" t="s">
        <v>966</v>
      </c>
      <c r="B397" s="8">
        <v>79414751</v>
      </c>
      <c r="C397" s="25" t="s">
        <v>198</v>
      </c>
      <c r="D397" s="21">
        <f>COUNTIFS('CONTRATOS 2016'!AV:AV,A397,'CONTRATOS 2016'!$AI:AI,"&gt;=1")</f>
        <v>0</v>
      </c>
      <c r="E397" s="20">
        <f>SUMIFS('CONTRATOS 2016'!$AI:AI,'CONTRATOS 2016'!$AV:AV,A397)</f>
        <v>0</v>
      </c>
    </row>
    <row r="398" spans="1:5" x14ac:dyDescent="0.2">
      <c r="A398" s="23" t="s">
        <v>1249</v>
      </c>
      <c r="B398" s="8">
        <v>98378793</v>
      </c>
      <c r="C398" s="25" t="s">
        <v>260</v>
      </c>
      <c r="D398" s="21">
        <f>COUNTIFS('CONTRATOS 2016'!AV:AV,A398,'CONTRATOS 2016'!$AI:AI,"&gt;=1")</f>
        <v>0</v>
      </c>
      <c r="E398" s="20">
        <f>SUMIFS('CONTRATOS 2016'!$AI:AI,'CONTRATOS 2016'!$AV:AV,A398)</f>
        <v>0</v>
      </c>
    </row>
    <row r="399" spans="1:5" x14ac:dyDescent="0.2">
      <c r="A399" s="23" t="s">
        <v>546</v>
      </c>
      <c r="B399" s="8">
        <v>31555022</v>
      </c>
      <c r="C399" s="25" t="s">
        <v>224</v>
      </c>
      <c r="D399" s="21">
        <f>COUNTIFS('CONTRATOS 2016'!AV:AV,A399,'CONTRATOS 2016'!$AI:AI,"&gt;=1")</f>
        <v>0</v>
      </c>
      <c r="E399" s="20">
        <f>SUMIFS('CONTRATOS 2016'!$AI:AI,'CONTRATOS 2016'!$AV:AV,A399)</f>
        <v>0</v>
      </c>
    </row>
    <row r="400" spans="1:5" x14ac:dyDescent="0.2">
      <c r="A400" s="23" t="s">
        <v>325</v>
      </c>
      <c r="B400" s="8">
        <v>6613149</v>
      </c>
      <c r="C400" s="25" t="s">
        <v>162</v>
      </c>
      <c r="D400" s="21">
        <f>COUNTIFS('CONTRATOS 2016'!AV:AV,A400,'CONTRATOS 2016'!$AI:AI,"&gt;=1")</f>
        <v>0</v>
      </c>
      <c r="E400" s="20">
        <f>SUMIFS('CONTRATOS 2016'!$AI:AI,'CONTRATOS 2016'!$AV:AV,A400)</f>
        <v>0</v>
      </c>
    </row>
    <row r="401" spans="1:5" x14ac:dyDescent="0.2">
      <c r="A401" s="23" t="s">
        <v>369</v>
      </c>
      <c r="B401" s="8">
        <v>10050322</v>
      </c>
      <c r="C401" s="25" t="s">
        <v>210</v>
      </c>
      <c r="D401" s="21">
        <f>COUNTIFS('CONTRATOS 2016'!AV:AV,A401,'CONTRATOS 2016'!$AI:AI,"&gt;=1")</f>
        <v>0</v>
      </c>
      <c r="E401" s="20">
        <f>SUMIFS('CONTRATOS 2016'!$AI:AI,'CONTRATOS 2016'!$AV:AV,A401)</f>
        <v>0</v>
      </c>
    </row>
    <row r="402" spans="1:5" x14ac:dyDescent="0.2">
      <c r="A402" s="23" t="s">
        <v>906</v>
      </c>
      <c r="B402" s="8">
        <v>74327209</v>
      </c>
      <c r="C402" s="25" t="s">
        <v>162</v>
      </c>
      <c r="D402" s="21">
        <f>COUNTIFS('CONTRATOS 2016'!AV:AV,A402,'CONTRATOS 2016'!$AI:AI,"&gt;=1")</f>
        <v>0</v>
      </c>
      <c r="E402" s="20">
        <f>SUMIFS('CONTRATOS 2016'!$AI:AI,'CONTRATOS 2016'!$AV:AV,A402)</f>
        <v>0</v>
      </c>
    </row>
    <row r="403" spans="1:5" x14ac:dyDescent="0.2">
      <c r="A403" s="23" t="s">
        <v>740</v>
      </c>
      <c r="B403" s="8">
        <v>52655683</v>
      </c>
      <c r="C403" s="25" t="s">
        <v>162</v>
      </c>
      <c r="D403" s="21">
        <f>COUNTIFS('CONTRATOS 2016'!AV:AV,A403,'CONTRATOS 2016'!$AI:AI,"&gt;=1")</f>
        <v>0</v>
      </c>
      <c r="E403" s="20">
        <f>SUMIFS('CONTRATOS 2016'!$AI:AI,'CONTRATOS 2016'!$AV:AV,A403)</f>
        <v>0</v>
      </c>
    </row>
    <row r="404" spans="1:5" x14ac:dyDescent="0.2">
      <c r="A404" s="23" t="s">
        <v>1430</v>
      </c>
      <c r="B404" s="8">
        <v>1121207275</v>
      </c>
      <c r="C404" s="25" t="s">
        <v>202</v>
      </c>
      <c r="D404" s="21">
        <f>COUNTIFS('CONTRATOS 2016'!AV:AV,A404,'CONTRATOS 2016'!$AI:AI,"&gt;=1")</f>
        <v>0</v>
      </c>
      <c r="E404" s="20">
        <f>SUMIFS('CONTRATOS 2016'!$AI:AI,'CONTRATOS 2016'!$AV:AV,A404)</f>
        <v>0</v>
      </c>
    </row>
    <row r="405" spans="1:5" x14ac:dyDescent="0.2">
      <c r="A405" s="23" t="s">
        <v>953</v>
      </c>
      <c r="B405" s="8">
        <v>79284762</v>
      </c>
      <c r="C405" s="25" t="s">
        <v>194</v>
      </c>
      <c r="D405" s="21">
        <f>COUNTIFS('CONTRATOS 2016'!AV:AV,A405,'CONTRATOS 2016'!$AI:AI,"&gt;=1")</f>
        <v>0</v>
      </c>
      <c r="E405" s="20">
        <f>SUMIFS('CONTRATOS 2016'!$AI:AI,'CONTRATOS 2016'!$AV:AV,A405)</f>
        <v>0</v>
      </c>
    </row>
    <row r="406" spans="1:5" x14ac:dyDescent="0.2">
      <c r="A406" s="23" t="s">
        <v>528</v>
      </c>
      <c r="B406" s="8">
        <v>26427205</v>
      </c>
      <c r="C406" s="25" t="s">
        <v>248</v>
      </c>
      <c r="D406" s="21">
        <f>COUNTIFS('CONTRATOS 2016'!AV:AV,A406,'CONTRATOS 2016'!$AI:AI,"&gt;=1")</f>
        <v>0</v>
      </c>
      <c r="E406" s="20">
        <f>SUMIFS('CONTRATOS 2016'!$AI:AI,'CONTRATOS 2016'!$AV:AV,A406)</f>
        <v>0</v>
      </c>
    </row>
    <row r="407" spans="1:5" x14ac:dyDescent="0.2">
      <c r="A407" s="23" t="s">
        <v>847</v>
      </c>
      <c r="B407" s="8">
        <v>68287802</v>
      </c>
      <c r="C407" s="25" t="s">
        <v>282</v>
      </c>
      <c r="D407" s="21">
        <f>COUNTIFS('CONTRATOS 2016'!AV:AV,A407,'CONTRATOS 2016'!$AI:AI,"&gt;=1")</f>
        <v>0</v>
      </c>
      <c r="E407" s="20">
        <f>SUMIFS('CONTRATOS 2016'!$AI:AI,'CONTRATOS 2016'!$AV:AV,A407)</f>
        <v>0</v>
      </c>
    </row>
    <row r="408" spans="1:5" x14ac:dyDescent="0.2">
      <c r="A408" s="23" t="s">
        <v>308</v>
      </c>
      <c r="B408" s="8">
        <v>5204445</v>
      </c>
      <c r="C408" s="25" t="s">
        <v>176</v>
      </c>
      <c r="D408" s="21">
        <f>COUNTIFS('CONTRATOS 2016'!AV:AV,A408,'CONTRATOS 2016'!$AI:AI,"&gt;=1")</f>
        <v>0</v>
      </c>
      <c r="E408" s="20">
        <f>SUMIFS('CONTRATOS 2016'!$AI:AI,'CONTRATOS 2016'!$AV:AV,A408)</f>
        <v>0</v>
      </c>
    </row>
    <row r="409" spans="1:5" x14ac:dyDescent="0.2">
      <c r="A409" s="23" t="s">
        <v>375</v>
      </c>
      <c r="B409" s="8">
        <v>10289006</v>
      </c>
      <c r="C409" s="25" t="s">
        <v>211</v>
      </c>
      <c r="D409" s="21">
        <f>COUNTIFS('CONTRATOS 2016'!AV:AV,A409,'CONTRATOS 2016'!$AI:AI,"&gt;=1")</f>
        <v>0</v>
      </c>
      <c r="E409" s="20">
        <f>SUMIFS('CONTRATOS 2016'!$AI:AI,'CONTRATOS 2016'!$AV:AV,A409)</f>
        <v>0</v>
      </c>
    </row>
    <row r="410" spans="1:5" x14ac:dyDescent="0.2">
      <c r="A410" s="23" t="s">
        <v>482</v>
      </c>
      <c r="B410" s="8">
        <v>18928480</v>
      </c>
      <c r="C410" s="25" t="s">
        <v>213</v>
      </c>
      <c r="D410" s="21">
        <f>COUNTIFS('CONTRATOS 2016'!AV:AV,A410,'CONTRATOS 2016'!$AI:AI,"&gt;=1")</f>
        <v>0</v>
      </c>
      <c r="E410" s="20">
        <f>SUMIFS('CONTRATOS 2016'!$AI:AI,'CONTRATOS 2016'!$AV:AV,A410)</f>
        <v>0</v>
      </c>
    </row>
    <row r="411" spans="1:5" x14ac:dyDescent="0.2">
      <c r="A411" s="23" t="s">
        <v>326</v>
      </c>
      <c r="B411" s="8">
        <v>7142669</v>
      </c>
      <c r="C411" s="25" t="s">
        <v>187</v>
      </c>
      <c r="D411" s="21">
        <f>COUNTIFS('CONTRATOS 2016'!AV:AV,A411,'CONTRATOS 2016'!$AI:AI,"&gt;=1")</f>
        <v>0</v>
      </c>
      <c r="E411" s="20">
        <f>SUMIFS('CONTRATOS 2016'!$AI:AI,'CONTRATOS 2016'!$AV:AV,A411)</f>
        <v>0</v>
      </c>
    </row>
    <row r="412" spans="1:5" x14ac:dyDescent="0.2">
      <c r="A412" s="23" t="s">
        <v>911</v>
      </c>
      <c r="B412" s="8">
        <v>75035436</v>
      </c>
      <c r="C412" s="25" t="s">
        <v>281</v>
      </c>
      <c r="D412" s="21">
        <f>COUNTIFS('CONTRATOS 2016'!AV:AV,A412,'CONTRATOS 2016'!$AI:AI,"&gt;=1")</f>
        <v>0</v>
      </c>
      <c r="E412" s="20">
        <f>SUMIFS('CONTRATOS 2016'!$AI:AI,'CONTRATOS 2016'!$AV:AV,A412)</f>
        <v>0</v>
      </c>
    </row>
    <row r="413" spans="1:5" x14ac:dyDescent="0.2">
      <c r="A413" s="23" t="s">
        <v>874</v>
      </c>
      <c r="B413" s="8">
        <v>72217286</v>
      </c>
      <c r="C413" s="25" t="s">
        <v>172</v>
      </c>
      <c r="D413" s="21">
        <f>COUNTIFS('CONTRATOS 2016'!AV:AV,A413,'CONTRATOS 2016'!$AI:AI,"&gt;=1")</f>
        <v>0</v>
      </c>
      <c r="E413" s="20">
        <f>SUMIFS('CONTRATOS 2016'!$AI:AI,'CONTRATOS 2016'!$AV:AV,A413)</f>
        <v>0</v>
      </c>
    </row>
    <row r="414" spans="1:5" x14ac:dyDescent="0.2">
      <c r="A414" s="23" t="s">
        <v>917</v>
      </c>
      <c r="B414" s="8">
        <v>75089644</v>
      </c>
      <c r="C414" s="25" t="s">
        <v>173</v>
      </c>
      <c r="D414" s="21">
        <f>COUNTIFS('CONTRATOS 2016'!AV:AV,A414,'CONTRATOS 2016'!$AI:AI,"&gt;=1")</f>
        <v>0</v>
      </c>
      <c r="E414" s="20">
        <f>SUMIFS('CONTRATOS 2016'!$AI:AI,'CONTRATOS 2016'!$AV:AV,A414)</f>
        <v>0</v>
      </c>
    </row>
    <row r="415" spans="1:5" x14ac:dyDescent="0.2">
      <c r="A415" s="23" t="s">
        <v>440</v>
      </c>
      <c r="B415" s="8">
        <v>14798724</v>
      </c>
      <c r="C415" s="25" t="s">
        <v>164</v>
      </c>
      <c r="D415" s="21">
        <f>COUNTIFS('CONTRATOS 2016'!AV:AV,A415,'CONTRATOS 2016'!$AI:AI,"&gt;=1")</f>
        <v>0</v>
      </c>
      <c r="E415" s="20">
        <f>SUMIFS('CONTRATOS 2016'!$AI:AI,'CONTRATOS 2016'!$AV:AV,A415)</f>
        <v>0</v>
      </c>
    </row>
    <row r="416" spans="1:5" x14ac:dyDescent="0.2">
      <c r="A416" s="23" t="s">
        <v>314</v>
      </c>
      <c r="B416" s="8">
        <v>5991266</v>
      </c>
      <c r="C416" s="25" t="s">
        <v>181</v>
      </c>
      <c r="D416" s="21">
        <f>COUNTIFS('CONTRATOS 2016'!AV:AV,A416,'CONTRATOS 2016'!$AI:AI,"&gt;=1")</f>
        <v>0</v>
      </c>
      <c r="E416" s="20">
        <f>SUMIFS('CONTRATOS 2016'!$AI:AI,'CONTRATOS 2016'!$AV:AV,A416)</f>
        <v>0</v>
      </c>
    </row>
    <row r="417" spans="1:5" x14ac:dyDescent="0.2">
      <c r="A417" s="23" t="s">
        <v>32</v>
      </c>
      <c r="B417" s="8">
        <v>79347330</v>
      </c>
      <c r="C417" s="25" t="s">
        <v>241</v>
      </c>
      <c r="D417" s="21">
        <f>COUNTIFS('CONTRATOS 2016'!AV:AV,A417,'CONTRATOS 2016'!$AI:AI,"&gt;=1")</f>
        <v>0</v>
      </c>
      <c r="E417" s="20">
        <f>SUMIFS('CONTRATOS 2016'!$AI:AI,'CONTRATOS 2016'!$AV:AV,A417)</f>
        <v>0</v>
      </c>
    </row>
    <row r="418" spans="1:5" x14ac:dyDescent="0.2">
      <c r="A418" s="23" t="s">
        <v>328</v>
      </c>
      <c r="B418" s="8">
        <v>7174162</v>
      </c>
      <c r="C418" s="25" t="s">
        <v>173</v>
      </c>
      <c r="D418" s="21">
        <f>COUNTIFS('CONTRATOS 2016'!AV:AV,A418,'CONTRATOS 2016'!$AI:AI,"&gt;=1")</f>
        <v>0</v>
      </c>
      <c r="E418" s="20">
        <f>SUMIFS('CONTRATOS 2016'!$AI:AI,'CONTRATOS 2016'!$AV:AV,A418)</f>
        <v>0</v>
      </c>
    </row>
    <row r="419" spans="1:5" x14ac:dyDescent="0.2">
      <c r="A419" s="23" t="s">
        <v>487</v>
      </c>
      <c r="B419" s="8">
        <v>19259584</v>
      </c>
      <c r="C419" s="25" t="s">
        <v>163</v>
      </c>
      <c r="D419" s="21">
        <f>COUNTIFS('CONTRATOS 2016'!AV:AV,A419,'CONTRATOS 2016'!$AI:AI,"&gt;=1")</f>
        <v>0</v>
      </c>
      <c r="E419" s="20">
        <f>SUMIFS('CONTRATOS 2016'!$AI:AI,'CONTRATOS 2016'!$AV:AV,A419)</f>
        <v>0</v>
      </c>
    </row>
    <row r="420" spans="1:5" x14ac:dyDescent="0.2">
      <c r="A420" s="23" t="s">
        <v>658</v>
      </c>
      <c r="B420" s="8">
        <v>51638528</v>
      </c>
      <c r="C420" s="25" t="s">
        <v>224</v>
      </c>
      <c r="D420" s="21">
        <f>COUNTIFS('CONTRATOS 2016'!AV:AV,A420,'CONTRATOS 2016'!$AI:AI,"&gt;=1")</f>
        <v>0</v>
      </c>
      <c r="E420" s="20">
        <f>SUMIFS('CONTRATOS 2016'!$AI:AI,'CONTRATOS 2016'!$AV:AV,A420)</f>
        <v>0</v>
      </c>
    </row>
    <row r="421" spans="1:5" x14ac:dyDescent="0.2">
      <c r="A421" s="23" t="s">
        <v>50</v>
      </c>
      <c r="B421" s="8">
        <v>79717103</v>
      </c>
      <c r="C421" s="25" t="s">
        <v>242</v>
      </c>
      <c r="D421" s="21">
        <f>COUNTIFS('CONTRATOS 2016'!AV:AV,A421,'CONTRATOS 2016'!$AI:AI,"&gt;=1")</f>
        <v>0</v>
      </c>
      <c r="E421" s="20">
        <f>SUMIFS('CONTRATOS 2016'!$AI:AI,'CONTRATOS 2016'!$AV:AV,A421)</f>
        <v>0</v>
      </c>
    </row>
    <row r="422" spans="1:5" x14ac:dyDescent="0.2">
      <c r="A422" s="23" t="s">
        <v>1370</v>
      </c>
      <c r="B422" s="8">
        <v>1047369103</v>
      </c>
      <c r="C422" s="25" t="s">
        <v>168</v>
      </c>
      <c r="D422" s="21">
        <f>COUNTIFS('CONTRATOS 2016'!AV:AV,A422,'CONTRATOS 2016'!$AI:AI,"&gt;=1")</f>
        <v>0</v>
      </c>
      <c r="E422" s="20">
        <f>SUMIFS('CONTRATOS 2016'!$AI:AI,'CONTRATOS 2016'!$AV:AV,A422)</f>
        <v>0</v>
      </c>
    </row>
    <row r="423" spans="1:5" x14ac:dyDescent="0.2">
      <c r="A423" s="23" t="s">
        <v>834</v>
      </c>
      <c r="B423" s="8">
        <v>63556323</v>
      </c>
      <c r="C423" s="25" t="s">
        <v>162</v>
      </c>
      <c r="D423" s="21">
        <f>COUNTIFS('CONTRATOS 2016'!AV:AV,A423,'CONTRATOS 2016'!$AI:AI,"&gt;=1")</f>
        <v>0</v>
      </c>
      <c r="E423" s="20">
        <f>SUMIFS('CONTRATOS 2016'!$AI:AI,'CONTRATOS 2016'!$AV:AV,A423)</f>
        <v>0</v>
      </c>
    </row>
    <row r="424" spans="1:5" x14ac:dyDescent="0.2">
      <c r="A424" s="23" t="s">
        <v>73</v>
      </c>
      <c r="B424" s="8">
        <v>52382959</v>
      </c>
      <c r="C424" s="25" t="s">
        <v>254</v>
      </c>
      <c r="D424" s="21">
        <f>COUNTIFS('CONTRATOS 2016'!AV:AV,A424,'CONTRATOS 2016'!$AI:AI,"&gt;=1")</f>
        <v>0</v>
      </c>
      <c r="E424" s="20">
        <f>SUMIFS('CONTRATOS 2016'!$AI:AI,'CONTRATOS 2016'!$AV:AV,A424)</f>
        <v>0</v>
      </c>
    </row>
    <row r="425" spans="1:5" x14ac:dyDescent="0.2">
      <c r="A425" s="23" t="s">
        <v>614</v>
      </c>
      <c r="B425" s="8">
        <v>40331795</v>
      </c>
      <c r="C425" s="25" t="s">
        <v>162</v>
      </c>
      <c r="D425" s="21">
        <f>COUNTIFS('CONTRATOS 2016'!AV:AV,A425,'CONTRATOS 2016'!$AI:AI,"&gt;=1")</f>
        <v>0</v>
      </c>
      <c r="E425" s="20">
        <f>SUMIFS('CONTRATOS 2016'!$AI:AI,'CONTRATOS 2016'!$AV:AV,A425)</f>
        <v>0</v>
      </c>
    </row>
    <row r="426" spans="1:5" x14ac:dyDescent="0.2">
      <c r="A426" s="23" t="s">
        <v>829</v>
      </c>
      <c r="B426" s="8">
        <v>63446674</v>
      </c>
      <c r="C426" s="25" t="s">
        <v>185</v>
      </c>
      <c r="D426" s="21">
        <f>COUNTIFS('CONTRATOS 2016'!AV:AV,A426,'CONTRATOS 2016'!$AI:AI,"&gt;=1")</f>
        <v>0</v>
      </c>
      <c r="E426" s="20">
        <f>SUMIFS('CONTRATOS 2016'!$AI:AI,'CONTRATOS 2016'!$AV:AV,A426)</f>
        <v>0</v>
      </c>
    </row>
    <row r="427" spans="1:5" x14ac:dyDescent="0.2">
      <c r="A427" s="23" t="s">
        <v>664</v>
      </c>
      <c r="B427" s="8">
        <v>51780014</v>
      </c>
      <c r="C427" s="25" t="s">
        <v>254</v>
      </c>
      <c r="D427" s="21">
        <f>COUNTIFS('CONTRATOS 2016'!AV:AV,A427,'CONTRATOS 2016'!$AI:AI,"&gt;=1")</f>
        <v>0</v>
      </c>
      <c r="E427" s="20">
        <f>SUMIFS('CONTRATOS 2016'!$AI:AI,'CONTRATOS 2016'!$AV:AV,A427)</f>
        <v>0</v>
      </c>
    </row>
    <row r="428" spans="1:5" x14ac:dyDescent="0.2">
      <c r="A428" s="23" t="s">
        <v>502</v>
      </c>
      <c r="B428" s="8">
        <v>20716312</v>
      </c>
      <c r="C428" s="25" t="s">
        <v>208</v>
      </c>
      <c r="D428" s="21">
        <f>COUNTIFS('CONTRATOS 2016'!AV:AV,A428,'CONTRATOS 2016'!$AI:AI,"&gt;=1")</f>
        <v>0</v>
      </c>
      <c r="E428" s="20">
        <f>SUMIFS('CONTRATOS 2016'!$AI:AI,'CONTRATOS 2016'!$AV:AV,A428)</f>
        <v>0</v>
      </c>
    </row>
    <row r="429" spans="1:5" x14ac:dyDescent="0.2">
      <c r="A429" s="23" t="s">
        <v>100</v>
      </c>
      <c r="B429" s="8">
        <v>52269116</v>
      </c>
      <c r="C429" s="25" t="s">
        <v>195</v>
      </c>
      <c r="D429" s="21">
        <f>COUNTIFS('CONTRATOS 2016'!AV:AV,A429,'CONTRATOS 2016'!$AI:AI,"&gt;=1")</f>
        <v>0</v>
      </c>
      <c r="E429" s="20">
        <f>SUMIFS('CONTRATOS 2016'!$AI:AI,'CONTRATOS 2016'!$AV:AV,A429)</f>
        <v>0</v>
      </c>
    </row>
    <row r="430" spans="1:5" x14ac:dyDescent="0.2">
      <c r="A430" s="23" t="s">
        <v>581</v>
      </c>
      <c r="B430" s="8">
        <v>36860865</v>
      </c>
      <c r="C430" s="25" t="s">
        <v>187</v>
      </c>
      <c r="D430" s="21">
        <f>COUNTIFS('CONTRATOS 2016'!AV:AV,A430,'CONTRATOS 2016'!$AI:AI,"&gt;=1")</f>
        <v>0</v>
      </c>
      <c r="E430" s="20">
        <f>SUMIFS('CONTRATOS 2016'!$AI:AI,'CONTRATOS 2016'!$AV:AV,A430)</f>
        <v>0</v>
      </c>
    </row>
    <row r="431" spans="1:5" x14ac:dyDescent="0.2">
      <c r="A431" s="23" t="s">
        <v>514</v>
      </c>
      <c r="B431" s="8">
        <v>23637912</v>
      </c>
      <c r="C431" s="25" t="s">
        <v>162</v>
      </c>
      <c r="D431" s="21">
        <f>COUNTIFS('CONTRATOS 2016'!AV:AV,A431,'CONTRATOS 2016'!$AI:AI,"&gt;=1")</f>
        <v>0</v>
      </c>
      <c r="E431" s="20">
        <f>SUMIFS('CONTRATOS 2016'!$AI:AI,'CONTRATOS 2016'!$AV:AV,A431)</f>
        <v>0</v>
      </c>
    </row>
    <row r="432" spans="1:5" x14ac:dyDescent="0.2">
      <c r="A432" s="23" t="s">
        <v>508</v>
      </c>
      <c r="B432" s="8">
        <v>21190642</v>
      </c>
      <c r="C432" s="25" t="s">
        <v>187</v>
      </c>
      <c r="D432" s="21">
        <f>COUNTIFS('CONTRATOS 2016'!AV:AV,A432,'CONTRATOS 2016'!$AI:AI,"&gt;=1")</f>
        <v>0</v>
      </c>
      <c r="E432" s="20">
        <f>SUMIFS('CONTRATOS 2016'!$AI:AI,'CONTRATOS 2016'!$AV:AV,A432)</f>
        <v>0</v>
      </c>
    </row>
    <row r="433" spans="1:5" x14ac:dyDescent="0.2">
      <c r="A433" s="23" t="s">
        <v>631</v>
      </c>
      <c r="B433" s="8">
        <v>43029132</v>
      </c>
      <c r="C433" s="25" t="s">
        <v>268</v>
      </c>
      <c r="D433" s="21">
        <f>COUNTIFS('CONTRATOS 2016'!AV:AV,A433,'CONTRATOS 2016'!$AI:AI,"&gt;=1")</f>
        <v>0</v>
      </c>
      <c r="E433" s="20">
        <f>SUMIFS('CONTRATOS 2016'!$AI:AI,'CONTRATOS 2016'!$AV:AV,A433)</f>
        <v>0</v>
      </c>
    </row>
    <row r="434" spans="1:5" x14ac:dyDescent="0.2">
      <c r="A434" s="23" t="s">
        <v>1402</v>
      </c>
      <c r="B434" s="8">
        <v>1085249478</v>
      </c>
      <c r="C434" s="25" t="s">
        <v>178</v>
      </c>
      <c r="D434" s="21">
        <f>COUNTIFS('CONTRATOS 2016'!AV:AV,A434,'CONTRATOS 2016'!$AI:AI,"&gt;=1")</f>
        <v>0</v>
      </c>
      <c r="E434" s="20">
        <f>SUMIFS('CONTRATOS 2016'!$AI:AI,'CONTRATOS 2016'!$AV:AV,A434)</f>
        <v>0</v>
      </c>
    </row>
    <row r="435" spans="1:5" x14ac:dyDescent="0.2">
      <c r="A435" s="23" t="s">
        <v>115</v>
      </c>
      <c r="B435" s="8">
        <v>33155651</v>
      </c>
      <c r="C435" s="25" t="s">
        <v>256</v>
      </c>
      <c r="D435" s="21">
        <f>COUNTIFS('CONTRATOS 2016'!AV:AV,A435,'CONTRATOS 2016'!$AI:AI,"&gt;=1")</f>
        <v>0</v>
      </c>
      <c r="E435" s="20">
        <f>SUMIFS('CONTRATOS 2016'!$AI:AI,'CONTRATOS 2016'!$AV:AV,A435)</f>
        <v>0</v>
      </c>
    </row>
    <row r="436" spans="1:5" x14ac:dyDescent="0.2">
      <c r="A436" s="23" t="s">
        <v>1376</v>
      </c>
      <c r="B436" s="8">
        <v>1047420675</v>
      </c>
      <c r="C436" s="25" t="s">
        <v>203</v>
      </c>
      <c r="D436" s="21">
        <f>COUNTIFS('CONTRATOS 2016'!AV:AV,A436,'CONTRATOS 2016'!$AI:AI,"&gt;=1")</f>
        <v>0</v>
      </c>
      <c r="E436" s="20">
        <f>SUMIFS('CONTRATOS 2016'!$AI:AI,'CONTRATOS 2016'!$AV:AV,A436)</f>
        <v>0</v>
      </c>
    </row>
    <row r="437" spans="1:5" x14ac:dyDescent="0.2">
      <c r="A437" s="23" t="s">
        <v>630</v>
      </c>
      <c r="B437" s="8">
        <v>42499411</v>
      </c>
      <c r="C437" s="25" t="s">
        <v>232</v>
      </c>
      <c r="D437" s="21">
        <f>COUNTIFS('CONTRATOS 2016'!AV:AV,A437,'CONTRATOS 2016'!$AI:AI,"&gt;=1")</f>
        <v>0</v>
      </c>
      <c r="E437" s="20">
        <f>SUMIFS('CONTRATOS 2016'!$AI:AI,'CONTRATOS 2016'!$AV:AV,A437)</f>
        <v>0</v>
      </c>
    </row>
    <row r="438" spans="1:5" x14ac:dyDescent="0.2">
      <c r="A438" s="23" t="s">
        <v>1247</v>
      </c>
      <c r="B438" s="8">
        <v>94532129</v>
      </c>
      <c r="C438" s="25" t="s">
        <v>174</v>
      </c>
      <c r="D438" s="21">
        <f>COUNTIFS('CONTRATOS 2016'!AV:AV,A438,'CONTRATOS 2016'!$AI:AI,"&gt;=1")</f>
        <v>0</v>
      </c>
      <c r="E438" s="20">
        <f>SUMIFS('CONTRATOS 2016'!$AI:AI,'CONTRATOS 2016'!$AV:AV,A438)</f>
        <v>0</v>
      </c>
    </row>
    <row r="439" spans="1:5" x14ac:dyDescent="0.2">
      <c r="A439" s="23" t="s">
        <v>619</v>
      </c>
      <c r="B439" s="8">
        <v>40443921</v>
      </c>
      <c r="C439" s="25" t="s">
        <v>162</v>
      </c>
      <c r="D439" s="21">
        <f>COUNTIFS('CONTRATOS 2016'!AV:AV,A439,'CONTRATOS 2016'!$AI:AI,"&gt;=1")</f>
        <v>0</v>
      </c>
      <c r="E439" s="20">
        <f>SUMIFS('CONTRATOS 2016'!$AI:AI,'CONTRATOS 2016'!$AV:AV,A439)</f>
        <v>0</v>
      </c>
    </row>
    <row r="440" spans="1:5" x14ac:dyDescent="0.2">
      <c r="A440" s="23" t="s">
        <v>885</v>
      </c>
      <c r="B440" s="8">
        <v>73113832</v>
      </c>
      <c r="C440" s="25" t="s">
        <v>250</v>
      </c>
      <c r="D440" s="21">
        <f>COUNTIFS('CONTRATOS 2016'!AV:AV,A440,'CONTRATOS 2016'!$AI:AI,"&gt;=1")</f>
        <v>0</v>
      </c>
      <c r="E440" s="20">
        <f>SUMIFS('CONTRATOS 2016'!$AI:AI,'CONTRATOS 2016'!$AV:AV,A440)</f>
        <v>0</v>
      </c>
    </row>
    <row r="441" spans="1:5" x14ac:dyDescent="0.2">
      <c r="A441" s="23" t="s">
        <v>1103</v>
      </c>
      <c r="B441" s="8">
        <v>80234741</v>
      </c>
      <c r="C441" s="25" t="s">
        <v>262</v>
      </c>
      <c r="D441" s="21">
        <f>COUNTIFS('CONTRATOS 2016'!AV:AV,A441,'CONTRATOS 2016'!$AI:AI,"&gt;=1")</f>
        <v>0</v>
      </c>
      <c r="E441" s="20">
        <f>SUMIFS('CONTRATOS 2016'!$AI:AI,'CONTRATOS 2016'!$AV:AV,A441)</f>
        <v>0</v>
      </c>
    </row>
    <row r="442" spans="1:5" x14ac:dyDescent="0.2">
      <c r="A442" s="23" t="s">
        <v>493</v>
      </c>
      <c r="B442" s="8">
        <v>19452913</v>
      </c>
      <c r="C442" s="25" t="s">
        <v>163</v>
      </c>
      <c r="D442" s="21">
        <f>COUNTIFS('CONTRATOS 2016'!AV:AV,A442,'CONTRATOS 2016'!$AI:AI,"&gt;=1")</f>
        <v>0</v>
      </c>
      <c r="E442" s="20">
        <f>SUMIFS('CONTRATOS 2016'!$AI:AI,'CONTRATOS 2016'!$AV:AV,A442)</f>
        <v>0</v>
      </c>
    </row>
    <row r="443" spans="1:5" x14ac:dyDescent="0.2">
      <c r="A443" s="23" t="s">
        <v>912</v>
      </c>
      <c r="B443" s="8">
        <v>75037790</v>
      </c>
      <c r="C443" s="25" t="s">
        <v>174</v>
      </c>
      <c r="D443" s="21">
        <f>COUNTIFS('CONTRATOS 2016'!AV:AV,A443,'CONTRATOS 2016'!$AI:AI,"&gt;=1")</f>
        <v>0</v>
      </c>
      <c r="E443" s="20">
        <f>SUMIFS('CONTRATOS 2016'!$AI:AI,'CONTRATOS 2016'!$AV:AV,A443)</f>
        <v>0</v>
      </c>
    </row>
    <row r="444" spans="1:5" x14ac:dyDescent="0.2">
      <c r="A444" s="23" t="s">
        <v>495</v>
      </c>
      <c r="B444" s="8">
        <v>19462757</v>
      </c>
      <c r="C444" s="25" t="s">
        <v>240</v>
      </c>
      <c r="D444" s="21">
        <f>COUNTIFS('CONTRATOS 2016'!AV:AV,A444,'CONTRATOS 2016'!$AI:AI,"&gt;=1")</f>
        <v>0</v>
      </c>
      <c r="E444" s="20">
        <f>SUMIFS('CONTRATOS 2016'!$AI:AI,'CONTRATOS 2016'!$AV:AV,A444)</f>
        <v>0</v>
      </c>
    </row>
    <row r="445" spans="1:5" x14ac:dyDescent="0.2">
      <c r="A445" s="23" t="s">
        <v>988</v>
      </c>
      <c r="B445" s="8">
        <v>79623516</v>
      </c>
      <c r="C445" s="25" t="s">
        <v>180</v>
      </c>
      <c r="D445" s="21">
        <f>COUNTIFS('CONTRATOS 2016'!AV:AV,A445,'CONTRATOS 2016'!$AI:AI,"&gt;=1")</f>
        <v>0</v>
      </c>
      <c r="E445" s="20">
        <f>SUMIFS('CONTRATOS 2016'!$AI:AI,'CONTRATOS 2016'!$AV:AV,A445)</f>
        <v>0</v>
      </c>
    </row>
    <row r="446" spans="1:5" x14ac:dyDescent="0.2">
      <c r="A446" s="23" t="s">
        <v>1379</v>
      </c>
      <c r="B446" s="8">
        <v>1049613986</v>
      </c>
      <c r="C446" s="25" t="s">
        <v>164</v>
      </c>
      <c r="D446" s="21">
        <f>COUNTIFS('CONTRATOS 2016'!AV:AV,A446,'CONTRATOS 2016'!$AI:AI,"&gt;=1")</f>
        <v>0</v>
      </c>
      <c r="E446" s="20">
        <f>SUMIFS('CONTRATOS 2016'!$AI:AI,'CONTRATOS 2016'!$AV:AV,A446)</f>
        <v>0</v>
      </c>
    </row>
    <row r="447" spans="1:5" x14ac:dyDescent="0.2">
      <c r="A447" s="23" t="s">
        <v>473</v>
      </c>
      <c r="B447" s="8">
        <v>17655925</v>
      </c>
      <c r="C447" s="25" t="s">
        <v>173</v>
      </c>
      <c r="D447" s="21">
        <f>COUNTIFS('CONTRATOS 2016'!AV:AV,A447,'CONTRATOS 2016'!$AI:AI,"&gt;=1")</f>
        <v>0</v>
      </c>
      <c r="E447" s="20">
        <f>SUMIFS('CONTRATOS 2016'!$AI:AI,'CONTRATOS 2016'!$AV:AV,A447)</f>
        <v>0</v>
      </c>
    </row>
    <row r="448" spans="1:5" x14ac:dyDescent="0.2">
      <c r="A448" s="23" t="s">
        <v>489</v>
      </c>
      <c r="B448" s="8">
        <v>19302966</v>
      </c>
      <c r="C448" s="25" t="s">
        <v>163</v>
      </c>
      <c r="D448" s="21">
        <f>COUNTIFS('CONTRATOS 2016'!AV:AV,A448,'CONTRATOS 2016'!$AI:AI,"&gt;=1")</f>
        <v>0</v>
      </c>
      <c r="E448" s="20">
        <f>SUMIFS('CONTRATOS 2016'!$AI:AI,'CONTRATOS 2016'!$AV:AV,A448)</f>
        <v>0</v>
      </c>
    </row>
    <row r="449" spans="1:5" x14ac:dyDescent="0.2">
      <c r="A449" s="23" t="s">
        <v>939</v>
      </c>
      <c r="B449" s="8">
        <v>79050892</v>
      </c>
      <c r="C449" s="25" t="s">
        <v>198</v>
      </c>
      <c r="D449" s="21">
        <f>COUNTIFS('CONTRATOS 2016'!AV:AV,A449,'CONTRATOS 2016'!$AI:AI,"&gt;=1")</f>
        <v>0</v>
      </c>
      <c r="E449" s="20">
        <f>SUMIFS('CONTRATOS 2016'!$AI:AI,'CONTRATOS 2016'!$AV:AV,A449)</f>
        <v>0</v>
      </c>
    </row>
    <row r="450" spans="1:5" x14ac:dyDescent="0.2">
      <c r="A450" s="23" t="s">
        <v>1084</v>
      </c>
      <c r="B450" s="8">
        <v>80148462</v>
      </c>
      <c r="C450" s="25" t="s">
        <v>162</v>
      </c>
      <c r="D450" s="21">
        <f>COUNTIFS('CONTRATOS 2016'!AV:AV,A450,'CONTRATOS 2016'!$AI:AI,"&gt;=1")</f>
        <v>0</v>
      </c>
      <c r="E450" s="20">
        <f>SUMIFS('CONTRATOS 2016'!$AI:AI,'CONTRATOS 2016'!$AV:AV,A450)</f>
        <v>0</v>
      </c>
    </row>
    <row r="451" spans="1:5" x14ac:dyDescent="0.2">
      <c r="A451" s="23" t="s">
        <v>108</v>
      </c>
      <c r="B451" s="8">
        <v>40179426</v>
      </c>
      <c r="C451" s="25" t="s">
        <v>234</v>
      </c>
      <c r="D451" s="21">
        <f>COUNTIFS('CONTRATOS 2016'!AV:AV,A451,'CONTRATOS 2016'!$AI:AI,"&gt;=1")</f>
        <v>0</v>
      </c>
      <c r="E451" s="20">
        <f>SUMIFS('CONTRATOS 2016'!$AI:AI,'CONTRATOS 2016'!$AV:AV,A451)</f>
        <v>0</v>
      </c>
    </row>
    <row r="452" spans="1:5" x14ac:dyDescent="0.2">
      <c r="A452" s="23" t="s">
        <v>1046</v>
      </c>
      <c r="B452" s="8">
        <v>79987754</v>
      </c>
      <c r="C452" s="25" t="s">
        <v>257</v>
      </c>
      <c r="D452" s="21">
        <f>COUNTIFS('CONTRATOS 2016'!AV:AV,A452,'CONTRATOS 2016'!$AI:AI,"&gt;=1")</f>
        <v>0</v>
      </c>
      <c r="E452" s="20">
        <f>SUMIFS('CONTRATOS 2016'!$AI:AI,'CONTRATOS 2016'!$AV:AV,A452)</f>
        <v>0</v>
      </c>
    </row>
    <row r="453" spans="1:5" x14ac:dyDescent="0.2">
      <c r="A453" s="23" t="s">
        <v>1401</v>
      </c>
      <c r="B453" s="8">
        <v>1085245141</v>
      </c>
      <c r="C453" s="25" t="s">
        <v>223</v>
      </c>
      <c r="D453" s="21">
        <f>COUNTIFS('CONTRATOS 2016'!AV:AV,A453,'CONTRATOS 2016'!$AI:AI,"&gt;=1")</f>
        <v>0</v>
      </c>
      <c r="E453" s="20">
        <f>SUMIFS('CONTRATOS 2016'!$AI:AI,'CONTRATOS 2016'!$AV:AV,A453)</f>
        <v>0</v>
      </c>
    </row>
    <row r="454" spans="1:5" x14ac:dyDescent="0.2">
      <c r="A454" s="23" t="s">
        <v>1226</v>
      </c>
      <c r="B454" s="8">
        <v>94326813</v>
      </c>
      <c r="C454" s="25" t="s">
        <v>167</v>
      </c>
      <c r="D454" s="21">
        <f>COUNTIFS('CONTRATOS 2016'!AV:AV,A454,'CONTRATOS 2016'!$AI:AI,"&gt;=1")</f>
        <v>0</v>
      </c>
      <c r="E454" s="20">
        <f>SUMIFS('CONTRATOS 2016'!$AI:AI,'CONTRATOS 2016'!$AV:AV,A454)</f>
        <v>0</v>
      </c>
    </row>
    <row r="455" spans="1:5" x14ac:dyDescent="0.2">
      <c r="A455" s="23" t="s">
        <v>1228</v>
      </c>
      <c r="B455" s="8">
        <v>94356169</v>
      </c>
      <c r="C455" s="25" t="s">
        <v>172</v>
      </c>
      <c r="D455" s="21">
        <f>COUNTIFS('CONTRATOS 2016'!AV:AV,A455,'CONTRATOS 2016'!$AI:AI,"&gt;=1")</f>
        <v>0</v>
      </c>
      <c r="E455" s="20">
        <f>SUMIFS('CONTRATOS 2016'!$AI:AI,'CONTRATOS 2016'!$AV:AV,A455)</f>
        <v>0</v>
      </c>
    </row>
    <row r="456" spans="1:5" x14ac:dyDescent="0.2">
      <c r="A456" s="23" t="s">
        <v>1092</v>
      </c>
      <c r="B456" s="8">
        <v>80179854</v>
      </c>
      <c r="C456" s="25" t="s">
        <v>162</v>
      </c>
      <c r="D456" s="21">
        <f>COUNTIFS('CONTRATOS 2016'!AV:AV,A456,'CONTRATOS 2016'!$AI:AI,"&gt;=1")</f>
        <v>0</v>
      </c>
      <c r="E456" s="20">
        <f>SUMIFS('CONTRATOS 2016'!$AI:AI,'CONTRATOS 2016'!$AV:AV,A456)</f>
        <v>0</v>
      </c>
    </row>
    <row r="457" spans="1:5" x14ac:dyDescent="0.2">
      <c r="A457" s="23" t="s">
        <v>497</v>
      </c>
      <c r="B457" s="8">
        <v>19473262</v>
      </c>
      <c r="C457" s="25" t="s">
        <v>162</v>
      </c>
      <c r="D457" s="21">
        <f>COUNTIFS('CONTRATOS 2016'!AV:AV,A457,'CONTRATOS 2016'!$AI:AI,"&gt;=1")</f>
        <v>0</v>
      </c>
      <c r="E457" s="20">
        <f>SUMIFS('CONTRATOS 2016'!$AI:AI,'CONTRATOS 2016'!$AV:AV,A457)</f>
        <v>0</v>
      </c>
    </row>
    <row r="458" spans="1:5" x14ac:dyDescent="0.2">
      <c r="A458" s="23" t="s">
        <v>511</v>
      </c>
      <c r="B458" s="8">
        <v>22644472</v>
      </c>
      <c r="C458" s="25" t="s">
        <v>162</v>
      </c>
      <c r="D458" s="21">
        <f>COUNTIFS('CONTRATOS 2016'!AV:AV,A458,'CONTRATOS 2016'!$AI:AI,"&gt;=1")</f>
        <v>0</v>
      </c>
      <c r="E458" s="20">
        <f>SUMIFS('CONTRATOS 2016'!$AI:AI,'CONTRATOS 2016'!$AV:AV,A458)</f>
        <v>0</v>
      </c>
    </row>
    <row r="459" spans="1:5" x14ac:dyDescent="0.2">
      <c r="A459" s="23" t="s">
        <v>1340</v>
      </c>
      <c r="B459" s="8">
        <v>1031120689</v>
      </c>
      <c r="C459" s="25" t="s">
        <v>179</v>
      </c>
      <c r="D459" s="21">
        <f>COUNTIFS('CONTRATOS 2016'!AV:AV,A459,'CONTRATOS 2016'!$AI:AI,"&gt;=1")</f>
        <v>0</v>
      </c>
      <c r="E459" s="20">
        <f>SUMIFS('CONTRATOS 2016'!$AI:AI,'CONTRATOS 2016'!$AV:AV,A459)</f>
        <v>0</v>
      </c>
    </row>
    <row r="460" spans="1:5" x14ac:dyDescent="0.2">
      <c r="A460" s="23" t="s">
        <v>509</v>
      </c>
      <c r="B460" s="8">
        <v>22464885</v>
      </c>
      <c r="C460" s="25" t="s">
        <v>220</v>
      </c>
      <c r="D460" s="21">
        <f>COUNTIFS('CONTRATOS 2016'!AV:AV,A460,'CONTRATOS 2016'!$AI:AI,"&gt;=1")</f>
        <v>0</v>
      </c>
      <c r="E460" s="20">
        <f>SUMIFS('CONTRATOS 2016'!$AI:AI,'CONTRATOS 2016'!$AV:AV,A460)</f>
        <v>0</v>
      </c>
    </row>
    <row r="461" spans="1:5" x14ac:dyDescent="0.2">
      <c r="A461" s="23" t="s">
        <v>1022</v>
      </c>
      <c r="B461" s="8">
        <v>79885176</v>
      </c>
      <c r="C461" s="25" t="s">
        <v>172</v>
      </c>
      <c r="D461" s="21">
        <f>COUNTIFS('CONTRATOS 2016'!AV:AV,A461,'CONTRATOS 2016'!$AI:AI,"&gt;=1")</f>
        <v>0</v>
      </c>
      <c r="E461" s="20">
        <f>SUMIFS('CONTRATOS 2016'!$AI:AI,'CONTRATOS 2016'!$AV:AV,A461)</f>
        <v>0</v>
      </c>
    </row>
    <row r="462" spans="1:5" x14ac:dyDescent="0.2">
      <c r="A462" s="23" t="s">
        <v>1100</v>
      </c>
      <c r="B462" s="8">
        <v>80226421</v>
      </c>
      <c r="C462" s="25" t="s">
        <v>180</v>
      </c>
      <c r="D462" s="21">
        <f>COUNTIFS('CONTRATOS 2016'!AV:AV,A462,'CONTRATOS 2016'!$AI:AI,"&gt;=1")</f>
        <v>0</v>
      </c>
      <c r="E462" s="20">
        <f>SUMIFS('CONTRATOS 2016'!$AI:AI,'CONTRATOS 2016'!$AV:AV,A462)</f>
        <v>0</v>
      </c>
    </row>
    <row r="463" spans="1:5" x14ac:dyDescent="0.2">
      <c r="A463" s="23" t="s">
        <v>1197</v>
      </c>
      <c r="B463" s="8">
        <v>88244765</v>
      </c>
      <c r="C463" s="25" t="s">
        <v>207</v>
      </c>
      <c r="D463" s="21">
        <f>COUNTIFS('CONTRATOS 2016'!AV:AV,A463,'CONTRATOS 2016'!$AI:AI,"&gt;=1")</f>
        <v>0</v>
      </c>
      <c r="E463" s="20">
        <f>SUMIFS('CONTRATOS 2016'!$AI:AI,'CONTRATOS 2016'!$AV:AV,A463)</f>
        <v>0</v>
      </c>
    </row>
    <row r="464" spans="1:5" x14ac:dyDescent="0.2">
      <c r="A464" s="23" t="s">
        <v>289</v>
      </c>
      <c r="B464" s="8">
        <v>1061548</v>
      </c>
      <c r="C464" s="25" t="s">
        <v>164</v>
      </c>
      <c r="D464" s="21">
        <f>COUNTIFS('CONTRATOS 2016'!AV:AV,A464,'CONTRATOS 2016'!$AI:AI,"&gt;=1")</f>
        <v>0</v>
      </c>
      <c r="E464" s="20">
        <f>SUMIFS('CONTRATOS 2016'!$AI:AI,'CONTRATOS 2016'!$AV:AV,A464)</f>
        <v>0</v>
      </c>
    </row>
    <row r="465" spans="1:5" x14ac:dyDescent="0.2">
      <c r="A465" s="23" t="s">
        <v>950</v>
      </c>
      <c r="B465" s="8">
        <v>79215386</v>
      </c>
      <c r="C465" s="25" t="s">
        <v>162</v>
      </c>
      <c r="D465" s="21">
        <f>COUNTIFS('CONTRATOS 2016'!AV:AV,A465,'CONTRATOS 2016'!$AI:AI,"&gt;=1")</f>
        <v>0</v>
      </c>
      <c r="E465" s="20">
        <f>SUMIFS('CONTRATOS 2016'!$AI:AI,'CONTRATOS 2016'!$AV:AV,A465)</f>
        <v>0</v>
      </c>
    </row>
    <row r="466" spans="1:5" x14ac:dyDescent="0.2">
      <c r="A466" s="23" t="s">
        <v>938</v>
      </c>
      <c r="B466" s="8">
        <v>79004627</v>
      </c>
      <c r="C466" s="25" t="s">
        <v>184</v>
      </c>
      <c r="D466" s="21">
        <f>COUNTIFS('CONTRATOS 2016'!AV:AV,A466,'CONTRATOS 2016'!$AI:AI,"&gt;=1")</f>
        <v>0</v>
      </c>
      <c r="E466" s="20">
        <f>SUMIFS('CONTRATOS 2016'!$AI:AI,'CONTRATOS 2016'!$AV:AV,A466)</f>
        <v>0</v>
      </c>
    </row>
    <row r="467" spans="1:5" x14ac:dyDescent="0.2">
      <c r="A467" s="23" t="s">
        <v>1214</v>
      </c>
      <c r="B467" s="8">
        <v>93125633</v>
      </c>
      <c r="C467" s="25" t="s">
        <v>164</v>
      </c>
      <c r="D467" s="21">
        <f>COUNTIFS('CONTRATOS 2016'!AV:AV,A467,'CONTRATOS 2016'!$AI:AI,"&gt;=1")</f>
        <v>0</v>
      </c>
      <c r="E467" s="20">
        <f>SUMIFS('CONTRATOS 2016'!$AI:AI,'CONTRATOS 2016'!$AV:AV,A467)</f>
        <v>0</v>
      </c>
    </row>
    <row r="468" spans="1:5" x14ac:dyDescent="0.2">
      <c r="A468" s="23" t="s">
        <v>434</v>
      </c>
      <c r="B468" s="8">
        <v>13862072</v>
      </c>
      <c r="C468" s="25" t="s">
        <v>207</v>
      </c>
      <c r="D468" s="21">
        <f>COUNTIFS('CONTRATOS 2016'!AV:AV,A468,'CONTRATOS 2016'!$AI:AI,"&gt;=1")</f>
        <v>0</v>
      </c>
      <c r="E468" s="20">
        <f>SUMIFS('CONTRATOS 2016'!$AI:AI,'CONTRATOS 2016'!$AV:AV,A468)</f>
        <v>0</v>
      </c>
    </row>
    <row r="469" spans="1:5" x14ac:dyDescent="0.2">
      <c r="A469" s="23" t="s">
        <v>957</v>
      </c>
      <c r="B469" s="8">
        <v>79365348</v>
      </c>
      <c r="C469" s="25" t="s">
        <v>220</v>
      </c>
      <c r="D469" s="21">
        <f>COUNTIFS('CONTRATOS 2016'!AV:AV,A469,'CONTRATOS 2016'!$AI:AI,"&gt;=1")</f>
        <v>0</v>
      </c>
      <c r="E469" s="20">
        <f>SUMIFS('CONTRATOS 2016'!$AI:AI,'CONTRATOS 2016'!$AV:AV,A469)</f>
        <v>0</v>
      </c>
    </row>
    <row r="470" spans="1:5" x14ac:dyDescent="0.2">
      <c r="A470" s="23" t="s">
        <v>412</v>
      </c>
      <c r="B470" s="8">
        <v>12906726</v>
      </c>
      <c r="C470" s="25" t="s">
        <v>224</v>
      </c>
      <c r="D470" s="21">
        <f>COUNTIFS('CONTRATOS 2016'!AV:AV,A470,'CONTRATOS 2016'!$AI:AI,"&gt;=1")</f>
        <v>0</v>
      </c>
      <c r="E470" s="20">
        <f>SUMIFS('CONTRATOS 2016'!$AI:AI,'CONTRATOS 2016'!$AV:AV,A470)</f>
        <v>0</v>
      </c>
    </row>
    <row r="471" spans="1:5" x14ac:dyDescent="0.2">
      <c r="A471" s="23" t="s">
        <v>1205</v>
      </c>
      <c r="B471" s="8">
        <v>91268131</v>
      </c>
      <c r="C471" s="25" t="s">
        <v>260</v>
      </c>
      <c r="D471" s="21">
        <f>COUNTIFS('CONTRATOS 2016'!AV:AV,A471,'CONTRATOS 2016'!$AI:AI,"&gt;=1")</f>
        <v>0</v>
      </c>
      <c r="E471" s="20">
        <f>SUMIFS('CONTRATOS 2016'!$AI:AI,'CONTRATOS 2016'!$AV:AV,A471)</f>
        <v>0</v>
      </c>
    </row>
    <row r="472" spans="1:5" x14ac:dyDescent="0.2">
      <c r="A472" s="23" t="s">
        <v>1033</v>
      </c>
      <c r="B472" s="8">
        <v>79915303</v>
      </c>
      <c r="C472" s="25" t="s">
        <v>253</v>
      </c>
      <c r="D472" s="21">
        <f>COUNTIFS('CONTRATOS 2016'!AV:AV,A472,'CONTRATOS 2016'!$AI:AI,"&gt;=1")</f>
        <v>0</v>
      </c>
      <c r="E472" s="20">
        <f>SUMIFS('CONTRATOS 2016'!$AI:AI,'CONTRATOS 2016'!$AV:AV,A472)</f>
        <v>0</v>
      </c>
    </row>
    <row r="473" spans="1:5" x14ac:dyDescent="0.2">
      <c r="A473" s="23" t="s">
        <v>1236</v>
      </c>
      <c r="B473" s="8">
        <v>94417073</v>
      </c>
      <c r="C473" s="25" t="s">
        <v>172</v>
      </c>
      <c r="D473" s="21">
        <f>COUNTIFS('CONTRATOS 2016'!AV:AV,A473,'CONTRATOS 2016'!$AI:AI,"&gt;=1")</f>
        <v>0</v>
      </c>
      <c r="E473" s="20">
        <f>SUMIFS('CONTRATOS 2016'!$AI:AI,'CONTRATOS 2016'!$AV:AV,A473)</f>
        <v>0</v>
      </c>
    </row>
    <row r="474" spans="1:5" x14ac:dyDescent="0.2">
      <c r="A474" s="23" t="s">
        <v>902</v>
      </c>
      <c r="B474" s="8">
        <v>74185483</v>
      </c>
      <c r="C474" s="25" t="s">
        <v>201</v>
      </c>
      <c r="D474" s="21">
        <f>COUNTIFS('CONTRATOS 2016'!AV:AV,A474,'CONTRATOS 2016'!$AI:AI,"&gt;=1")</f>
        <v>0</v>
      </c>
      <c r="E474" s="20">
        <f>SUMIFS('CONTRATOS 2016'!$AI:AI,'CONTRATOS 2016'!$AV:AV,A474)</f>
        <v>0</v>
      </c>
    </row>
    <row r="475" spans="1:5" x14ac:dyDescent="0.2">
      <c r="A475" s="23" t="s">
        <v>1070</v>
      </c>
      <c r="B475" s="8">
        <v>80070523</v>
      </c>
      <c r="C475" s="25" t="s">
        <v>162</v>
      </c>
      <c r="D475" s="21">
        <f>COUNTIFS('CONTRATOS 2016'!AV:AV,A475,'CONTRATOS 2016'!$AI:AI,"&gt;=1")</f>
        <v>0</v>
      </c>
      <c r="E475" s="20">
        <f>SUMIFS('CONTRATOS 2016'!$AI:AI,'CONTRATOS 2016'!$AV:AV,A475)</f>
        <v>0</v>
      </c>
    </row>
    <row r="476" spans="1:5" x14ac:dyDescent="0.2">
      <c r="A476" s="23" t="s">
        <v>1115</v>
      </c>
      <c r="B476" s="8">
        <v>80470847</v>
      </c>
      <c r="C476" s="25" t="s">
        <v>204</v>
      </c>
      <c r="D476" s="21">
        <f>COUNTIFS('CONTRATOS 2016'!AV:AV,A476,'CONTRATOS 2016'!$AI:AI,"&gt;=1")</f>
        <v>0</v>
      </c>
      <c r="E476" s="20">
        <f>SUMIFS('CONTRATOS 2016'!$AI:AI,'CONTRATOS 2016'!$AV:AV,A476)</f>
        <v>0</v>
      </c>
    </row>
    <row r="477" spans="1:5" x14ac:dyDescent="0.2">
      <c r="A477" s="23" t="s">
        <v>1020</v>
      </c>
      <c r="B477" s="8">
        <v>79855588</v>
      </c>
      <c r="C477" s="25" t="s">
        <v>168</v>
      </c>
      <c r="D477" s="21">
        <f>COUNTIFS('CONTRATOS 2016'!AV:AV,A477,'CONTRATOS 2016'!$AI:AI,"&gt;=1")</f>
        <v>0</v>
      </c>
      <c r="E477" s="20">
        <f>SUMIFS('CONTRATOS 2016'!$AI:AI,'CONTRATOS 2016'!$AV:AV,A477)</f>
        <v>0</v>
      </c>
    </row>
    <row r="478" spans="1:5" x14ac:dyDescent="0.2">
      <c r="A478" s="23" t="s">
        <v>311</v>
      </c>
      <c r="B478" s="8">
        <v>5633214</v>
      </c>
      <c r="C478" s="25" t="s">
        <v>162</v>
      </c>
      <c r="D478" s="21">
        <f>COUNTIFS('CONTRATOS 2016'!AV:AV,A478,'CONTRATOS 2016'!$AI:AI,"&gt;=1")</f>
        <v>0</v>
      </c>
      <c r="E478" s="20">
        <f>SUMIFS('CONTRATOS 2016'!$AI:AI,'CONTRATOS 2016'!$AV:AV,A478)</f>
        <v>0</v>
      </c>
    </row>
    <row r="479" spans="1:5" x14ac:dyDescent="0.2">
      <c r="A479" s="23" t="s">
        <v>1034</v>
      </c>
      <c r="B479" s="8">
        <v>79921839</v>
      </c>
      <c r="C479" s="25" t="s">
        <v>203</v>
      </c>
      <c r="D479" s="21">
        <f>COUNTIFS('CONTRATOS 2016'!AV:AV,A479,'CONTRATOS 2016'!$AI:AI,"&gt;=1")</f>
        <v>0</v>
      </c>
      <c r="E479" s="20">
        <f>SUMIFS('CONTRATOS 2016'!$AI:AI,'CONTRATOS 2016'!$AV:AV,A479)</f>
        <v>0</v>
      </c>
    </row>
    <row r="480" spans="1:5" x14ac:dyDescent="0.2">
      <c r="A480" s="23" t="s">
        <v>896</v>
      </c>
      <c r="B480" s="8">
        <v>73191970</v>
      </c>
      <c r="C480" s="25" t="s">
        <v>168</v>
      </c>
      <c r="D480" s="21">
        <f>COUNTIFS('CONTRATOS 2016'!AV:AV,A480,'CONTRATOS 2016'!$AI:AI,"&gt;=1")</f>
        <v>0</v>
      </c>
      <c r="E480" s="20">
        <f>SUMIFS('CONTRATOS 2016'!$AI:AI,'CONTRATOS 2016'!$AV:AV,A480)</f>
        <v>0</v>
      </c>
    </row>
    <row r="481" spans="1:5" x14ac:dyDescent="0.2">
      <c r="A481" s="23" t="s">
        <v>868</v>
      </c>
      <c r="B481" s="8">
        <v>72189260</v>
      </c>
      <c r="C481" s="25" t="s">
        <v>220</v>
      </c>
      <c r="D481" s="21">
        <f>COUNTIFS('CONTRATOS 2016'!AV:AV,A481,'CONTRATOS 2016'!$AI:AI,"&gt;=1")</f>
        <v>0</v>
      </c>
      <c r="E481" s="20">
        <f>SUMIFS('CONTRATOS 2016'!$AI:AI,'CONTRATOS 2016'!$AV:AV,A481)</f>
        <v>0</v>
      </c>
    </row>
    <row r="482" spans="1:5" x14ac:dyDescent="0.2">
      <c r="A482" s="23" t="s">
        <v>443</v>
      </c>
      <c r="B482" s="8">
        <v>15041122</v>
      </c>
      <c r="C482" s="25" t="s">
        <v>231</v>
      </c>
      <c r="D482" s="21">
        <f>COUNTIFS('CONTRATOS 2016'!AV:AV,A482,'CONTRATOS 2016'!$AI:AI,"&gt;=1")</f>
        <v>0</v>
      </c>
      <c r="E482" s="20">
        <f>SUMIFS('CONTRATOS 2016'!$AI:AI,'CONTRATOS 2016'!$AV:AV,A482)</f>
        <v>0</v>
      </c>
    </row>
    <row r="483" spans="1:5" x14ac:dyDescent="0.2">
      <c r="A483" s="23" t="s">
        <v>298</v>
      </c>
      <c r="B483" s="8">
        <v>3805928</v>
      </c>
      <c r="C483" s="25" t="s">
        <v>168</v>
      </c>
      <c r="D483" s="21">
        <f>COUNTIFS('CONTRATOS 2016'!AV:AV,A483,'CONTRATOS 2016'!$AI:AI,"&gt;=1")</f>
        <v>0</v>
      </c>
      <c r="E483" s="20">
        <f>SUMIFS('CONTRATOS 2016'!$AI:AI,'CONTRATOS 2016'!$AV:AV,A483)</f>
        <v>0</v>
      </c>
    </row>
    <row r="484" spans="1:5" x14ac:dyDescent="0.2">
      <c r="A484" s="23" t="s">
        <v>1150</v>
      </c>
      <c r="B484" s="8">
        <v>85462635</v>
      </c>
      <c r="C484" s="25" t="s">
        <v>250</v>
      </c>
      <c r="D484" s="21">
        <f>COUNTIFS('CONTRATOS 2016'!AV:AV,A484,'CONTRATOS 2016'!$AI:AI,"&gt;=1")</f>
        <v>0</v>
      </c>
      <c r="E484" s="20">
        <f>SUMIFS('CONTRATOS 2016'!$AI:AI,'CONTRATOS 2016'!$AV:AV,A484)</f>
        <v>0</v>
      </c>
    </row>
    <row r="485" spans="1:5" x14ac:dyDescent="0.2">
      <c r="A485" s="23" t="s">
        <v>360</v>
      </c>
      <c r="B485" s="8">
        <v>9871177</v>
      </c>
      <c r="C485" s="25" t="s">
        <v>175</v>
      </c>
      <c r="D485" s="21">
        <f>COUNTIFS('CONTRATOS 2016'!AV:AV,A485,'CONTRATOS 2016'!$AI:AI,"&gt;=1")</f>
        <v>0</v>
      </c>
      <c r="E485" s="20">
        <f>SUMIFS('CONTRATOS 2016'!$AI:AI,'CONTRATOS 2016'!$AV:AV,A485)</f>
        <v>0</v>
      </c>
    </row>
    <row r="486" spans="1:5" x14ac:dyDescent="0.2">
      <c r="A486" s="23" t="s">
        <v>1427</v>
      </c>
      <c r="B486" s="8">
        <v>1116722339</v>
      </c>
      <c r="C486" s="25" t="s">
        <v>172</v>
      </c>
      <c r="D486" s="21">
        <f>COUNTIFS('CONTRATOS 2016'!AV:AV,A486,'CONTRATOS 2016'!$AI:AI,"&gt;=1")</f>
        <v>0</v>
      </c>
      <c r="E486" s="20">
        <f>SUMIFS('CONTRATOS 2016'!$AI:AI,'CONTRATOS 2016'!$AV:AV,A486)</f>
        <v>0</v>
      </c>
    </row>
    <row r="487" spans="1:5" x14ac:dyDescent="0.2">
      <c r="A487" s="23" t="s">
        <v>1188</v>
      </c>
      <c r="B487" s="8">
        <v>88229172</v>
      </c>
      <c r="C487" s="25" t="s">
        <v>280</v>
      </c>
      <c r="D487" s="21">
        <f>COUNTIFS('CONTRATOS 2016'!AV:AV,A487,'CONTRATOS 2016'!$AI:AI,"&gt;=1")</f>
        <v>0</v>
      </c>
      <c r="E487" s="20">
        <f>SUMIFS('CONTRATOS 2016'!$AI:AI,'CONTRATOS 2016'!$AV:AV,A487)</f>
        <v>0</v>
      </c>
    </row>
    <row r="488" spans="1:5" x14ac:dyDescent="0.2">
      <c r="A488" s="23" t="s">
        <v>465</v>
      </c>
      <c r="B488" s="8">
        <v>17336974</v>
      </c>
      <c r="C488" s="25" t="s">
        <v>237</v>
      </c>
      <c r="D488" s="21">
        <f>COUNTIFS('CONTRATOS 2016'!AV:AV,A488,'CONTRATOS 2016'!$AI:AI,"&gt;=1")</f>
        <v>0</v>
      </c>
      <c r="E488" s="20">
        <f>SUMIFS('CONTRATOS 2016'!$AI:AI,'CONTRATOS 2016'!$AV:AV,A488)</f>
        <v>0</v>
      </c>
    </row>
    <row r="489" spans="1:5" x14ac:dyDescent="0.2">
      <c r="A489" s="23" t="s">
        <v>964</v>
      </c>
      <c r="B489" s="8">
        <v>79413203</v>
      </c>
      <c r="C489" s="25" t="s">
        <v>195</v>
      </c>
      <c r="D489" s="21">
        <f>COUNTIFS('CONTRATOS 2016'!AV:AV,A489,'CONTRATOS 2016'!$AI:AI,"&gt;=1")</f>
        <v>0</v>
      </c>
      <c r="E489" s="20">
        <f>SUMIFS('CONTRATOS 2016'!$AI:AI,'CONTRATOS 2016'!$AV:AV,A489)</f>
        <v>0</v>
      </c>
    </row>
    <row r="490" spans="1:5" x14ac:dyDescent="0.2">
      <c r="A490" s="23" t="s">
        <v>23</v>
      </c>
      <c r="B490" s="8">
        <v>30762702</v>
      </c>
      <c r="C490" s="25" t="s">
        <v>250</v>
      </c>
      <c r="D490" s="21">
        <f>COUNTIFS('CONTRATOS 2016'!AV:AV,A490,'CONTRATOS 2016'!$AI:AI,"&gt;=1")</f>
        <v>0</v>
      </c>
      <c r="E490" s="20">
        <f>SUMIFS('CONTRATOS 2016'!$AI:AI,'CONTRATOS 2016'!$AV:AV,A490)</f>
        <v>0</v>
      </c>
    </row>
    <row r="491" spans="1:5" x14ac:dyDescent="0.2">
      <c r="A491" s="23" t="s">
        <v>899</v>
      </c>
      <c r="B491" s="8">
        <v>73575474</v>
      </c>
      <c r="C491" s="25" t="s">
        <v>204</v>
      </c>
      <c r="D491" s="21">
        <f>COUNTIFS('CONTRATOS 2016'!AV:AV,A491,'CONTRATOS 2016'!$AI:AI,"&gt;=1")</f>
        <v>0</v>
      </c>
      <c r="E491" s="20">
        <f>SUMIFS('CONTRATOS 2016'!$AI:AI,'CONTRATOS 2016'!$AV:AV,A491)</f>
        <v>0</v>
      </c>
    </row>
    <row r="492" spans="1:5" x14ac:dyDescent="0.2">
      <c r="A492" s="23" t="s">
        <v>689</v>
      </c>
      <c r="B492" s="8">
        <v>52106508</v>
      </c>
      <c r="C492" s="25" t="s">
        <v>162</v>
      </c>
      <c r="D492" s="21">
        <f>COUNTIFS('CONTRATOS 2016'!AV:AV,A492,'CONTRATOS 2016'!$AI:AI,"&gt;=1")</f>
        <v>0</v>
      </c>
      <c r="E492" s="20">
        <f>SUMIFS('CONTRATOS 2016'!$AI:AI,'CONTRATOS 2016'!$AV:AV,A492)</f>
        <v>0</v>
      </c>
    </row>
    <row r="493" spans="1:5" x14ac:dyDescent="0.2">
      <c r="A493" s="23" t="s">
        <v>1466</v>
      </c>
      <c r="B493" s="8">
        <v>36551065</v>
      </c>
      <c r="C493" s="25" t="s">
        <v>274</v>
      </c>
      <c r="D493" s="21">
        <f>COUNTIFS('CONTRATOS 2016'!AV:AV,A493,'CONTRATOS 2016'!$AI:AI,"&gt;=1")</f>
        <v>0</v>
      </c>
      <c r="E493" s="20">
        <f>SUMIFS('CONTRATOS 2016'!$AI:AI,'CONTRATOS 2016'!$AV:AV,A493)</f>
        <v>0</v>
      </c>
    </row>
    <row r="494" spans="1:5" x14ac:dyDescent="0.2">
      <c r="A494" s="23" t="s">
        <v>823</v>
      </c>
      <c r="B494" s="8">
        <v>60386957</v>
      </c>
      <c r="C494" s="25" t="s">
        <v>207</v>
      </c>
      <c r="D494" s="21">
        <f>COUNTIFS('CONTRATOS 2016'!AV:AV,A494,'CONTRATOS 2016'!$AI:AI,"&gt;=1")</f>
        <v>0</v>
      </c>
      <c r="E494" s="20">
        <f>SUMIFS('CONTRATOS 2016'!$AI:AI,'CONTRATOS 2016'!$AV:AV,A494)</f>
        <v>0</v>
      </c>
    </row>
    <row r="495" spans="1:5" x14ac:dyDescent="0.2">
      <c r="A495" s="23" t="s">
        <v>1317</v>
      </c>
      <c r="B495" s="8">
        <v>1022350074</v>
      </c>
      <c r="C495" s="25" t="s">
        <v>220</v>
      </c>
      <c r="D495" s="21">
        <f>COUNTIFS('CONTRATOS 2016'!AV:AV,A495,'CONTRATOS 2016'!$AI:AI,"&gt;=1")</f>
        <v>0</v>
      </c>
      <c r="E495" s="20">
        <f>SUMIFS('CONTRATOS 2016'!$AI:AI,'CONTRATOS 2016'!$AV:AV,A495)</f>
        <v>0</v>
      </c>
    </row>
    <row r="496" spans="1:5" x14ac:dyDescent="0.2">
      <c r="A496" s="23" t="s">
        <v>1418</v>
      </c>
      <c r="B496" s="8">
        <v>1099205839</v>
      </c>
      <c r="C496" s="25" t="s">
        <v>185</v>
      </c>
      <c r="D496" s="21">
        <f>COUNTIFS('CONTRATOS 2016'!AV:AV,A496,'CONTRATOS 2016'!$AI:AI,"&gt;=1")</f>
        <v>0</v>
      </c>
      <c r="E496" s="20">
        <f>SUMIFS('CONTRATOS 2016'!$AI:AI,'CONTRATOS 2016'!$AV:AV,A496)</f>
        <v>0</v>
      </c>
    </row>
    <row r="497" spans="1:5" x14ac:dyDescent="0.2">
      <c r="A497" s="23" t="s">
        <v>842</v>
      </c>
      <c r="B497" s="8">
        <v>66659894</v>
      </c>
      <c r="C497" s="25" t="s">
        <v>224</v>
      </c>
      <c r="D497" s="21">
        <f>COUNTIFS('CONTRATOS 2016'!AV:AV,A497,'CONTRATOS 2016'!$AI:AI,"&gt;=1")</f>
        <v>0</v>
      </c>
      <c r="E497" s="20">
        <f>SUMIFS('CONTRATOS 2016'!$AI:AI,'CONTRATOS 2016'!$AV:AV,A497)</f>
        <v>0</v>
      </c>
    </row>
    <row r="498" spans="1:5" x14ac:dyDescent="0.2">
      <c r="A498" s="23" t="s">
        <v>597</v>
      </c>
      <c r="B498" s="8">
        <v>39022162</v>
      </c>
      <c r="C498" s="25" t="s">
        <v>262</v>
      </c>
      <c r="D498" s="21">
        <f>COUNTIFS('CONTRATOS 2016'!AV:AV,A498,'CONTRATOS 2016'!$AI:AI,"&gt;=1")</f>
        <v>0</v>
      </c>
      <c r="E498" s="20">
        <f>SUMIFS('CONTRATOS 2016'!$AI:AI,'CONTRATOS 2016'!$AV:AV,A498)</f>
        <v>0</v>
      </c>
    </row>
    <row r="499" spans="1:5" x14ac:dyDescent="0.2">
      <c r="A499" s="23" t="s">
        <v>392</v>
      </c>
      <c r="B499" s="8">
        <v>11803564</v>
      </c>
      <c r="C499" s="25" t="s">
        <v>173</v>
      </c>
      <c r="D499" s="21">
        <f>COUNTIFS('CONTRATOS 2016'!AV:AV,A499,'CONTRATOS 2016'!$AI:AI,"&gt;=1")</f>
        <v>0</v>
      </c>
      <c r="E499" s="20">
        <f>SUMIFS('CONTRATOS 2016'!$AI:AI,'CONTRATOS 2016'!$AV:AV,A499)</f>
        <v>0</v>
      </c>
    </row>
    <row r="500" spans="1:5" x14ac:dyDescent="0.2">
      <c r="A500" s="23" t="s">
        <v>1426</v>
      </c>
      <c r="B500" s="8">
        <v>1116242764</v>
      </c>
      <c r="C500" s="25" t="s">
        <v>204</v>
      </c>
      <c r="D500" s="21">
        <f>COUNTIFS('CONTRATOS 2016'!AV:AV,A500,'CONTRATOS 2016'!$AI:AI,"&gt;=1")</f>
        <v>0</v>
      </c>
      <c r="E500" s="20">
        <f>SUMIFS('CONTRATOS 2016'!$AI:AI,'CONTRATOS 2016'!$AV:AV,A500)</f>
        <v>0</v>
      </c>
    </row>
    <row r="501" spans="1:5" x14ac:dyDescent="0.2">
      <c r="A501" s="23" t="s">
        <v>755</v>
      </c>
      <c r="B501" s="8">
        <v>52834199</v>
      </c>
      <c r="C501" s="25" t="s">
        <v>190</v>
      </c>
      <c r="D501" s="21">
        <f>COUNTIFS('CONTRATOS 2016'!AV:AV,A501,'CONTRATOS 2016'!$AI:AI,"&gt;=1")</f>
        <v>0</v>
      </c>
      <c r="E501" s="20">
        <f>SUMIFS('CONTRATOS 2016'!$AI:AI,'CONTRATOS 2016'!$AV:AV,A501)</f>
        <v>0</v>
      </c>
    </row>
    <row r="502" spans="1:5" x14ac:dyDescent="0.2">
      <c r="A502" s="23" t="s">
        <v>24</v>
      </c>
      <c r="B502" s="8">
        <v>56053652</v>
      </c>
      <c r="C502" s="25" t="s">
        <v>232</v>
      </c>
      <c r="D502" s="21">
        <f>COUNTIFS('CONTRATOS 2016'!AV:AV,A502,'CONTRATOS 2016'!$AI:AI,"&gt;=1")</f>
        <v>0</v>
      </c>
      <c r="E502" s="20">
        <f>SUMIFS('CONTRATOS 2016'!$AI:AI,'CONTRATOS 2016'!$AV:AV,A502)</f>
        <v>0</v>
      </c>
    </row>
    <row r="503" spans="1:5" x14ac:dyDescent="0.2">
      <c r="A503" s="23" t="s">
        <v>876</v>
      </c>
      <c r="B503" s="8">
        <v>72223387</v>
      </c>
      <c r="C503" s="25" t="s">
        <v>203</v>
      </c>
      <c r="D503" s="21">
        <f>COUNTIFS('CONTRATOS 2016'!AV:AV,A503,'CONTRATOS 2016'!$AI:AI,"&gt;=1")</f>
        <v>0</v>
      </c>
      <c r="E503" s="20">
        <f>SUMIFS('CONTRATOS 2016'!$AI:AI,'CONTRATOS 2016'!$AV:AV,A503)</f>
        <v>0</v>
      </c>
    </row>
    <row r="504" spans="1:5" x14ac:dyDescent="0.2">
      <c r="A504" s="23" t="s">
        <v>1093</v>
      </c>
      <c r="B504" s="8">
        <v>80184874</v>
      </c>
      <c r="C504" s="25" t="s">
        <v>180</v>
      </c>
      <c r="D504" s="21">
        <f>COUNTIFS('CONTRATOS 2016'!AV:AV,A504,'CONTRATOS 2016'!$AI:AI,"&gt;=1")</f>
        <v>0</v>
      </c>
      <c r="E504" s="20">
        <f>SUMIFS('CONTRATOS 2016'!$AI:AI,'CONTRATOS 2016'!$AV:AV,A504)</f>
        <v>0</v>
      </c>
    </row>
    <row r="505" spans="1:5" x14ac:dyDescent="0.2">
      <c r="A505" s="23" t="s">
        <v>1082</v>
      </c>
      <c r="B505" s="8">
        <v>80141650</v>
      </c>
      <c r="C505" s="25" t="s">
        <v>230</v>
      </c>
      <c r="D505" s="21">
        <f>COUNTIFS('CONTRATOS 2016'!AV:AV,A505,'CONTRATOS 2016'!$AI:AI,"&gt;=1")</f>
        <v>0</v>
      </c>
      <c r="E505" s="20">
        <f>SUMIFS('CONTRATOS 2016'!$AI:AI,'CONTRATOS 2016'!$AV:AV,A505)</f>
        <v>0</v>
      </c>
    </row>
    <row r="506" spans="1:5" x14ac:dyDescent="0.2">
      <c r="A506" s="23" t="s">
        <v>1297</v>
      </c>
      <c r="B506" s="8">
        <v>1017140950</v>
      </c>
      <c r="C506" s="25" t="s">
        <v>173</v>
      </c>
      <c r="D506" s="21">
        <f>COUNTIFS('CONTRATOS 2016'!AV:AV,A506,'CONTRATOS 2016'!$AI:AI,"&gt;=1")</f>
        <v>0</v>
      </c>
      <c r="E506" s="20">
        <f>SUMIFS('CONTRATOS 2016'!$AI:AI,'CONTRATOS 2016'!$AV:AV,A506)</f>
        <v>0</v>
      </c>
    </row>
    <row r="507" spans="1:5" x14ac:dyDescent="0.2">
      <c r="A507" s="23" t="s">
        <v>930</v>
      </c>
      <c r="B507" s="8">
        <v>76332413</v>
      </c>
      <c r="C507" s="25" t="s">
        <v>173</v>
      </c>
      <c r="D507" s="21">
        <f>COUNTIFS('CONTRATOS 2016'!AV:AV,A507,'CONTRATOS 2016'!$AI:AI,"&gt;=1")</f>
        <v>0</v>
      </c>
      <c r="E507" s="20">
        <f>SUMIFS('CONTRATOS 2016'!$AI:AI,'CONTRATOS 2016'!$AV:AV,A507)</f>
        <v>0</v>
      </c>
    </row>
    <row r="508" spans="1:5" x14ac:dyDescent="0.2">
      <c r="A508" s="23" t="s">
        <v>593</v>
      </c>
      <c r="B508" s="8">
        <v>38610244</v>
      </c>
      <c r="C508" s="25" t="s">
        <v>162</v>
      </c>
      <c r="D508" s="21">
        <f>COUNTIFS('CONTRATOS 2016'!AV:AV,A508,'CONTRATOS 2016'!$AI:AI,"&gt;=1")</f>
        <v>0</v>
      </c>
      <c r="E508" s="20">
        <f>SUMIFS('CONTRATOS 2016'!$AI:AI,'CONTRATOS 2016'!$AV:AV,A508)</f>
        <v>0</v>
      </c>
    </row>
    <row r="509" spans="1:5" x14ac:dyDescent="0.2">
      <c r="A509" s="23" t="s">
        <v>839</v>
      </c>
      <c r="B509" s="8">
        <v>65770612</v>
      </c>
      <c r="C509" s="25" t="s">
        <v>162</v>
      </c>
      <c r="D509" s="21">
        <f>COUNTIFS('CONTRATOS 2016'!AV:AV,A509,'CONTRATOS 2016'!$AI:AI,"&gt;=1")</f>
        <v>0</v>
      </c>
      <c r="E509" s="20">
        <f>SUMIFS('CONTRATOS 2016'!$AI:AI,'CONTRATOS 2016'!$AV:AV,A509)</f>
        <v>0</v>
      </c>
    </row>
    <row r="510" spans="1:5" x14ac:dyDescent="0.2">
      <c r="A510" s="23" t="s">
        <v>439</v>
      </c>
      <c r="B510" s="8">
        <v>14620834</v>
      </c>
      <c r="C510" s="25" t="s">
        <v>183</v>
      </c>
      <c r="D510" s="21">
        <f>COUNTIFS('CONTRATOS 2016'!AV:AV,A510,'CONTRATOS 2016'!$AI:AI,"&gt;=1")</f>
        <v>0</v>
      </c>
      <c r="E510" s="20">
        <f>SUMIFS('CONTRATOS 2016'!$AI:AI,'CONTRATOS 2016'!$AV:AV,A510)</f>
        <v>0</v>
      </c>
    </row>
    <row r="511" spans="1:5" x14ac:dyDescent="0.2">
      <c r="A511" s="23" t="s">
        <v>935</v>
      </c>
      <c r="B511" s="8">
        <v>78744621</v>
      </c>
      <c r="C511" s="25" t="s">
        <v>232</v>
      </c>
      <c r="D511" s="21">
        <f>COUNTIFS('CONTRATOS 2016'!AV:AV,A511,'CONTRATOS 2016'!$AI:AI,"&gt;=1")</f>
        <v>0</v>
      </c>
      <c r="E511" s="20">
        <f>SUMIFS('CONTRATOS 2016'!$AI:AI,'CONTRATOS 2016'!$AV:AV,A511)</f>
        <v>0</v>
      </c>
    </row>
    <row r="512" spans="1:5" x14ac:dyDescent="0.2">
      <c r="A512" s="23" t="s">
        <v>856</v>
      </c>
      <c r="B512" s="8">
        <v>71337241</v>
      </c>
      <c r="C512" s="25" t="s">
        <v>173</v>
      </c>
      <c r="D512" s="21">
        <f>COUNTIFS('CONTRATOS 2016'!AV:AV,A512,'CONTRATOS 2016'!$AI:AI,"&gt;=1")</f>
        <v>0</v>
      </c>
      <c r="E512" s="20">
        <f>SUMIFS('CONTRATOS 2016'!$AI:AI,'CONTRATOS 2016'!$AV:AV,A512)</f>
        <v>0</v>
      </c>
    </row>
    <row r="513" spans="1:5" x14ac:dyDescent="0.2">
      <c r="A513" s="23" t="s">
        <v>1203</v>
      </c>
      <c r="B513" s="8">
        <v>89008982</v>
      </c>
      <c r="C513" s="25" t="s">
        <v>201</v>
      </c>
      <c r="D513" s="21">
        <f>COUNTIFS('CONTRATOS 2016'!AV:AV,A513,'CONTRATOS 2016'!$AI:AI,"&gt;=1")</f>
        <v>0</v>
      </c>
      <c r="E513" s="20">
        <f>SUMIFS('CONTRATOS 2016'!$AI:AI,'CONTRATOS 2016'!$AV:AV,A513)</f>
        <v>0</v>
      </c>
    </row>
    <row r="514" spans="1:5" x14ac:dyDescent="0.2">
      <c r="A514" s="23" t="s">
        <v>973</v>
      </c>
      <c r="B514" s="8">
        <v>79529005</v>
      </c>
      <c r="C514" s="25" t="s">
        <v>162</v>
      </c>
      <c r="D514" s="21">
        <f>COUNTIFS('CONTRATOS 2016'!AV:AV,A514,'CONTRATOS 2016'!$AI:AI,"&gt;=1")</f>
        <v>0</v>
      </c>
      <c r="E514" s="20">
        <f>SUMIFS('CONTRATOS 2016'!$AI:AI,'CONTRATOS 2016'!$AV:AV,A514)</f>
        <v>0</v>
      </c>
    </row>
    <row r="515" spans="1:5" x14ac:dyDescent="0.2">
      <c r="A515" s="23" t="s">
        <v>857</v>
      </c>
      <c r="B515" s="8">
        <v>71377101</v>
      </c>
      <c r="C515" s="25" t="s">
        <v>269</v>
      </c>
      <c r="D515" s="21">
        <f>COUNTIFS('CONTRATOS 2016'!AV:AV,A515,'CONTRATOS 2016'!$AI:AI,"&gt;=1")</f>
        <v>0</v>
      </c>
      <c r="E515" s="20">
        <f>SUMIFS('CONTRATOS 2016'!$AI:AI,'CONTRATOS 2016'!$AV:AV,A515)</f>
        <v>0</v>
      </c>
    </row>
    <row r="516" spans="1:5" x14ac:dyDescent="0.2">
      <c r="A516" s="23" t="s">
        <v>320</v>
      </c>
      <c r="B516" s="8">
        <v>6387068</v>
      </c>
      <c r="C516" s="25" t="s">
        <v>172</v>
      </c>
      <c r="D516" s="21">
        <f>COUNTIFS('CONTRATOS 2016'!AV:AV,A516,'CONTRATOS 2016'!$AI:AI,"&gt;=1")</f>
        <v>0</v>
      </c>
      <c r="E516" s="20">
        <f>SUMIFS('CONTRATOS 2016'!$AI:AI,'CONTRATOS 2016'!$AV:AV,A516)</f>
        <v>0</v>
      </c>
    </row>
    <row r="517" spans="1:5" x14ac:dyDescent="0.2">
      <c r="A517" s="23" t="s">
        <v>1311</v>
      </c>
      <c r="B517" s="8">
        <v>1020720079</v>
      </c>
      <c r="C517" s="25" t="s">
        <v>263</v>
      </c>
      <c r="D517" s="21">
        <f>COUNTIFS('CONTRATOS 2016'!AV:AV,A517,'CONTRATOS 2016'!$AI:AI,"&gt;=1")</f>
        <v>0</v>
      </c>
      <c r="E517" s="20">
        <f>SUMIFS('CONTRATOS 2016'!$AI:AI,'CONTRATOS 2016'!$AV:AV,A517)</f>
        <v>0</v>
      </c>
    </row>
    <row r="518" spans="1:5" x14ac:dyDescent="0.2">
      <c r="A518" s="23" t="s">
        <v>1257</v>
      </c>
      <c r="B518" s="8">
        <v>98637974</v>
      </c>
      <c r="C518" s="25" t="s">
        <v>173</v>
      </c>
      <c r="D518" s="21">
        <f>COUNTIFS('CONTRATOS 2016'!AV:AV,A518,'CONTRATOS 2016'!$AI:AI,"&gt;=1")</f>
        <v>0</v>
      </c>
      <c r="E518" s="20">
        <f>SUMIFS('CONTRATOS 2016'!$AI:AI,'CONTRATOS 2016'!$AV:AV,A518)</f>
        <v>0</v>
      </c>
    </row>
    <row r="519" spans="1:5" x14ac:dyDescent="0.2">
      <c r="A519" s="23" t="s">
        <v>422</v>
      </c>
      <c r="B519" s="8">
        <v>13069480</v>
      </c>
      <c r="C519" s="25" t="s">
        <v>223</v>
      </c>
      <c r="D519" s="21">
        <f>COUNTIFS('CONTRATOS 2016'!AV:AV,A519,'CONTRATOS 2016'!$AI:AI,"&gt;=1")</f>
        <v>0</v>
      </c>
      <c r="E519" s="20">
        <f>SUMIFS('CONTRATOS 2016'!$AI:AI,'CONTRATOS 2016'!$AV:AV,A519)</f>
        <v>0</v>
      </c>
    </row>
    <row r="520" spans="1:5" x14ac:dyDescent="0.2">
      <c r="A520" s="23" t="s">
        <v>373</v>
      </c>
      <c r="B520" s="8">
        <v>10231824</v>
      </c>
      <c r="C520" s="25" t="s">
        <v>201</v>
      </c>
      <c r="D520" s="21">
        <f>COUNTIFS('CONTRATOS 2016'!AV:AV,A520,'CONTRATOS 2016'!$AI:AI,"&gt;=1")</f>
        <v>0</v>
      </c>
      <c r="E520" s="20">
        <f>SUMIFS('CONTRATOS 2016'!$AI:AI,'CONTRATOS 2016'!$AV:AV,A520)</f>
        <v>0</v>
      </c>
    </row>
    <row r="521" spans="1:5" x14ac:dyDescent="0.2">
      <c r="A521" s="23" t="s">
        <v>954</v>
      </c>
      <c r="B521" s="8">
        <v>79334481</v>
      </c>
      <c r="C521" s="25" t="s">
        <v>220</v>
      </c>
      <c r="D521" s="21">
        <f>COUNTIFS('CONTRATOS 2016'!AV:AV,A521,'CONTRATOS 2016'!$AI:AI,"&gt;=1")</f>
        <v>0</v>
      </c>
      <c r="E521" s="20">
        <f>SUMIFS('CONTRATOS 2016'!$AI:AI,'CONTRATOS 2016'!$AV:AV,A521)</f>
        <v>0</v>
      </c>
    </row>
    <row r="522" spans="1:5" x14ac:dyDescent="0.2">
      <c r="A522" s="23" t="s">
        <v>297</v>
      </c>
      <c r="B522" s="8">
        <v>3276776</v>
      </c>
      <c r="C522" s="25" t="s">
        <v>162</v>
      </c>
      <c r="D522" s="21">
        <f>COUNTIFS('CONTRATOS 2016'!AV:AV,A522,'CONTRATOS 2016'!$AI:AI,"&gt;=1")</f>
        <v>0</v>
      </c>
      <c r="E522" s="20">
        <f>SUMIFS('CONTRATOS 2016'!$AI:AI,'CONTRATOS 2016'!$AV:AV,A522)</f>
        <v>0</v>
      </c>
    </row>
    <row r="523" spans="1:5" x14ac:dyDescent="0.2">
      <c r="A523" s="23" t="s">
        <v>460</v>
      </c>
      <c r="B523" s="8">
        <v>16726404</v>
      </c>
      <c r="C523" s="25" t="s">
        <v>164</v>
      </c>
      <c r="D523" s="21">
        <f>COUNTIFS('CONTRATOS 2016'!AV:AV,A523,'CONTRATOS 2016'!$AI:AI,"&gt;=1")</f>
        <v>0</v>
      </c>
      <c r="E523" s="20">
        <f>SUMIFS('CONTRATOS 2016'!$AI:AI,'CONTRATOS 2016'!$AV:AV,A523)</f>
        <v>0</v>
      </c>
    </row>
    <row r="524" spans="1:5" x14ac:dyDescent="0.2">
      <c r="A524" s="23" t="s">
        <v>976</v>
      </c>
      <c r="B524" s="8">
        <v>79536987</v>
      </c>
      <c r="C524" s="25" t="s">
        <v>162</v>
      </c>
      <c r="D524" s="21">
        <f>COUNTIFS('CONTRATOS 2016'!AV:AV,A524,'CONTRATOS 2016'!$AI:AI,"&gt;=1")</f>
        <v>0</v>
      </c>
      <c r="E524" s="20">
        <f>SUMIFS('CONTRATOS 2016'!$AI:AI,'CONTRATOS 2016'!$AV:AV,A524)</f>
        <v>0</v>
      </c>
    </row>
    <row r="525" spans="1:5" x14ac:dyDescent="0.2">
      <c r="A525" s="23" t="s">
        <v>48</v>
      </c>
      <c r="B525" s="8">
        <v>7227469</v>
      </c>
      <c r="C525" s="25" t="s">
        <v>185</v>
      </c>
      <c r="D525" s="21">
        <f>COUNTIFS('CONTRATOS 2016'!AV:AV,A525,'CONTRATOS 2016'!$AI:AI,"&gt;=1")</f>
        <v>0</v>
      </c>
      <c r="E525" s="20">
        <f>SUMIFS('CONTRATOS 2016'!$AI:AI,'CONTRATOS 2016'!$AV:AV,A525)</f>
        <v>0</v>
      </c>
    </row>
    <row r="526" spans="1:5" x14ac:dyDescent="0.2">
      <c r="A526" s="23" t="s">
        <v>315</v>
      </c>
      <c r="B526" s="8">
        <v>6009908</v>
      </c>
      <c r="C526" s="25" t="s">
        <v>182</v>
      </c>
      <c r="D526" s="21">
        <f>COUNTIFS('CONTRATOS 2016'!AV:AV,A526,'CONTRATOS 2016'!$AI:AI,"&gt;=1")</f>
        <v>0</v>
      </c>
      <c r="E526" s="20">
        <f>SUMIFS('CONTRATOS 2016'!$AI:AI,'CONTRATOS 2016'!$AV:AV,A526)</f>
        <v>0</v>
      </c>
    </row>
    <row r="527" spans="1:5" x14ac:dyDescent="0.2">
      <c r="A527" s="23" t="s">
        <v>476</v>
      </c>
      <c r="B527" s="8">
        <v>18009754</v>
      </c>
      <c r="C527" s="25" t="s">
        <v>199</v>
      </c>
      <c r="D527" s="21">
        <f>COUNTIFS('CONTRATOS 2016'!AV:AV,A527,'CONTRATOS 2016'!$AI:AI,"&gt;=1")</f>
        <v>0</v>
      </c>
      <c r="E527" s="20">
        <f>SUMIFS('CONTRATOS 2016'!$AI:AI,'CONTRATOS 2016'!$AV:AV,A527)</f>
        <v>0</v>
      </c>
    </row>
    <row r="528" spans="1:5" x14ac:dyDescent="0.2">
      <c r="A528" s="23" t="s">
        <v>1242</v>
      </c>
      <c r="B528" s="8">
        <v>94494300</v>
      </c>
      <c r="C528" s="25" t="s">
        <v>253</v>
      </c>
      <c r="D528" s="21">
        <f>COUNTIFS('CONTRATOS 2016'!AV:AV,A528,'CONTRATOS 2016'!$AI:AI,"&gt;=1")</f>
        <v>0</v>
      </c>
      <c r="E528" s="20">
        <f>SUMIFS('CONTRATOS 2016'!$AI:AI,'CONTRATOS 2016'!$AV:AV,A528)</f>
        <v>0</v>
      </c>
    </row>
    <row r="529" spans="1:5" x14ac:dyDescent="0.2">
      <c r="A529" s="23" t="s">
        <v>1169</v>
      </c>
      <c r="B529" s="8">
        <v>86073669</v>
      </c>
      <c r="C529" s="25" t="s">
        <v>206</v>
      </c>
      <c r="D529" s="21">
        <f>COUNTIFS('CONTRATOS 2016'!AV:AV,A529,'CONTRATOS 2016'!$AI:AI,"&gt;=1")</f>
        <v>0</v>
      </c>
      <c r="E529" s="20">
        <f>SUMIFS('CONTRATOS 2016'!$AI:AI,'CONTRATOS 2016'!$AV:AV,A529)</f>
        <v>0</v>
      </c>
    </row>
    <row r="530" spans="1:5" x14ac:dyDescent="0.2">
      <c r="A530" s="23" t="s">
        <v>109</v>
      </c>
      <c r="B530" s="8">
        <v>79627561</v>
      </c>
      <c r="C530" s="25" t="s">
        <v>258</v>
      </c>
      <c r="D530" s="21">
        <f>COUNTIFS('CONTRATOS 2016'!AV:AV,A530,'CONTRATOS 2016'!$AI:AI,"&gt;=1")</f>
        <v>0</v>
      </c>
      <c r="E530" s="20">
        <f>SUMIFS('CONTRATOS 2016'!$AI:AI,'CONTRATOS 2016'!$AV:AV,A530)</f>
        <v>0</v>
      </c>
    </row>
    <row r="531" spans="1:5" x14ac:dyDescent="0.2">
      <c r="A531" s="23" t="s">
        <v>459</v>
      </c>
      <c r="B531" s="8">
        <v>16689243</v>
      </c>
      <c r="C531" s="25" t="s">
        <v>194</v>
      </c>
      <c r="D531" s="21">
        <f>COUNTIFS('CONTRATOS 2016'!AV:AV,A531,'CONTRATOS 2016'!$AI:AI,"&gt;=1")</f>
        <v>0</v>
      </c>
      <c r="E531" s="20">
        <f>SUMIFS('CONTRATOS 2016'!$AI:AI,'CONTRATOS 2016'!$AV:AV,A531)</f>
        <v>0</v>
      </c>
    </row>
    <row r="532" spans="1:5" x14ac:dyDescent="0.2">
      <c r="A532" s="23" t="s">
        <v>330</v>
      </c>
      <c r="B532" s="8">
        <v>7183645</v>
      </c>
      <c r="C532" s="25" t="s">
        <v>190</v>
      </c>
      <c r="D532" s="21">
        <f>COUNTIFS('CONTRATOS 2016'!AV:AV,A532,'CONTRATOS 2016'!$AI:AI,"&gt;=1")</f>
        <v>0</v>
      </c>
      <c r="E532" s="20">
        <f>SUMIFS('CONTRATOS 2016'!$AI:AI,'CONTRATOS 2016'!$AV:AV,A532)</f>
        <v>0</v>
      </c>
    </row>
    <row r="533" spans="1:5" x14ac:dyDescent="0.2">
      <c r="A533" s="23" t="s">
        <v>334</v>
      </c>
      <c r="B533" s="8">
        <v>7538353</v>
      </c>
      <c r="C533" s="25" t="s">
        <v>194</v>
      </c>
      <c r="D533" s="21">
        <f>COUNTIFS('CONTRATOS 2016'!AV:AV,A533,'CONTRATOS 2016'!$AI:AI,"&gt;=1")</f>
        <v>0</v>
      </c>
      <c r="E533" s="20">
        <f>SUMIFS('CONTRATOS 2016'!$AI:AI,'CONTRATOS 2016'!$AV:AV,A533)</f>
        <v>0</v>
      </c>
    </row>
    <row r="534" spans="1:5" x14ac:dyDescent="0.2">
      <c r="A534" s="23" t="s">
        <v>322</v>
      </c>
      <c r="B534" s="8">
        <v>6566429</v>
      </c>
      <c r="C534" s="25" t="s">
        <v>166</v>
      </c>
      <c r="D534" s="21">
        <f>COUNTIFS('CONTRATOS 2016'!AV:AV,A534,'CONTRATOS 2016'!$AI:AI,"&gt;=1")</f>
        <v>0</v>
      </c>
      <c r="E534" s="20">
        <f>SUMIFS('CONTRATOS 2016'!$AI:AI,'CONTRATOS 2016'!$AV:AV,A534)</f>
        <v>0</v>
      </c>
    </row>
    <row r="535" spans="1:5" x14ac:dyDescent="0.2">
      <c r="A535" s="23" t="s">
        <v>1151</v>
      </c>
      <c r="B535" s="8">
        <v>85467040</v>
      </c>
      <c r="C535" s="25" t="s">
        <v>168</v>
      </c>
      <c r="D535" s="21">
        <f>COUNTIFS('CONTRATOS 2016'!AV:AV,A535,'CONTRATOS 2016'!$AI:AI,"&gt;=1")</f>
        <v>0</v>
      </c>
      <c r="E535" s="20">
        <f>SUMIFS('CONTRATOS 2016'!$AI:AI,'CONTRATOS 2016'!$AV:AV,A535)</f>
        <v>0</v>
      </c>
    </row>
    <row r="536" spans="1:5" x14ac:dyDescent="0.2">
      <c r="A536" s="23" t="s">
        <v>1136</v>
      </c>
      <c r="B536" s="8">
        <v>80882702</v>
      </c>
      <c r="C536" s="25" t="s">
        <v>162</v>
      </c>
      <c r="D536" s="21">
        <f>COUNTIFS('CONTRATOS 2016'!AV:AV,A536,'CONTRATOS 2016'!$AI:AI,"&gt;=1")</f>
        <v>0</v>
      </c>
      <c r="E536" s="20">
        <f>SUMIFS('CONTRATOS 2016'!$AI:AI,'CONTRATOS 2016'!$AV:AV,A536)</f>
        <v>0</v>
      </c>
    </row>
    <row r="537" spans="1:5" x14ac:dyDescent="0.2">
      <c r="A537" s="26" t="s">
        <v>158</v>
      </c>
      <c r="B537" s="8">
        <v>80882702</v>
      </c>
      <c r="C537" s="25"/>
      <c r="D537" s="21">
        <f>COUNTIFS('CONTRATOS 2016'!AV:AV,A537,'CONTRATOS 2016'!$AI:AI,"&gt;=1")</f>
        <v>0</v>
      </c>
      <c r="E537" s="20">
        <f>SUMIFS('CONTRATOS 2016'!$AI:AI,'CONTRATOS 2016'!$AV:AV,A537)</f>
        <v>0</v>
      </c>
    </row>
    <row r="538" spans="1:5" x14ac:dyDescent="0.2">
      <c r="A538" s="23" t="s">
        <v>52</v>
      </c>
      <c r="B538" s="8">
        <v>51609782</v>
      </c>
      <c r="C538" s="25" t="s">
        <v>256</v>
      </c>
      <c r="D538" s="21">
        <f>COUNTIFS('CONTRATOS 2016'!AV:AV,A538,'CONTRATOS 2016'!$AI:AI,"&gt;=1")</f>
        <v>0</v>
      </c>
      <c r="E538" s="20">
        <f>SUMIFS('CONTRATOS 2016'!$AI:AI,'CONTRATOS 2016'!$AV:AV,A538)</f>
        <v>0</v>
      </c>
    </row>
    <row r="539" spans="1:5" x14ac:dyDescent="0.2">
      <c r="A539" s="23" t="s">
        <v>602</v>
      </c>
      <c r="B539" s="8">
        <v>39664288</v>
      </c>
      <c r="C539" s="25" t="s">
        <v>265</v>
      </c>
      <c r="D539" s="21">
        <f>COUNTIFS('CONTRATOS 2016'!AV:AV,A539,'CONTRATOS 2016'!$AI:AI,"&gt;=1")</f>
        <v>0</v>
      </c>
      <c r="E539" s="20">
        <f>SUMIFS('CONTRATOS 2016'!$AI:AI,'CONTRATOS 2016'!$AV:AV,A539)</f>
        <v>0</v>
      </c>
    </row>
    <row r="540" spans="1:5" x14ac:dyDescent="0.2">
      <c r="A540" s="23" t="s">
        <v>796</v>
      </c>
      <c r="B540" s="8">
        <v>53089113</v>
      </c>
      <c r="C540" s="25" t="s">
        <v>162</v>
      </c>
      <c r="D540" s="21">
        <f>COUNTIFS('CONTRATOS 2016'!AV:AV,A540,'CONTRATOS 2016'!$AI:AI,"&gt;=1")</f>
        <v>0</v>
      </c>
      <c r="E540" s="20">
        <f>SUMIFS('CONTRATOS 2016'!$AI:AI,'CONTRATOS 2016'!$AV:AV,A540)</f>
        <v>0</v>
      </c>
    </row>
    <row r="541" spans="1:5" x14ac:dyDescent="0.2">
      <c r="A541" s="23" t="s">
        <v>396</v>
      </c>
      <c r="B541" s="8">
        <v>12022654</v>
      </c>
      <c r="C541" s="25" t="s">
        <v>217</v>
      </c>
      <c r="D541" s="21">
        <f>COUNTIFS('CONTRATOS 2016'!AV:AV,A541,'CONTRATOS 2016'!$AI:AI,"&gt;=1")</f>
        <v>0</v>
      </c>
      <c r="E541" s="20">
        <f>SUMIFS('CONTRATOS 2016'!$AI:AI,'CONTRATOS 2016'!$AV:AV,A541)</f>
        <v>0</v>
      </c>
    </row>
    <row r="542" spans="1:5" x14ac:dyDescent="0.2">
      <c r="A542" s="23" t="s">
        <v>1133</v>
      </c>
      <c r="B542" s="8">
        <v>80831986</v>
      </c>
      <c r="C542" s="25" t="s">
        <v>164</v>
      </c>
      <c r="D542" s="21">
        <f>COUNTIFS('CONTRATOS 2016'!AV:AV,A542,'CONTRATOS 2016'!$AI:AI,"&gt;=1")</f>
        <v>0</v>
      </c>
      <c r="E542" s="20">
        <f>SUMIFS('CONTRATOS 2016'!$AI:AI,'CONTRATOS 2016'!$AV:AV,A542)</f>
        <v>0</v>
      </c>
    </row>
    <row r="543" spans="1:5" x14ac:dyDescent="0.2">
      <c r="A543" s="23" t="s">
        <v>1005</v>
      </c>
      <c r="B543" s="8">
        <v>79749284</v>
      </c>
      <c r="C543" s="25" t="s">
        <v>162</v>
      </c>
      <c r="D543" s="21">
        <f>COUNTIFS('CONTRATOS 2016'!AV:AV,A543,'CONTRATOS 2016'!$AI:AI,"&gt;=1")</f>
        <v>0</v>
      </c>
      <c r="E543" s="20">
        <f>SUMIFS('CONTRATOS 2016'!$AI:AI,'CONTRATOS 2016'!$AV:AV,A543)</f>
        <v>0</v>
      </c>
    </row>
    <row r="544" spans="1:5" x14ac:dyDescent="0.2">
      <c r="A544" s="23" t="s">
        <v>1176</v>
      </c>
      <c r="B544" s="8">
        <v>88002154</v>
      </c>
      <c r="C544" s="25" t="s">
        <v>211</v>
      </c>
      <c r="D544" s="21">
        <f>COUNTIFS('CONTRATOS 2016'!AV:AV,A544,'CONTRATOS 2016'!$AI:AI,"&gt;=1")</f>
        <v>0</v>
      </c>
      <c r="E544" s="20">
        <f>SUMIFS('CONTRATOS 2016'!$AI:AI,'CONTRATOS 2016'!$AV:AV,A544)</f>
        <v>0</v>
      </c>
    </row>
    <row r="545" spans="1:5" x14ac:dyDescent="0.2">
      <c r="A545" s="23" t="s">
        <v>469</v>
      </c>
      <c r="B545" s="8">
        <v>17420350</v>
      </c>
      <c r="C545" s="25" t="s">
        <v>170</v>
      </c>
      <c r="D545" s="21">
        <f>COUNTIFS('CONTRATOS 2016'!AV:AV,A545,'CONTRATOS 2016'!$AI:AI,"&gt;=1")</f>
        <v>0</v>
      </c>
      <c r="E545" s="20">
        <f>SUMIFS('CONTRATOS 2016'!$AI:AI,'CONTRATOS 2016'!$AV:AV,A545)</f>
        <v>0</v>
      </c>
    </row>
    <row r="546" spans="1:5" x14ac:dyDescent="0.2">
      <c r="A546" s="23" t="s">
        <v>393</v>
      </c>
      <c r="B546" s="8">
        <v>11805322</v>
      </c>
      <c r="C546" s="25" t="s">
        <v>188</v>
      </c>
      <c r="D546" s="21">
        <f>COUNTIFS('CONTRATOS 2016'!AV:AV,A546,'CONTRATOS 2016'!$AI:AI,"&gt;=1")</f>
        <v>0</v>
      </c>
      <c r="E546" s="20">
        <f>SUMIFS('CONTRATOS 2016'!$AI:AI,'CONTRATOS 2016'!$AV:AV,A546)</f>
        <v>0</v>
      </c>
    </row>
    <row r="547" spans="1:5" x14ac:dyDescent="0.2">
      <c r="A547" s="23" t="s">
        <v>471</v>
      </c>
      <c r="B547" s="8">
        <v>17583727</v>
      </c>
      <c r="C547" s="25" t="s">
        <v>165</v>
      </c>
      <c r="D547" s="21">
        <f>COUNTIFS('CONTRATOS 2016'!AV:AV,A547,'CONTRATOS 2016'!$AI:AI,"&gt;=1")</f>
        <v>0</v>
      </c>
      <c r="E547" s="20">
        <f>SUMIFS('CONTRATOS 2016'!$AI:AI,'CONTRATOS 2016'!$AV:AV,A547)</f>
        <v>0</v>
      </c>
    </row>
    <row r="548" spans="1:5" x14ac:dyDescent="0.2">
      <c r="A548" s="23" t="s">
        <v>946</v>
      </c>
      <c r="B548" s="8">
        <v>79169328</v>
      </c>
      <c r="C548" s="25" t="s">
        <v>162</v>
      </c>
      <c r="D548" s="21">
        <f>COUNTIFS('CONTRATOS 2016'!AV:AV,A548,'CONTRATOS 2016'!$AI:AI,"&gt;=1")</f>
        <v>0</v>
      </c>
      <c r="E548" s="20">
        <f>SUMIFS('CONTRATOS 2016'!$AI:AI,'CONTRATOS 2016'!$AV:AV,A548)</f>
        <v>0</v>
      </c>
    </row>
    <row r="549" spans="1:5" x14ac:dyDescent="0.2">
      <c r="A549" s="23" t="s">
        <v>124</v>
      </c>
      <c r="B549" s="8">
        <v>5822855</v>
      </c>
      <c r="C549" s="25" t="s">
        <v>180</v>
      </c>
      <c r="D549" s="21">
        <f>COUNTIFS('CONTRATOS 2016'!AV:AV,A549,'CONTRATOS 2016'!$AI:AI,"&gt;=1")</f>
        <v>0</v>
      </c>
      <c r="E549" s="20">
        <f>SUMIFS('CONTRATOS 2016'!$AI:AI,'CONTRATOS 2016'!$AV:AV,A549)</f>
        <v>0</v>
      </c>
    </row>
    <row r="550" spans="1:5" x14ac:dyDescent="0.2">
      <c r="A550" s="23" t="s">
        <v>970</v>
      </c>
      <c r="B550" s="8">
        <v>79483872</v>
      </c>
      <c r="C550" s="25" t="s">
        <v>257</v>
      </c>
      <c r="D550" s="21">
        <f>COUNTIFS('CONTRATOS 2016'!AV:AV,A550,'CONTRATOS 2016'!$AI:AI,"&gt;=1")</f>
        <v>0</v>
      </c>
      <c r="E550" s="20">
        <f>SUMIFS('CONTRATOS 2016'!$AI:AI,'CONTRATOS 2016'!$AV:AV,A550)</f>
        <v>0</v>
      </c>
    </row>
    <row r="551" spans="1:5" x14ac:dyDescent="0.2">
      <c r="A551" s="23" t="s">
        <v>457</v>
      </c>
      <c r="B551" s="8">
        <v>16611163</v>
      </c>
      <c r="C551" s="25" t="s">
        <v>224</v>
      </c>
      <c r="D551" s="21">
        <f>COUNTIFS('CONTRATOS 2016'!AV:AV,A551,'CONTRATOS 2016'!$AI:AI,"&gt;=1")</f>
        <v>0</v>
      </c>
      <c r="E551" s="20">
        <f>SUMIFS('CONTRATOS 2016'!$AI:AI,'CONTRATOS 2016'!$AV:AV,A551)</f>
        <v>0</v>
      </c>
    </row>
    <row r="552" spans="1:5" x14ac:dyDescent="0.2">
      <c r="A552" s="23" t="s">
        <v>1299</v>
      </c>
      <c r="B552" s="8">
        <v>1018409134</v>
      </c>
      <c r="C552" s="25" t="s">
        <v>208</v>
      </c>
      <c r="D552" s="21">
        <f>COUNTIFS('CONTRATOS 2016'!AV:AV,A552,'CONTRATOS 2016'!$AI:AI,"&gt;=1")</f>
        <v>0</v>
      </c>
      <c r="E552" s="20">
        <f>SUMIFS('CONTRATOS 2016'!$AI:AI,'CONTRATOS 2016'!$AV:AV,A552)</f>
        <v>0</v>
      </c>
    </row>
    <row r="553" spans="1:5" x14ac:dyDescent="0.2">
      <c r="A553" s="23" t="s">
        <v>387</v>
      </c>
      <c r="B553" s="8">
        <v>11441036</v>
      </c>
      <c r="C553" s="25" t="s">
        <v>162</v>
      </c>
      <c r="D553" s="21">
        <f>COUNTIFS('CONTRATOS 2016'!AV:AV,A553,'CONTRATOS 2016'!$AI:AI,"&gt;=1")</f>
        <v>0</v>
      </c>
      <c r="E553" s="20">
        <f>SUMIFS('CONTRATOS 2016'!$AI:AI,'CONTRATOS 2016'!$AV:AV,A553)</f>
        <v>0</v>
      </c>
    </row>
    <row r="554" spans="1:5" x14ac:dyDescent="0.2">
      <c r="A554" s="23" t="s">
        <v>488</v>
      </c>
      <c r="B554" s="8">
        <v>19275725</v>
      </c>
      <c r="C554" s="25" t="s">
        <v>185</v>
      </c>
      <c r="D554" s="21">
        <f>COUNTIFS('CONTRATOS 2016'!AV:AV,A554,'CONTRATOS 2016'!$AI:AI,"&gt;=1")</f>
        <v>0</v>
      </c>
      <c r="E554" s="20">
        <f>SUMIFS('CONTRATOS 2016'!$AI:AI,'CONTRATOS 2016'!$AV:AV,A554)</f>
        <v>0</v>
      </c>
    </row>
    <row r="555" spans="1:5" x14ac:dyDescent="0.2">
      <c r="A555" s="23" t="s">
        <v>965</v>
      </c>
      <c r="B555" s="8">
        <v>79414604</v>
      </c>
      <c r="C555" s="25" t="s">
        <v>214</v>
      </c>
      <c r="D555" s="21">
        <f>COUNTIFS('CONTRATOS 2016'!AV:AV,A555,'CONTRATOS 2016'!$AI:AI,"&gt;=1")</f>
        <v>0</v>
      </c>
      <c r="E555" s="20">
        <f>SUMIFS('CONTRATOS 2016'!$AI:AI,'CONTRATOS 2016'!$AV:AV,A555)</f>
        <v>0</v>
      </c>
    </row>
    <row r="556" spans="1:5" x14ac:dyDescent="0.2">
      <c r="A556" s="23" t="s">
        <v>421</v>
      </c>
      <c r="B556" s="8">
        <v>13068345</v>
      </c>
      <c r="C556" s="25" t="s">
        <v>177</v>
      </c>
      <c r="D556" s="21">
        <f>COUNTIFS('CONTRATOS 2016'!AV:AV,A556,'CONTRATOS 2016'!$AI:AI,"&gt;=1")</f>
        <v>0</v>
      </c>
      <c r="E556" s="20">
        <f>SUMIFS('CONTRATOS 2016'!$AI:AI,'CONTRATOS 2016'!$AV:AV,A556)</f>
        <v>0</v>
      </c>
    </row>
    <row r="557" spans="1:5" x14ac:dyDescent="0.2">
      <c r="A557" s="23" t="s">
        <v>1348</v>
      </c>
      <c r="B557" s="8">
        <v>1032374479</v>
      </c>
      <c r="C557" s="25" t="s">
        <v>162</v>
      </c>
      <c r="D557" s="21">
        <f>COUNTIFS('CONTRATOS 2016'!AV:AV,A557,'CONTRATOS 2016'!$AI:AI,"&gt;=1")</f>
        <v>0</v>
      </c>
      <c r="E557" s="20">
        <f>SUMIFS('CONTRATOS 2016'!$AI:AI,'CONTRATOS 2016'!$AV:AV,A557)</f>
        <v>0</v>
      </c>
    </row>
    <row r="558" spans="1:5" x14ac:dyDescent="0.2">
      <c r="A558" s="23" t="s">
        <v>1316</v>
      </c>
      <c r="B558" s="8">
        <v>1022346719</v>
      </c>
      <c r="C558" s="25" t="s">
        <v>162</v>
      </c>
      <c r="D558" s="21">
        <f>COUNTIFS('CONTRATOS 2016'!AV:AV,A558,'CONTRATOS 2016'!$AI:AI,"&gt;=1")</f>
        <v>0</v>
      </c>
      <c r="E558" s="20">
        <f>SUMIFS('CONTRATOS 2016'!$AI:AI,'CONTRATOS 2016'!$AV:AV,A558)</f>
        <v>0</v>
      </c>
    </row>
    <row r="559" spans="1:5" x14ac:dyDescent="0.2">
      <c r="A559" s="23" t="s">
        <v>1071</v>
      </c>
      <c r="B559" s="8">
        <v>80070995</v>
      </c>
      <c r="C559" s="25" t="s">
        <v>162</v>
      </c>
      <c r="D559" s="21">
        <f>COUNTIFS('CONTRATOS 2016'!AV:AV,A559,'CONTRATOS 2016'!$AI:AI,"&gt;=1")</f>
        <v>0</v>
      </c>
      <c r="E559" s="20">
        <f>SUMIFS('CONTRATOS 2016'!$AI:AI,'CONTRATOS 2016'!$AV:AV,A559)</f>
        <v>0</v>
      </c>
    </row>
    <row r="560" spans="1:5" x14ac:dyDescent="0.2">
      <c r="A560" s="23" t="s">
        <v>1123</v>
      </c>
      <c r="B560" s="8">
        <v>80751393</v>
      </c>
      <c r="C560" s="25" t="s">
        <v>162</v>
      </c>
      <c r="D560" s="21">
        <f>COUNTIFS('CONTRATOS 2016'!AV:AV,A560,'CONTRATOS 2016'!$AI:AI,"&gt;=1")</f>
        <v>0</v>
      </c>
      <c r="E560" s="20">
        <f>SUMIFS('CONTRATOS 2016'!$AI:AI,'CONTRATOS 2016'!$AV:AV,A560)</f>
        <v>0</v>
      </c>
    </row>
    <row r="561" spans="1:5" x14ac:dyDescent="0.2">
      <c r="A561" s="23" t="s">
        <v>1359</v>
      </c>
      <c r="B561" s="8">
        <v>1032418958</v>
      </c>
      <c r="C561" s="25" t="s">
        <v>162</v>
      </c>
      <c r="D561" s="21">
        <f>COUNTIFS('CONTRATOS 2016'!AV:AV,A561,'CONTRATOS 2016'!$AI:AI,"&gt;=1")</f>
        <v>0</v>
      </c>
      <c r="E561" s="20">
        <f>SUMIFS('CONTRATOS 2016'!$AI:AI,'CONTRATOS 2016'!$AV:AV,A561)</f>
        <v>0</v>
      </c>
    </row>
    <row r="562" spans="1:5" x14ac:dyDescent="0.2">
      <c r="A562" s="23" t="s">
        <v>721</v>
      </c>
      <c r="B562" s="8">
        <v>52434214</v>
      </c>
      <c r="C562" s="25" t="s">
        <v>187</v>
      </c>
      <c r="D562" s="21">
        <f>COUNTIFS('CONTRATOS 2016'!AV:AV,A562,'CONTRATOS 2016'!$AI:AI,"&gt;=1")</f>
        <v>0</v>
      </c>
      <c r="E562" s="20">
        <f>SUMIFS('CONTRATOS 2016'!$AI:AI,'CONTRATOS 2016'!$AV:AV,A562)</f>
        <v>0</v>
      </c>
    </row>
    <row r="563" spans="1:5" x14ac:dyDescent="0.2">
      <c r="A563" s="23" t="s">
        <v>762</v>
      </c>
      <c r="B563" s="8">
        <v>52866454</v>
      </c>
      <c r="C563" s="25" t="s">
        <v>162</v>
      </c>
      <c r="D563" s="21">
        <f>COUNTIFS('CONTRATOS 2016'!AV:AV,A563,'CONTRATOS 2016'!$AI:AI,"&gt;=1")</f>
        <v>0</v>
      </c>
      <c r="E563" s="20">
        <f>SUMIFS('CONTRATOS 2016'!$AI:AI,'CONTRATOS 2016'!$AV:AV,A563)</f>
        <v>0</v>
      </c>
    </row>
    <row r="564" spans="1:5" x14ac:dyDescent="0.2">
      <c r="A564" s="23" t="s">
        <v>778</v>
      </c>
      <c r="B564" s="8">
        <v>52961552</v>
      </c>
      <c r="C564" s="25" t="s">
        <v>208</v>
      </c>
      <c r="D564" s="21">
        <f>COUNTIFS('CONTRATOS 2016'!AV:AV,A564,'CONTRATOS 2016'!$AI:AI,"&gt;=1")</f>
        <v>0</v>
      </c>
      <c r="E564" s="20">
        <f>SUMIFS('CONTRATOS 2016'!$AI:AI,'CONTRATOS 2016'!$AV:AV,A564)</f>
        <v>0</v>
      </c>
    </row>
    <row r="565" spans="1:5" x14ac:dyDescent="0.2">
      <c r="A565" s="23" t="s">
        <v>769</v>
      </c>
      <c r="B565" s="8">
        <v>52903020</v>
      </c>
      <c r="C565" s="25" t="s">
        <v>208</v>
      </c>
      <c r="D565" s="21">
        <f>COUNTIFS('CONTRATOS 2016'!AV:AV,A565,'CONTRATOS 2016'!$AI:AI,"&gt;=1")</f>
        <v>0</v>
      </c>
      <c r="E565" s="20">
        <f>SUMIFS('CONTRATOS 2016'!$AI:AI,'CONTRATOS 2016'!$AV:AV,A565)</f>
        <v>0</v>
      </c>
    </row>
    <row r="566" spans="1:5" x14ac:dyDescent="0.2">
      <c r="A566" s="23" t="s">
        <v>708</v>
      </c>
      <c r="B566" s="8">
        <v>52315132</v>
      </c>
      <c r="C566" s="25" t="s">
        <v>208</v>
      </c>
      <c r="D566" s="21">
        <f>COUNTIFS('CONTRATOS 2016'!AV:AV,A566,'CONTRATOS 2016'!$AI:AI,"&gt;=1")</f>
        <v>0</v>
      </c>
      <c r="E566" s="20">
        <f>SUMIFS('CONTRATOS 2016'!$AI:AI,'CONTRATOS 2016'!$AV:AV,A566)</f>
        <v>0</v>
      </c>
    </row>
    <row r="567" spans="1:5" x14ac:dyDescent="0.2">
      <c r="A567" s="23" t="s">
        <v>622</v>
      </c>
      <c r="B567" s="8">
        <v>40994121</v>
      </c>
      <c r="C567" s="25" t="s">
        <v>266</v>
      </c>
      <c r="D567" s="21">
        <f>COUNTIFS('CONTRATOS 2016'!AV:AV,A567,'CONTRATOS 2016'!$AI:AI,"&gt;=1")</f>
        <v>0</v>
      </c>
      <c r="E567" s="20">
        <f>SUMIFS('CONTRATOS 2016'!$AI:AI,'CONTRATOS 2016'!$AV:AV,A567)</f>
        <v>0</v>
      </c>
    </row>
    <row r="568" spans="1:5" x14ac:dyDescent="0.2">
      <c r="A568" s="23" t="s">
        <v>822</v>
      </c>
      <c r="B568" s="8">
        <v>60350604</v>
      </c>
      <c r="C568" s="25" t="s">
        <v>281</v>
      </c>
      <c r="D568" s="21">
        <f>COUNTIFS('CONTRATOS 2016'!AV:AV,A568,'CONTRATOS 2016'!$AI:AI,"&gt;=1")</f>
        <v>0</v>
      </c>
      <c r="E568" s="20">
        <f>SUMIFS('CONTRATOS 2016'!$AI:AI,'CONTRATOS 2016'!$AV:AV,A568)</f>
        <v>0</v>
      </c>
    </row>
    <row r="569" spans="1:5" x14ac:dyDescent="0.2">
      <c r="A569" s="23" t="s">
        <v>997</v>
      </c>
      <c r="B569" s="8">
        <v>79707139</v>
      </c>
      <c r="C569" s="25" t="s">
        <v>162</v>
      </c>
      <c r="D569" s="21">
        <f>COUNTIFS('CONTRATOS 2016'!AV:AV,A569,'CONTRATOS 2016'!$AI:AI,"&gt;=1")</f>
        <v>0</v>
      </c>
      <c r="E569" s="20">
        <f>SUMIFS('CONTRATOS 2016'!$AI:AI,'CONTRATOS 2016'!$AV:AV,A569)</f>
        <v>0</v>
      </c>
    </row>
    <row r="570" spans="1:5" x14ac:dyDescent="0.2">
      <c r="A570" s="23" t="s">
        <v>1303</v>
      </c>
      <c r="B570" s="8">
        <v>1018451977</v>
      </c>
      <c r="C570" s="25" t="s">
        <v>162</v>
      </c>
      <c r="D570" s="21">
        <f>COUNTIFS('CONTRATOS 2016'!AV:AV,A570,'CONTRATOS 2016'!$AI:AI,"&gt;=1")</f>
        <v>0</v>
      </c>
      <c r="E570" s="20">
        <f>SUMIFS('CONTRATOS 2016'!$AI:AI,'CONTRATOS 2016'!$AV:AV,A570)</f>
        <v>0</v>
      </c>
    </row>
    <row r="571" spans="1:5" x14ac:dyDescent="0.2">
      <c r="A571" s="23" t="s">
        <v>1448</v>
      </c>
      <c r="B571" s="8">
        <v>1136881687</v>
      </c>
      <c r="C571" s="25" t="s">
        <v>162</v>
      </c>
      <c r="D571" s="21">
        <f>COUNTIFS('CONTRATOS 2016'!AV:AV,A571,'CONTRATOS 2016'!$AI:AI,"&gt;=1")</f>
        <v>0</v>
      </c>
      <c r="E571" s="20">
        <f>SUMIFS('CONTRATOS 2016'!$AI:AI,'CONTRATOS 2016'!$AV:AV,A571)</f>
        <v>0</v>
      </c>
    </row>
    <row r="572" spans="1:5" x14ac:dyDescent="0.2">
      <c r="A572" s="23" t="s">
        <v>1414</v>
      </c>
      <c r="B572" s="8">
        <v>1094891668</v>
      </c>
      <c r="C572" s="25" t="s">
        <v>187</v>
      </c>
      <c r="D572" s="21">
        <f>COUNTIFS('CONTRATOS 2016'!AV:AV,A572,'CONTRATOS 2016'!$AI:AI,"&gt;=1")</f>
        <v>0</v>
      </c>
      <c r="E572" s="20">
        <f>SUMIFS('CONTRATOS 2016'!$AI:AI,'CONTRATOS 2016'!$AV:AV,A572)</f>
        <v>0</v>
      </c>
    </row>
    <row r="573" spans="1:5" x14ac:dyDescent="0.2">
      <c r="A573" s="23" t="s">
        <v>866</v>
      </c>
      <c r="B573" s="8">
        <v>72187105</v>
      </c>
      <c r="C573" s="25" t="s">
        <v>187</v>
      </c>
      <c r="D573" s="21">
        <f>COUNTIFS('CONTRATOS 2016'!AV:AV,A573,'CONTRATOS 2016'!$AI:AI,"&gt;=1")</f>
        <v>0</v>
      </c>
      <c r="E573" s="20">
        <f>SUMIFS('CONTRATOS 2016'!$AI:AI,'CONTRATOS 2016'!$AV:AV,A573)</f>
        <v>0</v>
      </c>
    </row>
    <row r="574" spans="1:5" x14ac:dyDescent="0.2">
      <c r="A574" s="23" t="s">
        <v>130</v>
      </c>
      <c r="B574" s="8">
        <v>6768302</v>
      </c>
      <c r="C574" s="25" t="s">
        <v>186</v>
      </c>
      <c r="D574" s="21">
        <f>COUNTIFS('CONTRATOS 2016'!AV:AV,A574,'CONTRATOS 2016'!$AI:AI,"&gt;=1")</f>
        <v>0</v>
      </c>
      <c r="E574" s="20">
        <f>SUMIFS('CONTRATOS 2016'!$AI:AI,'CONTRATOS 2016'!$AV:AV,A574)</f>
        <v>0</v>
      </c>
    </row>
    <row r="575" spans="1:5" x14ac:dyDescent="0.2">
      <c r="A575" s="23" t="s">
        <v>1110</v>
      </c>
      <c r="B575" s="8">
        <v>80361444</v>
      </c>
      <c r="C575" s="25" t="s">
        <v>219</v>
      </c>
      <c r="D575" s="21">
        <f>COUNTIFS('CONTRATOS 2016'!AV:AV,A575,'CONTRATOS 2016'!$AI:AI,"&gt;=1")</f>
        <v>0</v>
      </c>
      <c r="E575" s="20">
        <f>SUMIFS('CONTRATOS 2016'!$AI:AI,'CONTRATOS 2016'!$AV:AV,A575)</f>
        <v>0</v>
      </c>
    </row>
    <row r="576" spans="1:5" x14ac:dyDescent="0.2">
      <c r="A576" s="23" t="s">
        <v>371</v>
      </c>
      <c r="B576" s="8">
        <v>10181384</v>
      </c>
      <c r="C576" s="25" t="s">
        <v>162</v>
      </c>
      <c r="D576" s="21">
        <f>COUNTIFS('CONTRATOS 2016'!AV:AV,A576,'CONTRATOS 2016'!$AI:AI,"&gt;=1")</f>
        <v>0</v>
      </c>
      <c r="E576" s="20">
        <f>SUMIFS('CONTRATOS 2016'!$AI:AI,'CONTRATOS 2016'!$AV:AV,A576)</f>
        <v>0</v>
      </c>
    </row>
    <row r="577" spans="1:5" x14ac:dyDescent="0.2">
      <c r="A577" s="23" t="s">
        <v>1099</v>
      </c>
      <c r="B577" s="8">
        <v>80224521</v>
      </c>
      <c r="C577" s="25" t="s">
        <v>162</v>
      </c>
      <c r="D577" s="21">
        <f>COUNTIFS('CONTRATOS 2016'!AV:AV,A577,'CONTRATOS 2016'!$AI:AI,"&gt;=1")</f>
        <v>0</v>
      </c>
      <c r="E577" s="20">
        <f>SUMIFS('CONTRATOS 2016'!$AI:AI,'CONTRATOS 2016'!$AV:AV,A577)</f>
        <v>0</v>
      </c>
    </row>
    <row r="578" spans="1:5" x14ac:dyDescent="0.2">
      <c r="A578" s="23" t="s">
        <v>1351</v>
      </c>
      <c r="B578" s="8">
        <v>1032378600</v>
      </c>
      <c r="C578" s="25" t="s">
        <v>214</v>
      </c>
      <c r="D578" s="21">
        <f>COUNTIFS('CONTRATOS 2016'!AV:AV,A578,'CONTRATOS 2016'!$AI:AI,"&gt;=1")</f>
        <v>0</v>
      </c>
      <c r="E578" s="20">
        <f>SUMIFS('CONTRATOS 2016'!$AI:AI,'CONTRATOS 2016'!$AV:AV,A578)</f>
        <v>0</v>
      </c>
    </row>
    <row r="579" spans="1:5" x14ac:dyDescent="0.2">
      <c r="A579" s="23" t="s">
        <v>1416</v>
      </c>
      <c r="B579" s="8">
        <v>1095787871</v>
      </c>
      <c r="C579" s="25" t="s">
        <v>162</v>
      </c>
      <c r="D579" s="21">
        <f>COUNTIFS('CONTRATOS 2016'!AV:AV,A579,'CONTRATOS 2016'!$AI:AI,"&gt;=1")</f>
        <v>0</v>
      </c>
      <c r="E579" s="20">
        <f>SUMIFS('CONTRATOS 2016'!$AI:AI,'CONTRATOS 2016'!$AV:AV,A579)</f>
        <v>0</v>
      </c>
    </row>
    <row r="580" spans="1:5" x14ac:dyDescent="0.2">
      <c r="A580" s="23" t="s">
        <v>888</v>
      </c>
      <c r="B580" s="8">
        <v>73132714</v>
      </c>
      <c r="C580" s="25" t="s">
        <v>255</v>
      </c>
      <c r="D580" s="21">
        <f>COUNTIFS('CONTRATOS 2016'!AV:AV,A580,'CONTRATOS 2016'!$AI:AI,"&gt;=1")</f>
        <v>0</v>
      </c>
      <c r="E580" s="20">
        <f>SUMIFS('CONTRATOS 2016'!$AI:AI,'CONTRATOS 2016'!$AV:AV,A580)</f>
        <v>0</v>
      </c>
    </row>
    <row r="581" spans="1:5" x14ac:dyDescent="0.2">
      <c r="A581" s="23" t="s">
        <v>1199</v>
      </c>
      <c r="B581" s="15">
        <v>88253457</v>
      </c>
      <c r="C581" s="25" t="s">
        <v>162</v>
      </c>
      <c r="D581" s="21">
        <f>COUNTIFS('CONTRATOS 2016'!AV:AV,A581,'CONTRATOS 2016'!$AI:AI,"&gt;=1")</f>
        <v>0</v>
      </c>
      <c r="E581" s="20">
        <f>SUMIFS('CONTRATOS 2016'!$AI:AI,'CONTRATOS 2016'!$AV:AV,A581)</f>
        <v>0</v>
      </c>
    </row>
    <row r="582" spans="1:5" x14ac:dyDescent="0.2">
      <c r="A582" s="23" t="s">
        <v>754</v>
      </c>
      <c r="B582" s="8">
        <v>52833106</v>
      </c>
      <c r="C582" s="25" t="s">
        <v>162</v>
      </c>
      <c r="D582" s="21">
        <f>COUNTIFS('CONTRATOS 2016'!AV:AV,A582,'CONTRATOS 2016'!$AI:AI,"&gt;=1")</f>
        <v>0</v>
      </c>
      <c r="E582" s="20">
        <f>SUMIFS('CONTRATOS 2016'!$AI:AI,'CONTRATOS 2016'!$AV:AV,A582)</f>
        <v>0</v>
      </c>
    </row>
    <row r="583" spans="1:5" x14ac:dyDescent="0.2">
      <c r="A583" s="23" t="s">
        <v>521</v>
      </c>
      <c r="B583" s="8">
        <v>24397336</v>
      </c>
      <c r="C583" s="25" t="s">
        <v>175</v>
      </c>
      <c r="D583" s="21">
        <f>COUNTIFS('CONTRATOS 2016'!AV:AV,A583,'CONTRATOS 2016'!$AI:AI,"&gt;=1")</f>
        <v>0</v>
      </c>
      <c r="E583" s="20">
        <f>SUMIFS('CONTRATOS 2016'!$AI:AI,'CONTRATOS 2016'!$AV:AV,A583)</f>
        <v>0</v>
      </c>
    </row>
    <row r="584" spans="1:5" x14ac:dyDescent="0.2">
      <c r="A584" s="23" t="s">
        <v>1162</v>
      </c>
      <c r="B584" s="8">
        <v>86057898</v>
      </c>
      <c r="C584" s="25" t="s">
        <v>206</v>
      </c>
      <c r="D584" s="21">
        <f>COUNTIFS('CONTRATOS 2016'!AV:AV,A584,'CONTRATOS 2016'!$AI:AI,"&gt;=1")</f>
        <v>0</v>
      </c>
      <c r="E584" s="20">
        <f>SUMIFS('CONTRATOS 2016'!$AI:AI,'CONTRATOS 2016'!$AV:AV,A584)</f>
        <v>0</v>
      </c>
    </row>
    <row r="585" spans="1:5" x14ac:dyDescent="0.2">
      <c r="A585" s="23" t="s">
        <v>1102</v>
      </c>
      <c r="B585" s="8">
        <v>80232360</v>
      </c>
      <c r="C585" s="25" t="s">
        <v>162</v>
      </c>
      <c r="D585" s="21">
        <f>COUNTIFS('CONTRATOS 2016'!AV:AV,A585,'CONTRATOS 2016'!$AI:AI,"&gt;=1")</f>
        <v>0</v>
      </c>
      <c r="E585" s="20">
        <f>SUMIFS('CONTRATOS 2016'!$AI:AI,'CONTRATOS 2016'!$AV:AV,A585)</f>
        <v>0</v>
      </c>
    </row>
    <row r="586" spans="1:5" x14ac:dyDescent="0.2">
      <c r="A586" s="23" t="s">
        <v>1131</v>
      </c>
      <c r="B586" s="8">
        <v>80828947</v>
      </c>
      <c r="C586" s="25" t="s">
        <v>162</v>
      </c>
      <c r="D586" s="21">
        <f>COUNTIFS('CONTRATOS 2016'!AV:AV,A586,'CONTRATOS 2016'!$AI:AI,"&gt;=1")</f>
        <v>0</v>
      </c>
      <c r="E586" s="20">
        <f>SUMIFS('CONTRATOS 2016'!$AI:AI,'CONTRATOS 2016'!$AV:AV,A586)</f>
        <v>0</v>
      </c>
    </row>
    <row r="587" spans="1:5" x14ac:dyDescent="0.2">
      <c r="A587" s="23" t="s">
        <v>306</v>
      </c>
      <c r="B587" s="8">
        <v>4514089</v>
      </c>
      <c r="C587" s="25" t="s">
        <v>174</v>
      </c>
      <c r="D587" s="21">
        <f>COUNTIFS('CONTRATOS 2016'!AV:AV,A587,'CONTRATOS 2016'!$AI:AI,"&gt;=1")</f>
        <v>0</v>
      </c>
      <c r="E587" s="20">
        <f>SUMIFS('CONTRATOS 2016'!$AI:AI,'CONTRATOS 2016'!$AV:AV,A587)</f>
        <v>0</v>
      </c>
    </row>
    <row r="588" spans="1:5" x14ac:dyDescent="0.2">
      <c r="A588" s="23" t="s">
        <v>1050</v>
      </c>
      <c r="B588" s="8">
        <v>80006487</v>
      </c>
      <c r="C588" s="25" t="s">
        <v>187</v>
      </c>
      <c r="D588" s="21">
        <f>COUNTIFS('CONTRATOS 2016'!AV:AV,A588,'CONTRATOS 2016'!$AI:AI,"&gt;=1")</f>
        <v>0</v>
      </c>
      <c r="E588" s="20">
        <f>SUMIFS('CONTRATOS 2016'!$AI:AI,'CONTRATOS 2016'!$AV:AV,A588)</f>
        <v>0</v>
      </c>
    </row>
    <row r="589" spans="1:5" x14ac:dyDescent="0.2">
      <c r="A589" s="23" t="s">
        <v>1442</v>
      </c>
      <c r="B589" s="8">
        <v>1130621074</v>
      </c>
      <c r="C589" s="25" t="s">
        <v>162</v>
      </c>
      <c r="D589" s="21">
        <f>COUNTIFS('CONTRATOS 2016'!AV:AV,A589,'CONTRATOS 2016'!$AI:AI,"&gt;=1")</f>
        <v>0</v>
      </c>
      <c r="E589" s="20">
        <f>SUMIFS('CONTRATOS 2016'!$AI:AI,'CONTRATOS 2016'!$AV:AV,A589)</f>
        <v>0</v>
      </c>
    </row>
    <row r="590" spans="1:5" x14ac:dyDescent="0.2">
      <c r="A590" s="23" t="s">
        <v>1160</v>
      </c>
      <c r="B590" s="8">
        <v>86056990</v>
      </c>
      <c r="C590" s="25" t="s">
        <v>216</v>
      </c>
      <c r="D590" s="21">
        <f>COUNTIFS('CONTRATOS 2016'!AV:AV,A590,'CONTRATOS 2016'!$AI:AI,"&gt;=1")</f>
        <v>0</v>
      </c>
      <c r="E590" s="20">
        <f>SUMIFS('CONTRATOS 2016'!$AI:AI,'CONTRATOS 2016'!$AV:AV,A590)</f>
        <v>0</v>
      </c>
    </row>
    <row r="591" spans="1:5" x14ac:dyDescent="0.2">
      <c r="A591" s="23" t="s">
        <v>1175</v>
      </c>
      <c r="B591" s="8">
        <v>87717949</v>
      </c>
      <c r="C591" s="25" t="s">
        <v>223</v>
      </c>
      <c r="D591" s="21">
        <f>COUNTIFS('CONTRATOS 2016'!AV:AV,A591,'CONTRATOS 2016'!$AI:AI,"&gt;=1")</f>
        <v>0</v>
      </c>
      <c r="E591" s="20">
        <f>SUMIFS('CONTRATOS 2016'!$AI:AI,'CONTRATOS 2016'!$AV:AV,A591)</f>
        <v>0</v>
      </c>
    </row>
    <row r="592" spans="1:5" x14ac:dyDescent="0.2">
      <c r="A592" s="23" t="s">
        <v>1201</v>
      </c>
      <c r="B592" s="8">
        <v>88263914</v>
      </c>
      <c r="C592" s="25" t="s">
        <v>280</v>
      </c>
      <c r="D592" s="21">
        <f>COUNTIFS('CONTRATOS 2016'!AV:AV,A592,'CONTRATOS 2016'!$AI:AI,"&gt;=1")</f>
        <v>0</v>
      </c>
      <c r="E592" s="20">
        <f>SUMIFS('CONTRATOS 2016'!$AI:AI,'CONTRATOS 2016'!$AV:AV,A592)</f>
        <v>0</v>
      </c>
    </row>
    <row r="593" spans="1:5" x14ac:dyDescent="0.2">
      <c r="A593" s="23" t="s">
        <v>1055</v>
      </c>
      <c r="B593" s="8">
        <v>80027561</v>
      </c>
      <c r="C593" s="25" t="s">
        <v>162</v>
      </c>
      <c r="D593" s="21">
        <f>COUNTIFS('CONTRATOS 2016'!AV:AV,A593,'CONTRATOS 2016'!$AI:AI,"&gt;=1")</f>
        <v>0</v>
      </c>
      <c r="E593" s="20">
        <f>SUMIFS('CONTRATOS 2016'!$AI:AI,'CONTRATOS 2016'!$AV:AV,A593)</f>
        <v>0</v>
      </c>
    </row>
    <row r="594" spans="1:5" x14ac:dyDescent="0.2">
      <c r="A594" s="23" t="s">
        <v>1444</v>
      </c>
      <c r="B594" s="8">
        <v>1130646106</v>
      </c>
      <c r="C594" s="25" t="s">
        <v>172</v>
      </c>
      <c r="D594" s="21">
        <f>COUNTIFS('CONTRATOS 2016'!AV:AV,A594,'CONTRATOS 2016'!$AI:AI,"&gt;=1")</f>
        <v>0</v>
      </c>
      <c r="E594" s="20">
        <f>SUMIFS('CONTRATOS 2016'!$AI:AI,'CONTRATOS 2016'!$AV:AV,A594)</f>
        <v>0</v>
      </c>
    </row>
    <row r="595" spans="1:5" x14ac:dyDescent="0.2">
      <c r="A595" s="23" t="s">
        <v>1127</v>
      </c>
      <c r="B595" s="8">
        <v>80797012</v>
      </c>
      <c r="C595" s="25" t="s">
        <v>162</v>
      </c>
      <c r="D595" s="21">
        <f>COUNTIFS('CONTRATOS 2016'!AV:AV,A595,'CONTRATOS 2016'!$AI:AI,"&gt;=1")</f>
        <v>0</v>
      </c>
      <c r="E595" s="20">
        <f>SUMIFS('CONTRATOS 2016'!$AI:AI,'CONTRATOS 2016'!$AV:AV,A595)</f>
        <v>0</v>
      </c>
    </row>
    <row r="596" spans="1:5" x14ac:dyDescent="0.2">
      <c r="A596" s="23" t="s">
        <v>992</v>
      </c>
      <c r="B596" s="8">
        <v>79661784</v>
      </c>
      <c r="C596" s="25" t="s">
        <v>206</v>
      </c>
      <c r="D596" s="21">
        <f>COUNTIFS('CONTRATOS 2016'!AV:AV,A596,'CONTRATOS 2016'!$AI:AI,"&gt;=1")</f>
        <v>0</v>
      </c>
      <c r="E596" s="20">
        <f>SUMIFS('CONTRATOS 2016'!$AI:AI,'CONTRATOS 2016'!$AV:AV,A596)</f>
        <v>0</v>
      </c>
    </row>
    <row r="597" spans="1:5" x14ac:dyDescent="0.2">
      <c r="A597" s="23" t="s">
        <v>1122</v>
      </c>
      <c r="B597" s="8">
        <v>80729238</v>
      </c>
      <c r="C597" s="25" t="s">
        <v>164</v>
      </c>
      <c r="D597" s="21">
        <f>COUNTIFS('CONTRATOS 2016'!AV:AV,A597,'CONTRATOS 2016'!$AI:AI,"&gt;=1")</f>
        <v>0</v>
      </c>
      <c r="E597" s="20">
        <f>SUMIFS('CONTRATOS 2016'!$AI:AI,'CONTRATOS 2016'!$AV:AV,A597)</f>
        <v>0</v>
      </c>
    </row>
    <row r="598" spans="1:5" x14ac:dyDescent="0.2">
      <c r="A598" s="23" t="s">
        <v>1104</v>
      </c>
      <c r="B598" s="8">
        <v>80235298</v>
      </c>
      <c r="C598" s="25" t="s">
        <v>253</v>
      </c>
      <c r="D598" s="21">
        <f>COUNTIFS('CONTRATOS 2016'!AV:AV,A598,'CONTRATOS 2016'!$AI:AI,"&gt;=1")</f>
        <v>0</v>
      </c>
      <c r="E598" s="20">
        <f>SUMIFS('CONTRATOS 2016'!$AI:AI,'CONTRATOS 2016'!$AV:AV,A598)</f>
        <v>0</v>
      </c>
    </row>
    <row r="599" spans="1:5" x14ac:dyDescent="0.2">
      <c r="A599" s="23" t="s">
        <v>144</v>
      </c>
      <c r="B599" s="8">
        <v>79537863</v>
      </c>
      <c r="C599" s="25" t="s">
        <v>163</v>
      </c>
      <c r="D599" s="21">
        <f>COUNTIFS('CONTRATOS 2016'!AV:AV,A599,'CONTRATOS 2016'!$AI:AI,"&gt;=1")</f>
        <v>0</v>
      </c>
      <c r="E599" s="20">
        <f>SUMIFS('CONTRATOS 2016'!$AI:AI,'CONTRATOS 2016'!$AV:AV,A599)</f>
        <v>0</v>
      </c>
    </row>
    <row r="600" spans="1:5" x14ac:dyDescent="0.2">
      <c r="A600" s="23" t="s">
        <v>85</v>
      </c>
      <c r="B600" s="8">
        <v>74753736</v>
      </c>
      <c r="C600" s="25" t="s">
        <v>173</v>
      </c>
      <c r="D600" s="21">
        <f>COUNTIFS('CONTRATOS 2016'!AV:AV,A600,'CONTRATOS 2016'!$AI:AI,"&gt;=1")</f>
        <v>0</v>
      </c>
      <c r="E600" s="20">
        <f>SUMIFS('CONTRATOS 2016'!$AI:AI,'CONTRATOS 2016'!$AV:AV,A600)</f>
        <v>0</v>
      </c>
    </row>
    <row r="601" spans="1:5" x14ac:dyDescent="0.2">
      <c r="A601" s="23" t="s">
        <v>1112</v>
      </c>
      <c r="B601" s="8">
        <v>80402943</v>
      </c>
      <c r="C601" s="25" t="s">
        <v>198</v>
      </c>
      <c r="D601" s="21">
        <f>COUNTIFS('CONTRATOS 2016'!AV:AV,A601,'CONTRATOS 2016'!$AI:AI,"&gt;=1")</f>
        <v>0</v>
      </c>
      <c r="E601" s="20">
        <f>SUMIFS('CONTRATOS 2016'!$AI:AI,'CONTRATOS 2016'!$AV:AV,A601)</f>
        <v>0</v>
      </c>
    </row>
    <row r="602" spans="1:5" x14ac:dyDescent="0.2">
      <c r="A602" s="23" t="s">
        <v>808</v>
      </c>
      <c r="B602" s="8">
        <v>55220904</v>
      </c>
      <c r="C602" s="25" t="s">
        <v>162</v>
      </c>
      <c r="D602" s="21">
        <f>COUNTIFS('CONTRATOS 2016'!AV:AV,A602,'CONTRATOS 2016'!$AI:AI,"&gt;=1")</f>
        <v>0</v>
      </c>
      <c r="E602" s="20">
        <f>SUMIFS('CONTRATOS 2016'!$AI:AI,'CONTRATOS 2016'!$AV:AV,A602)</f>
        <v>0</v>
      </c>
    </row>
    <row r="603" spans="1:5" x14ac:dyDescent="0.2">
      <c r="A603" s="23" t="s">
        <v>1244</v>
      </c>
      <c r="B603" s="8">
        <v>94512395</v>
      </c>
      <c r="C603" s="25" t="s">
        <v>202</v>
      </c>
      <c r="D603" s="21">
        <f>COUNTIFS('CONTRATOS 2016'!AV:AV,A603,'CONTRATOS 2016'!$AI:AI,"&gt;=1")</f>
        <v>0</v>
      </c>
      <c r="E603" s="20">
        <f>SUMIFS('CONTRATOS 2016'!$AI:AI,'CONTRATOS 2016'!$AV:AV,A603)</f>
        <v>0</v>
      </c>
    </row>
    <row r="604" spans="1:5" x14ac:dyDescent="0.2">
      <c r="A604" s="23" t="s">
        <v>82</v>
      </c>
      <c r="B604" s="8">
        <v>78750941</v>
      </c>
      <c r="C604" s="25" t="s">
        <v>190</v>
      </c>
      <c r="D604" s="21">
        <f>COUNTIFS('CONTRATOS 2016'!AV:AV,A604,'CONTRATOS 2016'!$AI:AI,"&gt;=1")</f>
        <v>0</v>
      </c>
      <c r="E604" s="20">
        <f>SUMIFS('CONTRATOS 2016'!$AI:AI,'CONTRATOS 2016'!$AV:AV,A604)</f>
        <v>0</v>
      </c>
    </row>
    <row r="605" spans="1:5" x14ac:dyDescent="0.2">
      <c r="A605" s="23" t="s">
        <v>1152</v>
      </c>
      <c r="B605" s="8">
        <v>85471168</v>
      </c>
      <c r="C605" s="25" t="s">
        <v>196</v>
      </c>
      <c r="D605" s="21">
        <f>COUNTIFS('CONTRATOS 2016'!AV:AV,A605,'CONTRATOS 2016'!$AI:AI,"&gt;=1")</f>
        <v>0</v>
      </c>
      <c r="E605" s="20">
        <f>SUMIFS('CONTRATOS 2016'!$AI:AI,'CONTRATOS 2016'!$AV:AV,A605)</f>
        <v>0</v>
      </c>
    </row>
    <row r="606" spans="1:5" x14ac:dyDescent="0.2">
      <c r="A606" s="23" t="s">
        <v>1387</v>
      </c>
      <c r="B606" s="8">
        <v>1065600477</v>
      </c>
      <c r="C606" s="25" t="s">
        <v>162</v>
      </c>
      <c r="D606" s="21">
        <f>COUNTIFS('CONTRATOS 2016'!AV:AV,A606,'CONTRATOS 2016'!$AI:AI,"&gt;=1")</f>
        <v>0</v>
      </c>
      <c r="E606" s="20">
        <f>SUMIFS('CONTRATOS 2016'!$AI:AI,'CONTRATOS 2016'!$AV:AV,A606)</f>
        <v>0</v>
      </c>
    </row>
    <row r="607" spans="1:5" x14ac:dyDescent="0.2">
      <c r="A607" s="23" t="s">
        <v>1313</v>
      </c>
      <c r="B607" s="8">
        <v>1020756279</v>
      </c>
      <c r="C607" s="25" t="s">
        <v>271</v>
      </c>
      <c r="D607" s="21">
        <f>COUNTIFS('CONTRATOS 2016'!AV:AV,A607,'CONTRATOS 2016'!$AI:AI,"&gt;=1")</f>
        <v>0</v>
      </c>
      <c r="E607" s="20">
        <f>SUMIFS('CONTRATOS 2016'!$AI:AI,'CONTRATOS 2016'!$AV:AV,A607)</f>
        <v>0</v>
      </c>
    </row>
    <row r="608" spans="1:5" x14ac:dyDescent="0.2">
      <c r="A608" s="23" t="s">
        <v>550</v>
      </c>
      <c r="B608" s="8">
        <v>31710573</v>
      </c>
      <c r="C608" s="25" t="s">
        <v>162</v>
      </c>
      <c r="D608" s="21">
        <f>COUNTIFS('CONTRATOS 2016'!AV:AV,A608,'CONTRATOS 2016'!$AI:AI,"&gt;=1")</f>
        <v>0</v>
      </c>
      <c r="E608" s="20">
        <f>SUMIFS('CONTRATOS 2016'!$AI:AI,'CONTRATOS 2016'!$AV:AV,A608)</f>
        <v>0</v>
      </c>
    </row>
    <row r="609" spans="1:5" x14ac:dyDescent="0.2">
      <c r="A609" s="23" t="s">
        <v>627</v>
      </c>
      <c r="B609" s="8">
        <v>42013878</v>
      </c>
      <c r="C609" s="25" t="s">
        <v>194</v>
      </c>
      <c r="D609" s="21">
        <f>COUNTIFS('CONTRATOS 2016'!AV:AV,A609,'CONTRATOS 2016'!$AI:AI,"&gt;=1")</f>
        <v>0</v>
      </c>
      <c r="E609" s="20">
        <f>SUMIFS('CONTRATOS 2016'!$AI:AI,'CONTRATOS 2016'!$AV:AV,A609)</f>
        <v>0</v>
      </c>
    </row>
    <row r="610" spans="1:5" x14ac:dyDescent="0.2">
      <c r="A610" s="23" t="s">
        <v>1273</v>
      </c>
      <c r="B610" s="8">
        <v>1012375885</v>
      </c>
      <c r="C610" s="25" t="s">
        <v>162</v>
      </c>
      <c r="D610" s="21">
        <f>COUNTIFS('CONTRATOS 2016'!AV:AV,A610,'CONTRATOS 2016'!$AI:AI,"&gt;=1")</f>
        <v>0</v>
      </c>
      <c r="E610" s="20">
        <f>SUMIFS('CONTRATOS 2016'!$AI:AI,'CONTRATOS 2016'!$AV:AV,A610)</f>
        <v>0</v>
      </c>
    </row>
    <row r="611" spans="1:5" x14ac:dyDescent="0.2">
      <c r="A611" s="23" t="s">
        <v>802</v>
      </c>
      <c r="B611" s="8">
        <v>53115948</v>
      </c>
      <c r="C611" s="25" t="s">
        <v>191</v>
      </c>
      <c r="D611" s="21">
        <f>COUNTIFS('CONTRATOS 2016'!AV:AV,A611,'CONTRATOS 2016'!$AI:AI,"&gt;=1")</f>
        <v>0</v>
      </c>
      <c r="E611" s="20">
        <f>SUMIFS('CONTRATOS 2016'!$AI:AI,'CONTRATOS 2016'!$AV:AV,A611)</f>
        <v>0</v>
      </c>
    </row>
    <row r="612" spans="1:5" x14ac:dyDescent="0.2">
      <c r="A612" s="23" t="s">
        <v>757</v>
      </c>
      <c r="B612" s="8">
        <v>52840110</v>
      </c>
      <c r="C612" s="25" t="s">
        <v>162</v>
      </c>
      <c r="D612" s="21">
        <f>COUNTIFS('CONTRATOS 2016'!AV:AV,A612,'CONTRATOS 2016'!$AI:AI,"&gt;=1")</f>
        <v>0</v>
      </c>
      <c r="E612" s="20">
        <f>SUMIFS('CONTRATOS 2016'!$AI:AI,'CONTRATOS 2016'!$AV:AV,A612)</f>
        <v>0</v>
      </c>
    </row>
    <row r="613" spans="1:5" x14ac:dyDescent="0.2">
      <c r="A613" s="23" t="s">
        <v>728</v>
      </c>
      <c r="B613" s="8">
        <v>52496774</v>
      </c>
      <c r="C613" s="25" t="s">
        <v>240</v>
      </c>
      <c r="D613" s="21">
        <f>COUNTIFS('CONTRATOS 2016'!AV:AV,A613,'CONTRATOS 2016'!$AI:AI,"&gt;=1")</f>
        <v>0</v>
      </c>
      <c r="E613" s="20">
        <f>SUMIFS('CONTRATOS 2016'!$AI:AI,'CONTRATOS 2016'!$AV:AV,A613)</f>
        <v>0</v>
      </c>
    </row>
    <row r="614" spans="1:5" x14ac:dyDescent="0.2">
      <c r="A614" s="23" t="s">
        <v>743</v>
      </c>
      <c r="B614" s="8">
        <v>52740050</v>
      </c>
      <c r="C614" s="25" t="s">
        <v>162</v>
      </c>
      <c r="D614" s="21">
        <f>COUNTIFS('CONTRATOS 2016'!AV:AV,A614,'CONTRATOS 2016'!$AI:AI,"&gt;=1")</f>
        <v>0</v>
      </c>
      <c r="E614" s="20">
        <f>SUMIFS('CONTRATOS 2016'!$AI:AI,'CONTRATOS 2016'!$AV:AV,A614)</f>
        <v>0</v>
      </c>
    </row>
    <row r="615" spans="1:5" x14ac:dyDescent="0.2">
      <c r="A615" s="23" t="s">
        <v>603</v>
      </c>
      <c r="B615" s="8">
        <v>39678482</v>
      </c>
      <c r="C615" s="25" t="s">
        <v>189</v>
      </c>
      <c r="D615" s="21">
        <f>COUNTIFS('CONTRATOS 2016'!AV:AV,A615,'CONTRATOS 2016'!$AI:AI,"&gt;=1")</f>
        <v>0</v>
      </c>
      <c r="E615" s="20">
        <f>SUMIFS('CONTRATOS 2016'!$AI:AI,'CONTRATOS 2016'!$AV:AV,A615)</f>
        <v>0</v>
      </c>
    </row>
    <row r="616" spans="1:5" x14ac:dyDescent="0.2">
      <c r="A616" s="23" t="s">
        <v>1067</v>
      </c>
      <c r="B616" s="8">
        <v>80058262</v>
      </c>
      <c r="C616" s="25" t="s">
        <v>162</v>
      </c>
      <c r="D616" s="21">
        <f>COUNTIFS('CONTRATOS 2016'!AV:AV,A616,'CONTRATOS 2016'!$AI:AI,"&gt;=1")</f>
        <v>0</v>
      </c>
      <c r="E616" s="20">
        <f>SUMIFS('CONTRATOS 2016'!$AI:AI,'CONTRATOS 2016'!$AV:AV,A616)</f>
        <v>0</v>
      </c>
    </row>
    <row r="617" spans="1:5" x14ac:dyDescent="0.2">
      <c r="A617" s="23" t="s">
        <v>386</v>
      </c>
      <c r="B617" s="8">
        <v>11436922</v>
      </c>
      <c r="C617" s="25" t="s">
        <v>190</v>
      </c>
      <c r="D617" s="21">
        <f>COUNTIFS('CONTRATOS 2016'!AV:AV,A617,'CONTRATOS 2016'!$AI:AI,"&gt;=1")</f>
        <v>0</v>
      </c>
      <c r="E617" s="20">
        <f>SUMIFS('CONTRATOS 2016'!$AI:AI,'CONTRATOS 2016'!$AV:AV,A617)</f>
        <v>0</v>
      </c>
    </row>
    <row r="618" spans="1:5" x14ac:dyDescent="0.2">
      <c r="A618" s="23" t="s">
        <v>419</v>
      </c>
      <c r="B618" s="8">
        <v>12997080</v>
      </c>
      <c r="C618" s="25" t="s">
        <v>179</v>
      </c>
      <c r="D618" s="21">
        <f>COUNTIFS('CONTRATOS 2016'!AV:AV,A618,'CONTRATOS 2016'!$AI:AI,"&gt;=1")</f>
        <v>0</v>
      </c>
      <c r="E618" s="20">
        <f>SUMIFS('CONTRATOS 2016'!$AI:AI,'CONTRATOS 2016'!$AV:AV,A618)</f>
        <v>0</v>
      </c>
    </row>
    <row r="619" spans="1:5" x14ac:dyDescent="0.2">
      <c r="A619" s="23" t="s">
        <v>1271</v>
      </c>
      <c r="B619" s="8">
        <v>1012331657</v>
      </c>
      <c r="C619" s="25" t="s">
        <v>162</v>
      </c>
      <c r="D619" s="21">
        <f>COUNTIFS('CONTRATOS 2016'!AV:AV,A619,'CONTRATOS 2016'!$AI:AI,"&gt;=1")</f>
        <v>0</v>
      </c>
      <c r="E619" s="20">
        <f>SUMIFS('CONTRATOS 2016'!$AI:AI,'CONTRATOS 2016'!$AV:AV,A619)</f>
        <v>0</v>
      </c>
    </row>
    <row r="620" spans="1:5" x14ac:dyDescent="0.2">
      <c r="A620" s="23" t="s">
        <v>1095</v>
      </c>
      <c r="B620" s="8">
        <v>80214915</v>
      </c>
      <c r="C620" s="25" t="s">
        <v>162</v>
      </c>
      <c r="D620" s="21">
        <f>COUNTIFS('CONTRATOS 2016'!AV:AV,A620,'CONTRATOS 2016'!$AI:AI,"&gt;=1")</f>
        <v>0</v>
      </c>
      <c r="E620" s="20">
        <f>SUMIFS('CONTRATOS 2016'!$AI:AI,'CONTRATOS 2016'!$AV:AV,A620)</f>
        <v>0</v>
      </c>
    </row>
    <row r="621" spans="1:5" x14ac:dyDescent="0.2">
      <c r="A621" s="23" t="s">
        <v>1250</v>
      </c>
      <c r="B621" s="8">
        <v>98383338</v>
      </c>
      <c r="C621" s="25" t="s">
        <v>184</v>
      </c>
      <c r="D621" s="21">
        <f>COUNTIFS('CONTRATOS 2016'!AV:AV,A621,'CONTRATOS 2016'!$AI:AI,"&gt;=1")</f>
        <v>0</v>
      </c>
      <c r="E621" s="20">
        <f>SUMIFS('CONTRATOS 2016'!$AI:AI,'CONTRATOS 2016'!$AV:AV,A621)</f>
        <v>0</v>
      </c>
    </row>
    <row r="622" spans="1:5" x14ac:dyDescent="0.2">
      <c r="A622" s="23" t="s">
        <v>1365</v>
      </c>
      <c r="B622" s="8">
        <v>1037579334</v>
      </c>
      <c r="C622" s="25" t="s">
        <v>173</v>
      </c>
      <c r="D622" s="21">
        <f>COUNTIFS('CONTRATOS 2016'!AV:AV,A622,'CONTRATOS 2016'!$AI:AI,"&gt;=1")</f>
        <v>0</v>
      </c>
      <c r="E622" s="20">
        <f>SUMIFS('CONTRATOS 2016'!$AI:AI,'CONTRATOS 2016'!$AV:AV,A622)</f>
        <v>0</v>
      </c>
    </row>
    <row r="623" spans="1:5" x14ac:dyDescent="0.2">
      <c r="A623" s="23" t="s">
        <v>300</v>
      </c>
      <c r="B623" s="8">
        <v>4134291</v>
      </c>
      <c r="C623" s="25" t="s">
        <v>162</v>
      </c>
      <c r="D623" s="21">
        <f>COUNTIFS('CONTRATOS 2016'!AV:AV,A623,'CONTRATOS 2016'!$AI:AI,"&gt;=1")</f>
        <v>0</v>
      </c>
      <c r="E623" s="20">
        <f>SUMIFS('CONTRATOS 2016'!$AI:AI,'CONTRATOS 2016'!$AV:AV,A623)</f>
        <v>0</v>
      </c>
    </row>
    <row r="624" spans="1:5" x14ac:dyDescent="0.2">
      <c r="A624" s="23" t="s">
        <v>365</v>
      </c>
      <c r="B624" s="8">
        <v>10011504</v>
      </c>
      <c r="C624" s="25" t="s">
        <v>208</v>
      </c>
      <c r="D624" s="21">
        <f>COUNTIFS('CONTRATOS 2016'!AV:AV,A624,'CONTRATOS 2016'!$AI:AI,"&gt;=1")</f>
        <v>0</v>
      </c>
      <c r="E624" s="20">
        <f>SUMIFS('CONTRATOS 2016'!$AI:AI,'CONTRATOS 2016'!$AV:AV,A624)</f>
        <v>0</v>
      </c>
    </row>
    <row r="625" spans="1:5" x14ac:dyDescent="0.2">
      <c r="A625" s="23" t="s">
        <v>1013</v>
      </c>
      <c r="B625" s="8">
        <v>79818938</v>
      </c>
      <c r="C625" s="25" t="s">
        <v>162</v>
      </c>
      <c r="D625" s="21">
        <f>COUNTIFS('CONTRATOS 2016'!AV:AV,A625,'CONTRATOS 2016'!$AI:AI,"&gt;=1")</f>
        <v>0</v>
      </c>
      <c r="E625" s="20">
        <f>SUMIFS('CONTRATOS 2016'!$AI:AI,'CONTRATOS 2016'!$AV:AV,A625)</f>
        <v>0</v>
      </c>
    </row>
    <row r="626" spans="1:5" x14ac:dyDescent="0.2">
      <c r="A626" s="23" t="s">
        <v>983</v>
      </c>
      <c r="B626" s="8">
        <v>79596567</v>
      </c>
      <c r="C626" s="25" t="s">
        <v>252</v>
      </c>
      <c r="D626" s="21">
        <f>COUNTIFS('CONTRATOS 2016'!AV:AV,A626,'CONTRATOS 2016'!$AI:AI,"&gt;=1")</f>
        <v>0</v>
      </c>
      <c r="E626" s="20">
        <f>SUMIFS('CONTRATOS 2016'!$AI:AI,'CONTRATOS 2016'!$AV:AV,A626)</f>
        <v>0</v>
      </c>
    </row>
    <row r="627" spans="1:5" x14ac:dyDescent="0.2">
      <c r="A627" s="23" t="s">
        <v>926</v>
      </c>
      <c r="B627" s="8">
        <v>76324618</v>
      </c>
      <c r="C627" s="25" t="s">
        <v>164</v>
      </c>
      <c r="D627" s="21">
        <f>COUNTIFS('CONTRATOS 2016'!AV:AV,A627,'CONTRATOS 2016'!$AI:AI,"&gt;=1")</f>
        <v>0</v>
      </c>
      <c r="E627" s="20">
        <f>SUMIFS('CONTRATOS 2016'!$AI:AI,'CONTRATOS 2016'!$AV:AV,A627)</f>
        <v>0</v>
      </c>
    </row>
    <row r="628" spans="1:5" x14ac:dyDescent="0.2">
      <c r="A628" s="23" t="s">
        <v>411</v>
      </c>
      <c r="B628" s="8">
        <v>12753508</v>
      </c>
      <c r="C628" s="25" t="s">
        <v>177</v>
      </c>
      <c r="D628" s="21">
        <f>COUNTIFS('CONTRATOS 2016'!AV:AV,A628,'CONTRATOS 2016'!$AI:AI,"&gt;=1")</f>
        <v>0</v>
      </c>
      <c r="E628" s="20">
        <f>SUMIFS('CONTRATOS 2016'!$AI:AI,'CONTRATOS 2016'!$AV:AV,A628)</f>
        <v>0</v>
      </c>
    </row>
    <row r="629" spans="1:5" x14ac:dyDescent="0.2">
      <c r="A629" s="23" t="s">
        <v>423</v>
      </c>
      <c r="B629" s="8">
        <v>13069638</v>
      </c>
      <c r="C629" s="25" t="s">
        <v>198</v>
      </c>
      <c r="D629" s="21">
        <f>COUNTIFS('CONTRATOS 2016'!AV:AV,A629,'CONTRATOS 2016'!$AI:AI,"&gt;=1")</f>
        <v>0</v>
      </c>
      <c r="E629" s="20">
        <f>SUMIFS('CONTRATOS 2016'!$AI:AI,'CONTRATOS 2016'!$AV:AV,A629)</f>
        <v>0</v>
      </c>
    </row>
    <row r="630" spans="1:5" x14ac:dyDescent="0.2">
      <c r="A630" s="23" t="s">
        <v>1241</v>
      </c>
      <c r="B630" s="8">
        <v>94490869</v>
      </c>
      <c r="C630" s="25" t="s">
        <v>167</v>
      </c>
      <c r="D630" s="21">
        <f>COUNTIFS('CONTRATOS 2016'!AV:AV,A630,'CONTRATOS 2016'!$AI:AI,"&gt;=1")</f>
        <v>0</v>
      </c>
      <c r="E630" s="20">
        <f>SUMIFS('CONTRATOS 2016'!$AI:AI,'CONTRATOS 2016'!$AV:AV,A630)</f>
        <v>0</v>
      </c>
    </row>
    <row r="631" spans="1:5" x14ac:dyDescent="0.2">
      <c r="A631" s="23" t="s">
        <v>345</v>
      </c>
      <c r="B631" s="8">
        <v>8357229</v>
      </c>
      <c r="C631" s="25" t="s">
        <v>173</v>
      </c>
      <c r="D631" s="21">
        <f>COUNTIFS('CONTRATOS 2016'!AV:AV,A631,'CONTRATOS 2016'!$AI:AI,"&gt;=1")</f>
        <v>0</v>
      </c>
      <c r="E631" s="20">
        <f>SUMIFS('CONTRATOS 2016'!$AI:AI,'CONTRATOS 2016'!$AV:AV,A631)</f>
        <v>0</v>
      </c>
    </row>
    <row r="632" spans="1:5" x14ac:dyDescent="0.2">
      <c r="A632" s="23" t="s">
        <v>1363</v>
      </c>
      <c r="B632" s="8">
        <v>1033698105</v>
      </c>
      <c r="C632" s="25" t="s">
        <v>162</v>
      </c>
      <c r="D632" s="21">
        <f>COUNTIFS('CONTRATOS 2016'!AV:AV,A632,'CONTRATOS 2016'!$AI:AI,"&gt;=1")</f>
        <v>0</v>
      </c>
      <c r="E632" s="20">
        <f>SUMIFS('CONTRATOS 2016'!$AI:AI,'CONTRATOS 2016'!$AV:AV,A632)</f>
        <v>0</v>
      </c>
    </row>
    <row r="633" spans="1:5" x14ac:dyDescent="0.2">
      <c r="A633" s="23" t="s">
        <v>1061</v>
      </c>
      <c r="B633" s="8">
        <v>80040337</v>
      </c>
      <c r="C633" s="25" t="s">
        <v>162</v>
      </c>
      <c r="D633" s="21">
        <f>COUNTIFS('CONTRATOS 2016'!AV:AV,A633,'CONTRATOS 2016'!$AI:AI,"&gt;=1")</f>
        <v>0</v>
      </c>
      <c r="E633" s="20">
        <f>SUMIFS('CONTRATOS 2016'!$AI:AI,'CONTRATOS 2016'!$AV:AV,A633)</f>
        <v>0</v>
      </c>
    </row>
    <row r="634" spans="1:5" x14ac:dyDescent="0.2">
      <c r="A634" s="23" t="s">
        <v>943</v>
      </c>
      <c r="B634" s="8">
        <v>79122246</v>
      </c>
      <c r="C634" s="25" t="s">
        <v>252</v>
      </c>
      <c r="D634" s="21">
        <f>COUNTIFS('CONTRATOS 2016'!AV:AV,A634,'CONTRATOS 2016'!$AI:AI,"&gt;=1")</f>
        <v>0</v>
      </c>
      <c r="E634" s="20">
        <f>SUMIFS('CONTRATOS 2016'!$AI:AI,'CONTRATOS 2016'!$AV:AV,A634)</f>
        <v>0</v>
      </c>
    </row>
    <row r="635" spans="1:5" x14ac:dyDescent="0.2">
      <c r="A635" s="23" t="s">
        <v>324</v>
      </c>
      <c r="B635" s="8">
        <v>6597946</v>
      </c>
      <c r="C635" s="25" t="s">
        <v>185</v>
      </c>
      <c r="D635" s="21">
        <f>COUNTIFS('CONTRATOS 2016'!AV:AV,A635,'CONTRATOS 2016'!$AI:AI,"&gt;=1")</f>
        <v>0</v>
      </c>
      <c r="E635" s="20">
        <f>SUMIFS('CONTRATOS 2016'!$AI:AI,'CONTRATOS 2016'!$AV:AV,A635)</f>
        <v>0</v>
      </c>
    </row>
    <row r="636" spans="1:5" x14ac:dyDescent="0.2">
      <c r="A636" s="23" t="s">
        <v>1039</v>
      </c>
      <c r="B636" s="8">
        <v>79957950</v>
      </c>
      <c r="C636" s="25" t="s">
        <v>164</v>
      </c>
      <c r="D636" s="21">
        <f>COUNTIFS('CONTRATOS 2016'!AV:AV,A636,'CONTRATOS 2016'!$AI:AI,"&gt;=1")</f>
        <v>0</v>
      </c>
      <c r="E636" s="20">
        <f>SUMIFS('CONTRATOS 2016'!$AI:AI,'CONTRATOS 2016'!$AV:AV,A636)</f>
        <v>0</v>
      </c>
    </row>
    <row r="637" spans="1:5" x14ac:dyDescent="0.2">
      <c r="A637" s="23" t="s">
        <v>141</v>
      </c>
      <c r="B637" s="8">
        <v>79650674</v>
      </c>
      <c r="C637" s="25" t="s">
        <v>248</v>
      </c>
      <c r="D637" s="21">
        <f>COUNTIFS('CONTRATOS 2016'!AV:AV,A637,'CONTRATOS 2016'!$AI:AI,"&gt;=1")</f>
        <v>0</v>
      </c>
      <c r="E637" s="20">
        <f>SUMIFS('CONTRATOS 2016'!$AI:AI,'CONTRATOS 2016'!$AV:AV,A637)</f>
        <v>0</v>
      </c>
    </row>
    <row r="638" spans="1:5" x14ac:dyDescent="0.2">
      <c r="A638" s="23" t="s">
        <v>1194</v>
      </c>
      <c r="B638" s="8">
        <v>88241501</v>
      </c>
      <c r="C638" s="25" t="s">
        <v>207</v>
      </c>
      <c r="D638" s="21">
        <f>COUNTIFS('CONTRATOS 2016'!AV:AV,A638,'CONTRATOS 2016'!$AI:AI,"&gt;=1")</f>
        <v>0</v>
      </c>
      <c r="E638" s="20">
        <f>SUMIFS('CONTRATOS 2016'!$AI:AI,'CONTRATOS 2016'!$AV:AV,A638)</f>
        <v>0</v>
      </c>
    </row>
    <row r="639" spans="1:5" x14ac:dyDescent="0.2">
      <c r="A639" s="23" t="s">
        <v>402</v>
      </c>
      <c r="B639" s="8">
        <v>12402190</v>
      </c>
      <c r="C639" s="25" t="s">
        <v>219</v>
      </c>
      <c r="D639" s="21">
        <f>COUNTIFS('CONTRATOS 2016'!AV:AV,A639,'CONTRATOS 2016'!$AI:AI,"&gt;=1")</f>
        <v>0</v>
      </c>
      <c r="E639" s="20">
        <f>SUMIFS('CONTRATOS 2016'!$AI:AI,'CONTRATOS 2016'!$AV:AV,A639)</f>
        <v>0</v>
      </c>
    </row>
    <row r="640" spans="1:5" x14ac:dyDescent="0.2">
      <c r="A640" s="23" t="s">
        <v>872</v>
      </c>
      <c r="B640" s="8">
        <v>72213390</v>
      </c>
      <c r="C640" s="25" t="s">
        <v>201</v>
      </c>
      <c r="D640" s="21">
        <f>COUNTIFS('CONTRATOS 2016'!AV:AV,A640,'CONTRATOS 2016'!$AI:AI,"&gt;=1")</f>
        <v>0</v>
      </c>
      <c r="E640" s="20">
        <f>SUMIFS('CONTRATOS 2016'!$AI:AI,'CONTRATOS 2016'!$AV:AV,A640)</f>
        <v>0</v>
      </c>
    </row>
    <row r="641" spans="1:5" x14ac:dyDescent="0.2">
      <c r="A641" s="23" t="s">
        <v>1259</v>
      </c>
      <c r="B641" s="8">
        <v>98659151</v>
      </c>
      <c r="C641" s="25" t="s">
        <v>245</v>
      </c>
      <c r="D641" s="21">
        <f>COUNTIFS('CONTRATOS 2016'!AV:AV,A641,'CONTRATOS 2016'!$AI:AI,"&gt;=1")</f>
        <v>0</v>
      </c>
      <c r="E641" s="20">
        <f>SUMIFS('CONTRATOS 2016'!$AI:AI,'CONTRATOS 2016'!$AV:AV,A641)</f>
        <v>0</v>
      </c>
    </row>
    <row r="642" spans="1:5" x14ac:dyDescent="0.2">
      <c r="A642" s="23" t="s">
        <v>1116</v>
      </c>
      <c r="B642" s="8">
        <v>80492683</v>
      </c>
      <c r="C642" s="25" t="s">
        <v>173</v>
      </c>
      <c r="D642" s="21">
        <f>COUNTIFS('CONTRATOS 2016'!AV:AV,A642,'CONTRATOS 2016'!$AI:AI,"&gt;=1")</f>
        <v>0</v>
      </c>
      <c r="E642" s="20">
        <f>SUMIFS('CONTRATOS 2016'!$AI:AI,'CONTRATOS 2016'!$AV:AV,A642)</f>
        <v>0</v>
      </c>
    </row>
    <row r="643" spans="1:5" x14ac:dyDescent="0.2">
      <c r="A643" s="23" t="s">
        <v>1006</v>
      </c>
      <c r="B643" s="8">
        <v>79761933</v>
      </c>
      <c r="C643" s="25" t="s">
        <v>162</v>
      </c>
      <c r="D643" s="21">
        <f>COUNTIFS('CONTRATOS 2016'!AV:AV,A643,'CONTRATOS 2016'!$AI:AI,"&gt;=1")</f>
        <v>0</v>
      </c>
      <c r="E643" s="20">
        <f>SUMIFS('CONTRATOS 2016'!$AI:AI,'CONTRATOS 2016'!$AV:AV,A643)</f>
        <v>0</v>
      </c>
    </row>
    <row r="644" spans="1:5" x14ac:dyDescent="0.2">
      <c r="A644" s="23" t="s">
        <v>858</v>
      </c>
      <c r="B644" s="8">
        <v>71757969</v>
      </c>
      <c r="C644" s="25" t="s">
        <v>173</v>
      </c>
      <c r="D644" s="21">
        <f>COUNTIFS('CONTRATOS 2016'!AV:AV,A644,'CONTRATOS 2016'!$AI:AI,"&gt;=1")</f>
        <v>0</v>
      </c>
      <c r="E644" s="20">
        <f>SUMIFS('CONTRATOS 2016'!$AI:AI,'CONTRATOS 2016'!$AV:AV,A644)</f>
        <v>0</v>
      </c>
    </row>
    <row r="645" spans="1:5" x14ac:dyDescent="0.2">
      <c r="A645" s="23" t="s">
        <v>472</v>
      </c>
      <c r="B645" s="8">
        <v>17646290</v>
      </c>
      <c r="C645" s="25" t="s">
        <v>229</v>
      </c>
      <c r="D645" s="21">
        <f>COUNTIFS('CONTRATOS 2016'!AV:AV,A645,'CONTRATOS 2016'!$AI:AI,"&gt;=1")</f>
        <v>0</v>
      </c>
      <c r="E645" s="20">
        <f>SUMIFS('CONTRATOS 2016'!$AI:AI,'CONTRATOS 2016'!$AV:AV,A645)</f>
        <v>0</v>
      </c>
    </row>
    <row r="646" spans="1:5" x14ac:dyDescent="0.2">
      <c r="A646" s="23" t="s">
        <v>1256</v>
      </c>
      <c r="B646" s="8">
        <v>98600403</v>
      </c>
      <c r="C646" s="25" t="s">
        <v>193</v>
      </c>
      <c r="D646" s="21">
        <f>COUNTIFS('CONTRATOS 2016'!AV:AV,A646,'CONTRATOS 2016'!$AI:AI,"&gt;=1")</f>
        <v>0</v>
      </c>
      <c r="E646" s="20">
        <f>SUMIFS('CONTRATOS 2016'!$AI:AI,'CONTRATOS 2016'!$AV:AV,A646)</f>
        <v>0</v>
      </c>
    </row>
    <row r="647" spans="1:5" x14ac:dyDescent="0.2">
      <c r="A647" s="23" t="s">
        <v>944</v>
      </c>
      <c r="B647" s="8">
        <v>79140652</v>
      </c>
      <c r="C647" s="25" t="s">
        <v>223</v>
      </c>
      <c r="D647" s="21">
        <f>COUNTIFS('CONTRATOS 2016'!AV:AV,A647,'CONTRATOS 2016'!$AI:AI,"&gt;=1")</f>
        <v>0</v>
      </c>
      <c r="E647" s="20">
        <f>SUMIFS('CONTRATOS 2016'!$AI:AI,'CONTRATOS 2016'!$AV:AV,A647)</f>
        <v>0</v>
      </c>
    </row>
    <row r="648" spans="1:5" x14ac:dyDescent="0.2">
      <c r="A648" s="23" t="s">
        <v>1159</v>
      </c>
      <c r="B648" s="8">
        <v>86056267</v>
      </c>
      <c r="C648" s="25" t="s">
        <v>206</v>
      </c>
      <c r="D648" s="21">
        <f>COUNTIFS('CONTRATOS 2016'!AV:AV,A648,'CONTRATOS 2016'!$AI:AI,"&gt;=1")</f>
        <v>0</v>
      </c>
      <c r="E648" s="20">
        <f>SUMIFS('CONTRATOS 2016'!$AI:AI,'CONTRATOS 2016'!$AV:AV,A648)</f>
        <v>0</v>
      </c>
    </row>
    <row r="649" spans="1:5" x14ac:dyDescent="0.2">
      <c r="A649" s="23" t="s">
        <v>940</v>
      </c>
      <c r="B649" s="8">
        <v>79102447</v>
      </c>
      <c r="C649" s="25" t="s">
        <v>186</v>
      </c>
      <c r="D649" s="21">
        <f>COUNTIFS('CONTRATOS 2016'!AV:AV,A649,'CONTRATOS 2016'!$AI:AI,"&gt;=1")</f>
        <v>0</v>
      </c>
      <c r="E649" s="20">
        <f>SUMIFS('CONTRATOS 2016'!$AI:AI,'CONTRATOS 2016'!$AV:AV,A649)</f>
        <v>0</v>
      </c>
    </row>
    <row r="650" spans="1:5" x14ac:dyDescent="0.2">
      <c r="A650" s="23" t="s">
        <v>1457</v>
      </c>
      <c r="B650" s="8">
        <v>72222578</v>
      </c>
      <c r="C650" s="25" t="s">
        <v>274</v>
      </c>
      <c r="D650" s="21">
        <f>COUNTIFS('CONTRATOS 2016'!AV:AV,A650,'CONTRATOS 2016'!$AI:AI,"&gt;=1")</f>
        <v>0</v>
      </c>
      <c r="E650" s="20">
        <f>SUMIFS('CONTRATOS 2016'!$AI:AI,'CONTRATOS 2016'!$AV:AV,A650)</f>
        <v>0</v>
      </c>
    </row>
    <row r="651" spans="1:5" x14ac:dyDescent="0.2">
      <c r="A651" s="23" t="s">
        <v>65</v>
      </c>
      <c r="B651" s="8">
        <v>79379510</v>
      </c>
      <c r="C651" s="25" t="s">
        <v>241</v>
      </c>
      <c r="D651" s="21">
        <f>COUNTIFS('CONTRATOS 2016'!AV:AV,A651,'CONTRATOS 2016'!$AI:AI,"&gt;=1")</f>
        <v>0</v>
      </c>
      <c r="E651" s="20">
        <f>SUMIFS('CONTRATOS 2016'!$AI:AI,'CONTRATOS 2016'!$AV:AV,A651)</f>
        <v>0</v>
      </c>
    </row>
    <row r="652" spans="1:5" x14ac:dyDescent="0.2">
      <c r="A652" s="23" t="s">
        <v>875</v>
      </c>
      <c r="B652" s="8">
        <v>72222578</v>
      </c>
      <c r="C652" s="25" t="s">
        <v>283</v>
      </c>
      <c r="D652" s="21">
        <f>COUNTIFS('CONTRATOS 2016'!AV:AV,A652,'CONTRATOS 2016'!$AI:AI,"&gt;=1")</f>
        <v>0</v>
      </c>
      <c r="E652" s="20">
        <f>SUMIFS('CONTRATOS 2016'!$AI:AI,'CONTRATOS 2016'!$AV:AV,A652)</f>
        <v>0</v>
      </c>
    </row>
    <row r="653" spans="1:5" x14ac:dyDescent="0.2">
      <c r="A653" s="23" t="s">
        <v>1232</v>
      </c>
      <c r="B653" s="8">
        <v>94391703</v>
      </c>
      <c r="C653" s="25" t="s">
        <v>212</v>
      </c>
      <c r="D653" s="21">
        <f>COUNTIFS('CONTRATOS 2016'!AV:AV,A653,'CONTRATOS 2016'!$AI:AI,"&gt;=1")</f>
        <v>0</v>
      </c>
      <c r="E653" s="20">
        <f>SUMIFS('CONTRATOS 2016'!$AI:AI,'CONTRATOS 2016'!$AV:AV,A653)</f>
        <v>0</v>
      </c>
    </row>
    <row r="654" spans="1:5" x14ac:dyDescent="0.2">
      <c r="A654" s="23" t="s">
        <v>1087</v>
      </c>
      <c r="B654" s="8">
        <v>80150797</v>
      </c>
      <c r="C654" s="25" t="s">
        <v>162</v>
      </c>
      <c r="D654" s="21">
        <f>COUNTIFS('CONTRATOS 2016'!AV:AV,A654,'CONTRATOS 2016'!$AI:AI,"&gt;=1")</f>
        <v>0</v>
      </c>
      <c r="E654" s="20">
        <f>SUMIFS('CONTRATOS 2016'!$AI:AI,'CONTRATOS 2016'!$AV:AV,A654)</f>
        <v>0</v>
      </c>
    </row>
    <row r="655" spans="1:5" x14ac:dyDescent="0.2">
      <c r="A655" s="23" t="s">
        <v>972</v>
      </c>
      <c r="B655" s="8">
        <v>79528008</v>
      </c>
      <c r="C655" s="25" t="s">
        <v>164</v>
      </c>
      <c r="D655" s="21">
        <f>COUNTIFS('CONTRATOS 2016'!AV:AV,A655,'CONTRATOS 2016'!$AI:AI,"&gt;=1")</f>
        <v>0</v>
      </c>
      <c r="E655" s="20">
        <f>SUMIFS('CONTRATOS 2016'!$AI:AI,'CONTRATOS 2016'!$AV:AV,A655)</f>
        <v>0</v>
      </c>
    </row>
    <row r="656" spans="1:5" x14ac:dyDescent="0.2">
      <c r="A656" s="23" t="s">
        <v>922</v>
      </c>
      <c r="B656" s="8">
        <v>76306626</v>
      </c>
      <c r="C656" s="25" t="s">
        <v>212</v>
      </c>
      <c r="D656" s="21">
        <f>COUNTIFS('CONTRATOS 2016'!AV:AV,A656,'CONTRATOS 2016'!$AI:AI,"&gt;=1")</f>
        <v>0</v>
      </c>
      <c r="E656" s="20">
        <f>SUMIFS('CONTRATOS 2016'!$AI:AI,'CONTRATOS 2016'!$AV:AV,A656)</f>
        <v>0</v>
      </c>
    </row>
    <row r="657" spans="1:5" x14ac:dyDescent="0.2">
      <c r="A657" s="23" t="s">
        <v>1094</v>
      </c>
      <c r="B657" s="8">
        <v>80185748</v>
      </c>
      <c r="C657" s="25" t="s">
        <v>162</v>
      </c>
      <c r="D657" s="21">
        <f>COUNTIFS('CONTRATOS 2016'!AV:AV,A657,'CONTRATOS 2016'!$AI:AI,"&gt;=1")</f>
        <v>0</v>
      </c>
      <c r="E657" s="20">
        <f>SUMIFS('CONTRATOS 2016'!$AI:AI,'CONTRATOS 2016'!$AV:AV,A657)</f>
        <v>0</v>
      </c>
    </row>
    <row r="658" spans="1:5" x14ac:dyDescent="0.2">
      <c r="A658" s="23" t="s">
        <v>948</v>
      </c>
      <c r="B658" s="8">
        <v>79209954</v>
      </c>
      <c r="C658" s="25" t="s">
        <v>252</v>
      </c>
      <c r="D658" s="21">
        <f>COUNTIFS('CONTRATOS 2016'!AV:AV,A658,'CONTRATOS 2016'!$AI:AI,"&gt;=1")</f>
        <v>0</v>
      </c>
      <c r="E658" s="20">
        <f>SUMIFS('CONTRATOS 2016'!$AI:AI,'CONTRATOS 2016'!$AV:AV,A658)</f>
        <v>0</v>
      </c>
    </row>
    <row r="659" spans="1:5" x14ac:dyDescent="0.2">
      <c r="A659" s="23" t="s">
        <v>1309</v>
      </c>
      <c r="B659" s="8">
        <v>1019054159</v>
      </c>
      <c r="C659" s="25" t="s">
        <v>162</v>
      </c>
      <c r="D659" s="21">
        <f>COUNTIFS('CONTRATOS 2016'!AV:AV,A659,'CONTRATOS 2016'!$AI:AI,"&gt;=1")</f>
        <v>0</v>
      </c>
      <c r="E659" s="20">
        <f>SUMIFS('CONTRATOS 2016'!$AI:AI,'CONTRATOS 2016'!$AV:AV,A659)</f>
        <v>0</v>
      </c>
    </row>
    <row r="660" spans="1:5" x14ac:dyDescent="0.2">
      <c r="A660" s="23" t="s">
        <v>455</v>
      </c>
      <c r="B660" s="8">
        <v>16503431</v>
      </c>
      <c r="C660" s="25" t="s">
        <v>178</v>
      </c>
      <c r="D660" s="21">
        <f>COUNTIFS('CONTRATOS 2016'!AV:AV,A660,'CONTRATOS 2016'!$AI:AI,"&gt;=1")</f>
        <v>0</v>
      </c>
      <c r="E660" s="20">
        <f>SUMIFS('CONTRATOS 2016'!$AI:AI,'CONTRATOS 2016'!$AV:AV,A660)</f>
        <v>0</v>
      </c>
    </row>
    <row r="661" spans="1:5" x14ac:dyDescent="0.2">
      <c r="A661" s="23" t="s">
        <v>914</v>
      </c>
      <c r="B661" s="8">
        <v>75071523</v>
      </c>
      <c r="C661" s="25" t="s">
        <v>180</v>
      </c>
      <c r="D661" s="21">
        <f>COUNTIFS('CONTRATOS 2016'!AV:AV,A661,'CONTRATOS 2016'!$AI:AI,"&gt;=1")</f>
        <v>0</v>
      </c>
      <c r="E661" s="20">
        <f>SUMIFS('CONTRATOS 2016'!$AI:AI,'CONTRATOS 2016'!$AV:AV,A661)</f>
        <v>0</v>
      </c>
    </row>
    <row r="662" spans="1:5" x14ac:dyDescent="0.2">
      <c r="A662" s="23" t="s">
        <v>417</v>
      </c>
      <c r="B662" s="8">
        <v>12990182</v>
      </c>
      <c r="C662" s="25" t="s">
        <v>182</v>
      </c>
      <c r="D662" s="21">
        <f>COUNTIFS('CONTRATOS 2016'!AV:AV,A662,'CONTRATOS 2016'!$AI:AI,"&gt;=1")</f>
        <v>0</v>
      </c>
      <c r="E662" s="20">
        <f>SUMIFS('CONTRATOS 2016'!$AI:AI,'CONTRATOS 2016'!$AV:AV,A662)</f>
        <v>0</v>
      </c>
    </row>
    <row r="663" spans="1:5" x14ac:dyDescent="0.2">
      <c r="A663" s="23" t="s">
        <v>1193</v>
      </c>
      <c r="B663" s="8">
        <v>88235528</v>
      </c>
      <c r="C663" s="25" t="s">
        <v>182</v>
      </c>
      <c r="D663" s="21">
        <f>COUNTIFS('CONTRATOS 2016'!AV:AV,A663,'CONTRATOS 2016'!$AI:AI,"&gt;=1")</f>
        <v>0</v>
      </c>
      <c r="E663" s="20">
        <f>SUMIFS('CONTRATOS 2016'!$AI:AI,'CONTRATOS 2016'!$AV:AV,A663)</f>
        <v>0</v>
      </c>
    </row>
    <row r="664" spans="1:5" x14ac:dyDescent="0.2">
      <c r="A664" s="23" t="s">
        <v>134</v>
      </c>
      <c r="B664" s="8">
        <v>80236507</v>
      </c>
      <c r="C664" s="25" t="s">
        <v>165</v>
      </c>
      <c r="D664" s="21">
        <f>COUNTIFS('CONTRATOS 2016'!AV:AV,A664,'CONTRATOS 2016'!$AI:AI,"&gt;=1")</f>
        <v>0</v>
      </c>
      <c r="E664" s="20">
        <f>SUMIFS('CONTRATOS 2016'!$AI:AI,'CONTRATOS 2016'!$AV:AV,A664)</f>
        <v>0</v>
      </c>
    </row>
    <row r="665" spans="1:5" x14ac:dyDescent="0.2">
      <c r="A665" s="23" t="s">
        <v>1142</v>
      </c>
      <c r="B665" s="8">
        <v>84046646</v>
      </c>
      <c r="C665" s="25" t="s">
        <v>235</v>
      </c>
      <c r="D665" s="21">
        <f>COUNTIFS('CONTRATOS 2016'!AV:AV,A665,'CONTRATOS 2016'!$AI:AI,"&gt;=1")</f>
        <v>0</v>
      </c>
      <c r="E665" s="20">
        <f>SUMIFS('CONTRATOS 2016'!$AI:AI,'CONTRATOS 2016'!$AV:AV,A665)</f>
        <v>0</v>
      </c>
    </row>
    <row r="666" spans="1:5" x14ac:dyDescent="0.2">
      <c r="A666" s="23" t="s">
        <v>461</v>
      </c>
      <c r="B666" s="8">
        <v>16932101</v>
      </c>
      <c r="C666" s="25" t="s">
        <v>172</v>
      </c>
      <c r="D666" s="21">
        <f>COUNTIFS('CONTRATOS 2016'!AV:AV,A666,'CONTRATOS 2016'!$AI:AI,"&gt;=1")</f>
        <v>0</v>
      </c>
      <c r="E666" s="20">
        <f>SUMIFS('CONTRATOS 2016'!$AI:AI,'CONTRATOS 2016'!$AV:AV,A666)</f>
        <v>0</v>
      </c>
    </row>
    <row r="667" spans="1:5" x14ac:dyDescent="0.2">
      <c r="A667" s="23" t="s">
        <v>1190</v>
      </c>
      <c r="B667" s="8">
        <v>88234314</v>
      </c>
      <c r="C667" s="25" t="s">
        <v>280</v>
      </c>
      <c r="D667" s="21">
        <f>COUNTIFS('CONTRATOS 2016'!AV:AV,A667,'CONTRATOS 2016'!$AI:AI,"&gt;=1")</f>
        <v>0</v>
      </c>
      <c r="E667" s="20">
        <f>SUMIFS('CONTRATOS 2016'!$AI:AI,'CONTRATOS 2016'!$AV:AV,A667)</f>
        <v>0</v>
      </c>
    </row>
    <row r="668" spans="1:5" x14ac:dyDescent="0.2">
      <c r="A668" s="23" t="s">
        <v>999</v>
      </c>
      <c r="B668" s="8">
        <v>79714894</v>
      </c>
      <c r="C668" s="25" t="s">
        <v>191</v>
      </c>
      <c r="D668" s="21">
        <f>COUNTIFS('CONTRATOS 2016'!AV:AV,A668,'CONTRATOS 2016'!$AI:AI,"&gt;=1")</f>
        <v>0</v>
      </c>
      <c r="E668" s="20">
        <f>SUMIFS('CONTRATOS 2016'!$AI:AI,'CONTRATOS 2016'!$AV:AV,A668)</f>
        <v>0</v>
      </c>
    </row>
    <row r="669" spans="1:5" x14ac:dyDescent="0.2">
      <c r="A669" s="23" t="s">
        <v>1170</v>
      </c>
      <c r="B669" s="8">
        <v>87027517</v>
      </c>
      <c r="C669" s="25" t="s">
        <v>175</v>
      </c>
      <c r="D669" s="21">
        <f>COUNTIFS('CONTRATOS 2016'!AV:AV,A669,'CONTRATOS 2016'!$AI:AI,"&gt;=1")</f>
        <v>0</v>
      </c>
      <c r="E669" s="20">
        <f>SUMIFS('CONTRATOS 2016'!$AI:AI,'CONTRATOS 2016'!$AV:AV,A669)</f>
        <v>0</v>
      </c>
    </row>
    <row r="670" spans="1:5" x14ac:dyDescent="0.2">
      <c r="A670" s="23" t="s">
        <v>29</v>
      </c>
      <c r="B670" s="8">
        <v>80901889</v>
      </c>
      <c r="C670" s="25" t="s">
        <v>208</v>
      </c>
      <c r="D670" s="21">
        <f>COUNTIFS('CONTRATOS 2016'!AV:AV,A670,'CONTRATOS 2016'!$AI:AI,"&gt;=1")</f>
        <v>0</v>
      </c>
      <c r="E670" s="20">
        <f>SUMIFS('CONTRATOS 2016'!$AI:AI,'CONTRATOS 2016'!$AV:AV,A670)</f>
        <v>0</v>
      </c>
    </row>
    <row r="671" spans="1:5" x14ac:dyDescent="0.2">
      <c r="A671" s="23" t="s">
        <v>43</v>
      </c>
      <c r="B671" s="8">
        <v>80901889</v>
      </c>
      <c r="C671" s="25" t="s">
        <v>198</v>
      </c>
      <c r="D671" s="21">
        <f>COUNTIFS('CONTRATOS 2016'!AV:AV,A671,'CONTRATOS 2016'!$AI:AI,"&gt;=1")</f>
        <v>0</v>
      </c>
      <c r="E671" s="20">
        <f>SUMIFS('CONTRATOS 2016'!$AI:AI,'CONTRATOS 2016'!$AV:AV,A671)</f>
        <v>0</v>
      </c>
    </row>
    <row r="672" spans="1:5" x14ac:dyDescent="0.2">
      <c r="A672" s="23" t="s">
        <v>1209</v>
      </c>
      <c r="B672" s="8">
        <v>91494573</v>
      </c>
      <c r="C672" s="25" t="s">
        <v>185</v>
      </c>
      <c r="D672" s="21">
        <f>COUNTIFS('CONTRATOS 2016'!AV:AV,A672,'CONTRATOS 2016'!$AI:AI,"&gt;=1")</f>
        <v>0</v>
      </c>
      <c r="E672" s="20">
        <f>SUMIFS('CONTRATOS 2016'!$AI:AI,'CONTRATOS 2016'!$AV:AV,A672)</f>
        <v>0</v>
      </c>
    </row>
    <row r="673" spans="1:5" x14ac:dyDescent="0.2">
      <c r="A673" s="23" t="s">
        <v>347</v>
      </c>
      <c r="B673" s="8">
        <v>8509646</v>
      </c>
      <c r="C673" s="25" t="s">
        <v>202</v>
      </c>
      <c r="D673" s="21">
        <f>COUNTIFS('CONTRATOS 2016'!AV:AV,A673,'CONTRATOS 2016'!$AI:AI,"&gt;=1")</f>
        <v>0</v>
      </c>
      <c r="E673" s="20">
        <f>SUMIFS('CONTRATOS 2016'!$AI:AI,'CONTRATOS 2016'!$AV:AV,A673)</f>
        <v>0</v>
      </c>
    </row>
    <row r="674" spans="1:5" x14ac:dyDescent="0.2">
      <c r="A674" s="23" t="s">
        <v>1213</v>
      </c>
      <c r="B674" s="8">
        <v>93087422</v>
      </c>
      <c r="C674" s="25" t="s">
        <v>191</v>
      </c>
      <c r="D674" s="21">
        <f>COUNTIFS('CONTRATOS 2016'!AV:AV,A674,'CONTRATOS 2016'!$AI:AI,"&gt;=1")</f>
        <v>0</v>
      </c>
      <c r="E674" s="20">
        <f>SUMIFS('CONTRATOS 2016'!$AI:AI,'CONTRATOS 2016'!$AV:AV,A674)</f>
        <v>0</v>
      </c>
    </row>
    <row r="675" spans="1:5" x14ac:dyDescent="0.2">
      <c r="A675" s="23" t="s">
        <v>873</v>
      </c>
      <c r="B675" s="8">
        <v>72215477</v>
      </c>
      <c r="C675" s="25" t="s">
        <v>162</v>
      </c>
      <c r="D675" s="21">
        <f>COUNTIFS('CONTRATOS 2016'!AV:AV,A675,'CONTRATOS 2016'!$AI:AI,"&gt;=1")</f>
        <v>0</v>
      </c>
      <c r="E675" s="20">
        <f>SUMIFS('CONTRATOS 2016'!$AI:AI,'CONTRATOS 2016'!$AV:AV,A675)</f>
        <v>0</v>
      </c>
    </row>
    <row r="676" spans="1:5" x14ac:dyDescent="0.2">
      <c r="A676" s="23" t="s">
        <v>1198</v>
      </c>
      <c r="B676" s="8">
        <v>88246228</v>
      </c>
      <c r="C676" s="25" t="s">
        <v>178</v>
      </c>
      <c r="D676" s="21">
        <f>COUNTIFS('CONTRATOS 2016'!AV:AV,A676,'CONTRATOS 2016'!$AI:AI,"&gt;=1")</f>
        <v>0</v>
      </c>
      <c r="E676" s="20">
        <f>SUMIFS('CONTRATOS 2016'!$AI:AI,'CONTRATOS 2016'!$AV:AV,A676)</f>
        <v>0</v>
      </c>
    </row>
    <row r="677" spans="1:5" x14ac:dyDescent="0.2">
      <c r="A677" s="23" t="s">
        <v>420</v>
      </c>
      <c r="B677" s="8">
        <v>13067953</v>
      </c>
      <c r="C677" s="25" t="s">
        <v>211</v>
      </c>
      <c r="D677" s="21">
        <f>COUNTIFS('CONTRATOS 2016'!AV:AV,A677,'CONTRATOS 2016'!$AI:AI,"&gt;=1")</f>
        <v>0</v>
      </c>
      <c r="E677" s="20">
        <f>SUMIFS('CONTRATOS 2016'!$AI:AI,'CONTRATOS 2016'!$AV:AV,A677)</f>
        <v>0</v>
      </c>
    </row>
    <row r="678" spans="1:5" x14ac:dyDescent="0.2">
      <c r="A678" s="23" t="s">
        <v>1238</v>
      </c>
      <c r="B678" s="8">
        <v>94469795</v>
      </c>
      <c r="C678" s="25" t="s">
        <v>172</v>
      </c>
      <c r="D678" s="21">
        <f>COUNTIFS('CONTRATOS 2016'!AV:AV,A678,'CONTRATOS 2016'!$AI:AI,"&gt;=1")</f>
        <v>0</v>
      </c>
      <c r="E678" s="20">
        <f>SUMIFS('CONTRATOS 2016'!$AI:AI,'CONTRATOS 2016'!$AV:AV,A678)</f>
        <v>0</v>
      </c>
    </row>
    <row r="679" spans="1:5" x14ac:dyDescent="0.2">
      <c r="A679" s="23" t="s">
        <v>1425</v>
      </c>
      <c r="B679" s="8">
        <v>1114059359</v>
      </c>
      <c r="C679" s="25" t="s">
        <v>172</v>
      </c>
      <c r="D679" s="21">
        <f>COUNTIFS('CONTRATOS 2016'!AV:AV,A679,'CONTRATOS 2016'!$AI:AI,"&gt;=1")</f>
        <v>0</v>
      </c>
      <c r="E679" s="20">
        <f>SUMIFS('CONTRATOS 2016'!$AI:AI,'CONTRATOS 2016'!$AV:AV,A679)</f>
        <v>0</v>
      </c>
    </row>
    <row r="680" spans="1:5" x14ac:dyDescent="0.2">
      <c r="A680" s="23" t="s">
        <v>335</v>
      </c>
      <c r="B680" s="8">
        <v>7544613</v>
      </c>
      <c r="C680" s="25" t="s">
        <v>195</v>
      </c>
      <c r="D680" s="21">
        <f>COUNTIFS('CONTRATOS 2016'!AV:AV,A680,'CONTRATOS 2016'!$AI:AI,"&gt;=1")</f>
        <v>0</v>
      </c>
      <c r="E680" s="20">
        <f>SUMIFS('CONTRATOS 2016'!$AI:AI,'CONTRATOS 2016'!$AV:AV,A680)</f>
        <v>0</v>
      </c>
    </row>
    <row r="681" spans="1:5" x14ac:dyDescent="0.2">
      <c r="A681" s="23" t="s">
        <v>1064</v>
      </c>
      <c r="B681" s="8">
        <v>80053392</v>
      </c>
      <c r="C681" s="25" t="s">
        <v>180</v>
      </c>
      <c r="D681" s="21">
        <f>COUNTIFS('CONTRATOS 2016'!AV:AV,A681,'CONTRATOS 2016'!$AI:AI,"&gt;=1")</f>
        <v>0</v>
      </c>
      <c r="E681" s="20">
        <f>SUMIFS('CONTRATOS 2016'!$AI:AI,'CONTRATOS 2016'!$AV:AV,A681)</f>
        <v>0</v>
      </c>
    </row>
    <row r="682" spans="1:5" x14ac:dyDescent="0.2">
      <c r="A682" s="23" t="s">
        <v>129</v>
      </c>
      <c r="B682" s="8">
        <v>76325514</v>
      </c>
      <c r="C682" s="25" t="s">
        <v>167</v>
      </c>
      <c r="D682" s="21">
        <f>COUNTIFS('CONTRATOS 2016'!AV:AV,A682,'CONTRATOS 2016'!$AI:AI,"&gt;=1")</f>
        <v>0</v>
      </c>
      <c r="E682" s="20">
        <f>SUMIFS('CONTRATOS 2016'!$AI:AI,'CONTRATOS 2016'!$AV:AV,A682)</f>
        <v>0</v>
      </c>
    </row>
    <row r="683" spans="1:5" x14ac:dyDescent="0.2">
      <c r="A683" s="23" t="s">
        <v>444</v>
      </c>
      <c r="B683" s="8">
        <v>15242733</v>
      </c>
      <c r="C683" s="25" t="s">
        <v>233</v>
      </c>
      <c r="D683" s="21">
        <f>COUNTIFS('CONTRATOS 2016'!AV:AV,A683,'CONTRATOS 2016'!$AI:AI,"&gt;=1")</f>
        <v>0</v>
      </c>
      <c r="E683" s="20">
        <f>SUMIFS('CONTRATOS 2016'!$AI:AI,'CONTRATOS 2016'!$AV:AV,A683)</f>
        <v>0</v>
      </c>
    </row>
    <row r="684" spans="1:5" x14ac:dyDescent="0.2">
      <c r="A684" s="23" t="s">
        <v>908</v>
      </c>
      <c r="B684" s="8">
        <v>74329388</v>
      </c>
      <c r="C684" s="25" t="s">
        <v>162</v>
      </c>
      <c r="D684" s="21">
        <f>COUNTIFS('CONTRATOS 2016'!AV:AV,A684,'CONTRATOS 2016'!$AI:AI,"&gt;=1")</f>
        <v>0</v>
      </c>
      <c r="E684" s="20">
        <f>SUMIFS('CONTRATOS 2016'!$AI:AI,'CONTRATOS 2016'!$AV:AV,A684)</f>
        <v>0</v>
      </c>
    </row>
    <row r="685" spans="1:5" x14ac:dyDescent="0.2">
      <c r="A685" s="23" t="s">
        <v>1177</v>
      </c>
      <c r="B685" s="8">
        <v>88002493</v>
      </c>
      <c r="C685" s="25" t="s">
        <v>280</v>
      </c>
      <c r="D685" s="21">
        <f>COUNTIFS('CONTRATOS 2016'!AV:AV,A685,'CONTRATOS 2016'!$AI:AI,"&gt;=1")</f>
        <v>0</v>
      </c>
      <c r="E685" s="20">
        <f>SUMIFS('CONTRATOS 2016'!$AI:AI,'CONTRATOS 2016'!$AV:AV,A685)</f>
        <v>0</v>
      </c>
    </row>
    <row r="686" spans="1:5" x14ac:dyDescent="0.2">
      <c r="A686" s="23" t="s">
        <v>310</v>
      </c>
      <c r="B686" s="8">
        <v>5208489</v>
      </c>
      <c r="C686" s="25" t="s">
        <v>178</v>
      </c>
      <c r="D686" s="21">
        <f>COUNTIFS('CONTRATOS 2016'!AV:AV,A686,'CONTRATOS 2016'!$AI:AI,"&gt;=1")</f>
        <v>0</v>
      </c>
      <c r="E686" s="20">
        <f>SUMIFS('CONTRATOS 2016'!$AI:AI,'CONTRATOS 2016'!$AV:AV,A686)</f>
        <v>0</v>
      </c>
    </row>
    <row r="687" spans="1:5" x14ac:dyDescent="0.2">
      <c r="A687" s="23" t="s">
        <v>1458</v>
      </c>
      <c r="B687" s="8">
        <v>80011399</v>
      </c>
      <c r="C687" s="25" t="s">
        <v>162</v>
      </c>
      <c r="D687" s="21">
        <f>COUNTIFS('CONTRATOS 2016'!AV:AV,A687,'CONTRATOS 2016'!$AI:AI,"&gt;=1")</f>
        <v>0</v>
      </c>
      <c r="E687" s="20">
        <f>SUMIFS('CONTRATOS 2016'!$AI:AI,'CONTRATOS 2016'!$AV:AV,A687)</f>
        <v>0</v>
      </c>
    </row>
    <row r="688" spans="1:5" x14ac:dyDescent="0.2">
      <c r="A688" s="23" t="s">
        <v>1144</v>
      </c>
      <c r="B688" s="8">
        <v>84101344</v>
      </c>
      <c r="C688" s="25" t="s">
        <v>203</v>
      </c>
      <c r="D688" s="21">
        <f>COUNTIFS('CONTRATOS 2016'!AV:AV,A688,'CONTRATOS 2016'!$AI:AI,"&gt;=1")</f>
        <v>0</v>
      </c>
      <c r="E688" s="20">
        <f>SUMIFS('CONTRATOS 2016'!$AI:AI,'CONTRATOS 2016'!$AV:AV,A688)</f>
        <v>0</v>
      </c>
    </row>
    <row r="689" spans="1:5" x14ac:dyDescent="0.2">
      <c r="A689" s="23" t="s">
        <v>1075</v>
      </c>
      <c r="B689" s="8">
        <v>80087513</v>
      </c>
      <c r="C689" s="25" t="s">
        <v>166</v>
      </c>
      <c r="D689" s="21">
        <f>COUNTIFS('CONTRATOS 2016'!AV:AV,A689,'CONTRATOS 2016'!$AI:AI,"&gt;=1")</f>
        <v>0</v>
      </c>
      <c r="E689" s="20">
        <f>SUMIFS('CONTRATOS 2016'!$AI:AI,'CONTRATOS 2016'!$AV:AV,A689)</f>
        <v>0</v>
      </c>
    </row>
    <row r="690" spans="1:5" x14ac:dyDescent="0.2">
      <c r="A690" s="23" t="s">
        <v>1385</v>
      </c>
      <c r="B690" s="8">
        <v>1057784149</v>
      </c>
      <c r="C690" s="25" t="s">
        <v>208</v>
      </c>
      <c r="D690" s="21">
        <f>COUNTIFS('CONTRATOS 2016'!AV:AV,A690,'CONTRATOS 2016'!$AI:AI,"&gt;=1")</f>
        <v>0</v>
      </c>
      <c r="E690" s="20">
        <f>SUMIFS('CONTRATOS 2016'!$AI:AI,'CONTRATOS 2016'!$AV:AV,A690)</f>
        <v>0</v>
      </c>
    </row>
    <row r="691" spans="1:5" x14ac:dyDescent="0.2">
      <c r="A691" s="23" t="s">
        <v>913</v>
      </c>
      <c r="B691" s="8">
        <v>75071341</v>
      </c>
      <c r="C691" s="25" t="s">
        <v>175</v>
      </c>
      <c r="D691" s="21">
        <f>COUNTIFS('CONTRATOS 2016'!AV:AV,A691,'CONTRATOS 2016'!$AI:AI,"&gt;=1")</f>
        <v>0</v>
      </c>
      <c r="E691" s="20">
        <f>SUMIFS('CONTRATOS 2016'!$AI:AI,'CONTRATOS 2016'!$AV:AV,A691)</f>
        <v>0</v>
      </c>
    </row>
    <row r="692" spans="1:5" x14ac:dyDescent="0.2">
      <c r="A692" s="23" t="s">
        <v>1435</v>
      </c>
      <c r="B692" s="8">
        <v>1123621115</v>
      </c>
      <c r="C692" s="25" t="s">
        <v>199</v>
      </c>
      <c r="D692" s="21">
        <f>COUNTIFS('CONTRATOS 2016'!AV:AV,A692,'CONTRATOS 2016'!$AI:AI,"&gt;=1")</f>
        <v>0</v>
      </c>
      <c r="E692" s="20">
        <f>SUMIFS('CONTRATOS 2016'!$AI:AI,'CONTRATOS 2016'!$AV:AV,A692)</f>
        <v>0</v>
      </c>
    </row>
    <row r="693" spans="1:5" x14ac:dyDescent="0.2">
      <c r="A693" s="23" t="s">
        <v>1411</v>
      </c>
      <c r="B693" s="8">
        <v>1087989085</v>
      </c>
      <c r="C693" s="25" t="s">
        <v>219</v>
      </c>
      <c r="D693" s="21">
        <f>COUNTIFS('CONTRATOS 2016'!AV:AV,A693,'CONTRATOS 2016'!$AI:AI,"&gt;=1")</f>
        <v>0</v>
      </c>
      <c r="E693" s="20">
        <f>SUMIFS('CONTRATOS 2016'!$AI:AI,'CONTRATOS 2016'!$AV:AV,A693)</f>
        <v>0</v>
      </c>
    </row>
    <row r="694" spans="1:5" x14ac:dyDescent="0.2">
      <c r="A694" s="23" t="s">
        <v>1079</v>
      </c>
      <c r="B694" s="8">
        <v>80123624</v>
      </c>
      <c r="C694" s="25" t="s">
        <v>162</v>
      </c>
      <c r="D694" s="21">
        <f>COUNTIFS('CONTRATOS 2016'!AV:AV,A694,'CONTRATOS 2016'!$AI:AI,"&gt;=1")</f>
        <v>0</v>
      </c>
      <c r="E694" s="20">
        <f>SUMIFS('CONTRATOS 2016'!$AI:AI,'CONTRATOS 2016'!$AV:AV,A694)</f>
        <v>0</v>
      </c>
    </row>
    <row r="695" spans="1:5" x14ac:dyDescent="0.2">
      <c r="A695" s="23" t="s">
        <v>400</v>
      </c>
      <c r="B695" s="8">
        <v>12238175</v>
      </c>
      <c r="C695" s="25" t="s">
        <v>173</v>
      </c>
      <c r="D695" s="21">
        <f>COUNTIFS('CONTRATOS 2016'!AV:AV,A695,'CONTRATOS 2016'!$AI:AI,"&gt;=1")</f>
        <v>0</v>
      </c>
      <c r="E695" s="20">
        <f>SUMIFS('CONTRATOS 2016'!$AI:AI,'CONTRATOS 2016'!$AV:AV,A695)</f>
        <v>0</v>
      </c>
    </row>
    <row r="696" spans="1:5" x14ac:dyDescent="0.2">
      <c r="A696" s="23" t="s">
        <v>1211</v>
      </c>
      <c r="B696" s="8">
        <v>93082196</v>
      </c>
      <c r="C696" s="25" t="s">
        <v>195</v>
      </c>
      <c r="D696" s="21">
        <f>COUNTIFS('CONTRATOS 2016'!AV:AV,A696,'CONTRATOS 2016'!$AI:AI,"&gt;=1")</f>
        <v>0</v>
      </c>
      <c r="E696" s="20">
        <f>SUMIFS('CONTRATOS 2016'!$AI:AI,'CONTRATOS 2016'!$AV:AV,A696)</f>
        <v>0</v>
      </c>
    </row>
    <row r="697" spans="1:5" x14ac:dyDescent="0.2">
      <c r="A697" s="23" t="s">
        <v>1025</v>
      </c>
      <c r="B697" s="8">
        <v>79900772</v>
      </c>
      <c r="C697" s="25" t="s">
        <v>212</v>
      </c>
      <c r="D697" s="21">
        <f>COUNTIFS('CONTRATOS 2016'!AV:AV,A697,'CONTRATOS 2016'!$AI:AI,"&gt;=1")</f>
        <v>0</v>
      </c>
      <c r="E697" s="20">
        <f>SUMIFS('CONTRATOS 2016'!$AI:AI,'CONTRATOS 2016'!$AV:AV,A697)</f>
        <v>0</v>
      </c>
    </row>
    <row r="698" spans="1:5" x14ac:dyDescent="0.2">
      <c r="A698" s="23" t="s">
        <v>458</v>
      </c>
      <c r="B698" s="8">
        <v>16675862</v>
      </c>
      <c r="C698" s="25" t="s">
        <v>235</v>
      </c>
      <c r="D698" s="21">
        <f>COUNTIFS('CONTRATOS 2016'!AV:AV,A698,'CONTRATOS 2016'!$AI:AI,"&gt;=1")</f>
        <v>0</v>
      </c>
      <c r="E698" s="20">
        <f>SUMIFS('CONTRATOS 2016'!$AI:AI,'CONTRATOS 2016'!$AV:AV,A698)</f>
        <v>0</v>
      </c>
    </row>
    <row r="699" spans="1:5" x14ac:dyDescent="0.2">
      <c r="A699" s="23" t="s">
        <v>1014</v>
      </c>
      <c r="B699" s="8">
        <v>79819836</v>
      </c>
      <c r="C699" s="25" t="s">
        <v>191</v>
      </c>
      <c r="D699" s="21">
        <f>COUNTIFS('CONTRATOS 2016'!AV:AV,A699,'CONTRATOS 2016'!$AI:AI,"&gt;=1")</f>
        <v>0</v>
      </c>
      <c r="E699" s="20">
        <f>SUMIFS('CONTRATOS 2016'!$AI:AI,'CONTRATOS 2016'!$AV:AV,A699)</f>
        <v>0</v>
      </c>
    </row>
    <row r="700" spans="1:5" x14ac:dyDescent="0.2">
      <c r="A700" s="23" t="s">
        <v>372</v>
      </c>
      <c r="B700" s="8">
        <v>10185696</v>
      </c>
      <c r="C700" s="25" t="s">
        <v>164</v>
      </c>
      <c r="D700" s="21">
        <f>COUNTIFS('CONTRATOS 2016'!AV:AV,A700,'CONTRATOS 2016'!$AI:AI,"&gt;=1")</f>
        <v>0</v>
      </c>
      <c r="E700" s="20">
        <f>SUMIFS('CONTRATOS 2016'!$AI:AI,'CONTRATOS 2016'!$AV:AV,A700)</f>
        <v>0</v>
      </c>
    </row>
    <row r="701" spans="1:5" x14ac:dyDescent="0.2">
      <c r="A701" s="23" t="s">
        <v>1183</v>
      </c>
      <c r="B701" s="8">
        <v>88218405</v>
      </c>
      <c r="C701" s="25" t="s">
        <v>207</v>
      </c>
      <c r="D701" s="21">
        <f>COUNTIFS('CONTRATOS 2016'!AV:AV,A701,'CONTRATOS 2016'!$AI:AI,"&gt;=1")</f>
        <v>0</v>
      </c>
      <c r="E701" s="20">
        <f>SUMIFS('CONTRATOS 2016'!$AI:AI,'CONTRATOS 2016'!$AV:AV,A701)</f>
        <v>0</v>
      </c>
    </row>
    <row r="702" spans="1:5" x14ac:dyDescent="0.2">
      <c r="A702" s="23" t="s">
        <v>916</v>
      </c>
      <c r="B702" s="8">
        <v>75083250</v>
      </c>
      <c r="C702" s="25" t="s">
        <v>162</v>
      </c>
      <c r="D702" s="21">
        <f>COUNTIFS('CONTRATOS 2016'!AV:AV,A702,'CONTRATOS 2016'!$AI:AI,"&gt;=1")</f>
        <v>0</v>
      </c>
      <c r="E702" s="20">
        <f>SUMIFS('CONTRATOS 2016'!$AI:AI,'CONTRATOS 2016'!$AV:AV,A702)</f>
        <v>0</v>
      </c>
    </row>
    <row r="703" spans="1:5" x14ac:dyDescent="0.2">
      <c r="A703" s="23" t="s">
        <v>1254</v>
      </c>
      <c r="B703" s="8">
        <v>98398624</v>
      </c>
      <c r="C703" s="25" t="s">
        <v>177</v>
      </c>
      <c r="D703" s="21">
        <f>COUNTIFS('CONTRATOS 2016'!AV:AV,A703,'CONTRATOS 2016'!$AI:AI,"&gt;=1")</f>
        <v>0</v>
      </c>
      <c r="E703" s="20">
        <f>SUMIFS('CONTRATOS 2016'!$AI:AI,'CONTRATOS 2016'!$AV:AV,A703)</f>
        <v>0</v>
      </c>
    </row>
    <row r="704" spans="1:5" x14ac:dyDescent="0.2">
      <c r="A704" s="23" t="s">
        <v>356</v>
      </c>
      <c r="B704" s="8">
        <v>9695407</v>
      </c>
      <c r="C704" s="25" t="s">
        <v>206</v>
      </c>
      <c r="D704" s="21">
        <f>COUNTIFS('CONTRATOS 2016'!AV:AV,A704,'CONTRATOS 2016'!$AI:AI,"&gt;=1")</f>
        <v>0</v>
      </c>
      <c r="E704" s="20">
        <f>SUMIFS('CONTRATOS 2016'!$AI:AI,'CONTRATOS 2016'!$AV:AV,A704)</f>
        <v>0</v>
      </c>
    </row>
    <row r="705" spans="1:5" x14ac:dyDescent="0.2">
      <c r="A705" s="23" t="s">
        <v>979</v>
      </c>
      <c r="B705" s="8">
        <v>79566581</v>
      </c>
      <c r="C705" s="25" t="s">
        <v>198</v>
      </c>
      <c r="D705" s="21">
        <f>COUNTIFS('CONTRATOS 2016'!AV:AV,A705,'CONTRATOS 2016'!$AI:AI,"&gt;=1")</f>
        <v>0</v>
      </c>
      <c r="E705" s="20">
        <f>SUMIFS('CONTRATOS 2016'!$AI:AI,'CONTRATOS 2016'!$AV:AV,A705)</f>
        <v>0</v>
      </c>
    </row>
    <row r="706" spans="1:5" x14ac:dyDescent="0.2">
      <c r="A706" s="23" t="s">
        <v>69</v>
      </c>
      <c r="B706" s="8">
        <v>79399984</v>
      </c>
      <c r="C706" s="25" t="s">
        <v>219</v>
      </c>
      <c r="D706" s="21">
        <f>COUNTIFS('CONTRATOS 2016'!AV:AV,A706,'CONTRATOS 2016'!$AI:AI,"&gt;=1")</f>
        <v>0</v>
      </c>
      <c r="E706" s="20">
        <f>SUMIFS('CONTRATOS 2016'!$AI:AI,'CONTRATOS 2016'!$AV:AV,A706)</f>
        <v>0</v>
      </c>
    </row>
    <row r="707" spans="1:5" x14ac:dyDescent="0.2">
      <c r="A707" s="23" t="s">
        <v>1137</v>
      </c>
      <c r="B707" s="8">
        <v>80904213</v>
      </c>
      <c r="C707" s="25" t="s">
        <v>162</v>
      </c>
      <c r="D707" s="21">
        <f>COUNTIFS('CONTRATOS 2016'!AV:AV,A707,'CONTRATOS 2016'!$AI:AI,"&gt;=1")</f>
        <v>0</v>
      </c>
      <c r="E707" s="20">
        <f>SUMIFS('CONTRATOS 2016'!$AI:AI,'CONTRATOS 2016'!$AV:AV,A707)</f>
        <v>0</v>
      </c>
    </row>
    <row r="708" spans="1:5" x14ac:dyDescent="0.2">
      <c r="A708" s="23" t="s">
        <v>959</v>
      </c>
      <c r="B708" s="8">
        <v>79373199</v>
      </c>
      <c r="C708" s="25" t="s">
        <v>272</v>
      </c>
      <c r="D708" s="21">
        <f>COUNTIFS('CONTRATOS 2016'!AV:AV,A708,'CONTRATOS 2016'!$AI:AI,"&gt;=1")</f>
        <v>0</v>
      </c>
      <c r="E708" s="20">
        <f>SUMIFS('CONTRATOS 2016'!$AI:AI,'CONTRATOS 2016'!$AV:AV,A708)</f>
        <v>0</v>
      </c>
    </row>
    <row r="709" spans="1:5" x14ac:dyDescent="0.2">
      <c r="A709" s="23" t="s">
        <v>1216</v>
      </c>
      <c r="B709" s="8">
        <v>93384877</v>
      </c>
      <c r="C709" s="25" t="s">
        <v>162</v>
      </c>
      <c r="D709" s="21">
        <f>COUNTIFS('CONTRATOS 2016'!AV:AV,A709,'CONTRATOS 2016'!$AI:AI,"&gt;=1")</f>
        <v>0</v>
      </c>
      <c r="E709" s="20">
        <f>SUMIFS('CONTRATOS 2016'!$AI:AI,'CONTRATOS 2016'!$AV:AV,A709)</f>
        <v>0</v>
      </c>
    </row>
    <row r="710" spans="1:5" x14ac:dyDescent="0.2">
      <c r="A710" s="23" t="s">
        <v>364</v>
      </c>
      <c r="B710" s="8">
        <v>10005627</v>
      </c>
      <c r="C710" s="25" t="s">
        <v>174</v>
      </c>
      <c r="D710" s="21">
        <f>COUNTIFS('CONTRATOS 2016'!AV:AV,A710,'CONTRATOS 2016'!$AI:AI,"&gt;=1")</f>
        <v>0</v>
      </c>
      <c r="E710" s="20">
        <f>SUMIFS('CONTRATOS 2016'!$AI:AI,'CONTRATOS 2016'!$AV:AV,A710)</f>
        <v>0</v>
      </c>
    </row>
    <row r="711" spans="1:5" x14ac:dyDescent="0.2">
      <c r="A711" s="23" t="s">
        <v>1185</v>
      </c>
      <c r="B711" s="8">
        <v>88222996</v>
      </c>
      <c r="C711" s="25" t="s">
        <v>211</v>
      </c>
      <c r="D711" s="21">
        <f>COUNTIFS('CONTRATOS 2016'!AV:AV,A711,'CONTRATOS 2016'!$AI:AI,"&gt;=1")</f>
        <v>0</v>
      </c>
      <c r="E711" s="20">
        <f>SUMIFS('CONTRATOS 2016'!$AI:AI,'CONTRATOS 2016'!$AV:AV,A711)</f>
        <v>0</v>
      </c>
    </row>
    <row r="712" spans="1:5" x14ac:dyDescent="0.2">
      <c r="A712" s="23" t="s">
        <v>919</v>
      </c>
      <c r="B712" s="8">
        <v>75098145</v>
      </c>
      <c r="C712" s="25" t="s">
        <v>245</v>
      </c>
      <c r="D712" s="21">
        <f>COUNTIFS('CONTRATOS 2016'!AV:AV,A712,'CONTRATOS 2016'!$AI:AI,"&gt;=1")</f>
        <v>0</v>
      </c>
      <c r="E712" s="20">
        <f>SUMIFS('CONTRATOS 2016'!$AI:AI,'CONTRATOS 2016'!$AV:AV,A712)</f>
        <v>0</v>
      </c>
    </row>
    <row r="713" spans="1:5" x14ac:dyDescent="0.2">
      <c r="A713" s="23" t="s">
        <v>74</v>
      </c>
      <c r="B713" s="8">
        <v>87942226</v>
      </c>
      <c r="C713" s="25" t="s">
        <v>241</v>
      </c>
      <c r="D713" s="21">
        <f>COUNTIFS('CONTRATOS 2016'!AV:AV,A713,'CONTRATOS 2016'!$AI:AI,"&gt;=1")</f>
        <v>0</v>
      </c>
      <c r="E713" s="20">
        <f>SUMIFS('CONTRATOS 2016'!$AI:AI,'CONTRATOS 2016'!$AV:AV,A713)</f>
        <v>0</v>
      </c>
    </row>
    <row r="714" spans="1:5" x14ac:dyDescent="0.2">
      <c r="A714" s="23" t="s">
        <v>867</v>
      </c>
      <c r="B714" s="8">
        <v>72188124</v>
      </c>
      <c r="C714" s="25" t="s">
        <v>168</v>
      </c>
      <c r="D714" s="21">
        <f>COUNTIFS('CONTRATOS 2016'!AV:AV,A714,'CONTRATOS 2016'!$AI:AI,"&gt;=1")</f>
        <v>0</v>
      </c>
      <c r="E714" s="20">
        <f>SUMIFS('CONTRATOS 2016'!$AI:AI,'CONTRATOS 2016'!$AV:AV,A714)</f>
        <v>0</v>
      </c>
    </row>
    <row r="715" spans="1:5" x14ac:dyDescent="0.2">
      <c r="A715" s="23" t="s">
        <v>1404</v>
      </c>
      <c r="B715" s="8">
        <v>1085254926</v>
      </c>
      <c r="C715" s="25" t="s">
        <v>223</v>
      </c>
      <c r="D715" s="21">
        <f>COUNTIFS('CONTRATOS 2016'!AV:AV,A715,'CONTRATOS 2016'!$AI:AI,"&gt;=1")</f>
        <v>0</v>
      </c>
      <c r="E715" s="20">
        <f>SUMIFS('CONTRATOS 2016'!$AI:AI,'CONTRATOS 2016'!$AV:AV,A715)</f>
        <v>0</v>
      </c>
    </row>
    <row r="716" spans="1:5" x14ac:dyDescent="0.2">
      <c r="A716" s="23" t="s">
        <v>98</v>
      </c>
      <c r="B716" s="8">
        <v>94486941</v>
      </c>
      <c r="C716" s="25" t="s">
        <v>214</v>
      </c>
      <c r="D716" s="21">
        <f>COUNTIFS('CONTRATOS 2016'!AV:AV,A716,'CONTRATOS 2016'!$AI:AI,"&gt;=1")</f>
        <v>1</v>
      </c>
      <c r="E716" s="20">
        <f>SUMIFS('CONTRATOS 2016'!$AI:AI,'CONTRATOS 2016'!$AV:AV,A716)</f>
        <v>280000</v>
      </c>
    </row>
    <row r="717" spans="1:5" x14ac:dyDescent="0.2">
      <c r="A717" s="23" t="s">
        <v>451</v>
      </c>
      <c r="B717" s="8">
        <v>16079710</v>
      </c>
      <c r="C717" s="25" t="s">
        <v>174</v>
      </c>
      <c r="D717" s="21">
        <f>COUNTIFS('CONTRATOS 2016'!AV:AV,A717,'CONTRATOS 2016'!$AI:AI,"&gt;=1")</f>
        <v>0</v>
      </c>
      <c r="E717" s="20">
        <f>SUMIFS('CONTRATOS 2016'!$AI:AI,'CONTRATOS 2016'!$AV:AV,A717)</f>
        <v>0</v>
      </c>
    </row>
    <row r="718" spans="1:5" x14ac:dyDescent="0.2">
      <c r="A718" s="23" t="s">
        <v>66</v>
      </c>
      <c r="B718" s="8">
        <v>80227517</v>
      </c>
      <c r="C718" s="25" t="s">
        <v>241</v>
      </c>
      <c r="D718" s="21">
        <f>COUNTIFS('CONTRATOS 2016'!AV:AV,A718,'CONTRATOS 2016'!$AI:AI,"&gt;=1")</f>
        <v>0</v>
      </c>
      <c r="E718" s="20">
        <f>SUMIFS('CONTRATOS 2016'!$AI:AI,'CONTRATOS 2016'!$AV:AV,A718)</f>
        <v>0</v>
      </c>
    </row>
    <row r="719" spans="1:5" x14ac:dyDescent="0.2">
      <c r="A719" s="23" t="s">
        <v>64</v>
      </c>
      <c r="B719" s="8">
        <v>5820885</v>
      </c>
      <c r="C719" s="25" t="s">
        <v>179</v>
      </c>
      <c r="D719" s="21">
        <f>COUNTIFS('CONTRATOS 2016'!AV:AV,A719,'CONTRATOS 2016'!$AI:AI,"&gt;=1")</f>
        <v>0</v>
      </c>
      <c r="E719" s="20">
        <f>SUMIFS('CONTRATOS 2016'!$AI:AI,'CONTRATOS 2016'!$AV:AV,A719)</f>
        <v>0</v>
      </c>
    </row>
    <row r="720" spans="1:5" x14ac:dyDescent="0.2">
      <c r="A720" s="23" t="s">
        <v>1287</v>
      </c>
      <c r="B720" s="8">
        <v>1014237065</v>
      </c>
      <c r="C720" s="25" t="s">
        <v>208</v>
      </c>
      <c r="D720" s="21">
        <f>COUNTIFS('CONTRATOS 2016'!AV:AV,A720,'CONTRATOS 2016'!$AI:AI,"&gt;=1")</f>
        <v>0</v>
      </c>
      <c r="E720" s="20">
        <f>SUMIFS('CONTRATOS 2016'!$AI:AI,'CONTRATOS 2016'!$AV:AV,A720)</f>
        <v>0</v>
      </c>
    </row>
    <row r="721" spans="1:5" x14ac:dyDescent="0.2">
      <c r="A721" s="23" t="s">
        <v>1407</v>
      </c>
      <c r="B721" s="8">
        <v>1085273573</v>
      </c>
      <c r="C721" s="25" t="s">
        <v>162</v>
      </c>
      <c r="D721" s="21">
        <f>COUNTIFS('CONTRATOS 2016'!AV:AV,A721,'CONTRATOS 2016'!$AI:AI,"&gt;=1")</f>
        <v>0</v>
      </c>
      <c r="E721" s="20">
        <f>SUMIFS('CONTRATOS 2016'!$AI:AI,'CONTRATOS 2016'!$AV:AV,A721)</f>
        <v>0</v>
      </c>
    </row>
    <row r="722" spans="1:5" x14ac:dyDescent="0.2">
      <c r="A722" s="23" t="s">
        <v>28</v>
      </c>
      <c r="B722" s="8">
        <v>52853481</v>
      </c>
      <c r="C722" s="25" t="s">
        <v>264</v>
      </c>
      <c r="D722" s="21">
        <f>COUNTIFS('CONTRATOS 2016'!AV:AV,A722,'CONTRATOS 2016'!$AI:AI,"&gt;=1")</f>
        <v>0</v>
      </c>
      <c r="E722" s="20">
        <f>SUMIFS('CONTRATOS 2016'!$AI:AI,'CONTRATOS 2016'!$AV:AV,A722)</f>
        <v>0</v>
      </c>
    </row>
    <row r="723" spans="1:5" x14ac:dyDescent="0.2">
      <c r="A723" s="23" t="s">
        <v>357</v>
      </c>
      <c r="B723" s="8">
        <v>9739447</v>
      </c>
      <c r="C723" s="25" t="s">
        <v>162</v>
      </c>
      <c r="D723" s="21">
        <f>COUNTIFS('CONTRATOS 2016'!AV:AV,A723,'CONTRATOS 2016'!$AI:AI,"&gt;=1")</f>
        <v>0</v>
      </c>
      <c r="E723" s="20">
        <f>SUMIFS('CONTRATOS 2016'!$AI:AI,'CONTRATOS 2016'!$AV:AV,A723)</f>
        <v>0</v>
      </c>
    </row>
    <row r="724" spans="1:5" x14ac:dyDescent="0.2">
      <c r="A724" s="23" t="s">
        <v>415</v>
      </c>
      <c r="B724" s="8">
        <v>12988095</v>
      </c>
      <c r="C724" s="25" t="s">
        <v>173</v>
      </c>
      <c r="D724" s="21">
        <f>COUNTIFS('CONTRATOS 2016'!AV:AV,A724,'CONTRATOS 2016'!$AI:AI,"&gt;=1")</f>
        <v>0</v>
      </c>
      <c r="E724" s="20">
        <f>SUMIFS('CONTRATOS 2016'!$AI:AI,'CONTRATOS 2016'!$AV:AV,A724)</f>
        <v>0</v>
      </c>
    </row>
    <row r="725" spans="1:5" x14ac:dyDescent="0.2">
      <c r="A725" s="23" t="s">
        <v>526</v>
      </c>
      <c r="B725" s="8">
        <v>24742630</v>
      </c>
      <c r="C725" s="25" t="s">
        <v>187</v>
      </c>
      <c r="D725" s="21">
        <f>COUNTIFS('CONTRATOS 2016'!AV:AV,A725,'CONTRATOS 2016'!$AI:AI,"&gt;=1")</f>
        <v>0</v>
      </c>
      <c r="E725" s="20">
        <f>SUMIFS('CONTRATOS 2016'!$AI:AI,'CONTRATOS 2016'!$AV:AV,A725)</f>
        <v>0</v>
      </c>
    </row>
    <row r="726" spans="1:5" x14ac:dyDescent="0.2">
      <c r="A726" s="23" t="s">
        <v>1310</v>
      </c>
      <c r="B726" s="8">
        <v>1019064139</v>
      </c>
      <c r="C726" s="25" t="s">
        <v>162</v>
      </c>
      <c r="D726" s="21">
        <f>COUNTIFS('CONTRATOS 2016'!AV:AV,A726,'CONTRATOS 2016'!$AI:AI,"&gt;=1")</f>
        <v>0</v>
      </c>
      <c r="E726" s="20">
        <f>SUMIFS('CONTRATOS 2016'!$AI:AI,'CONTRATOS 2016'!$AV:AV,A726)</f>
        <v>0</v>
      </c>
    </row>
    <row r="727" spans="1:5" x14ac:dyDescent="0.2">
      <c r="A727" s="23" t="s">
        <v>1326</v>
      </c>
      <c r="B727" s="8">
        <v>1024501089</v>
      </c>
      <c r="C727" s="25" t="s">
        <v>162</v>
      </c>
      <c r="D727" s="21">
        <f>COUNTIFS('CONTRATOS 2016'!AV:AV,A727,'CONTRATOS 2016'!$AI:AI,"&gt;=1")</f>
        <v>0</v>
      </c>
      <c r="E727" s="20">
        <f>SUMIFS('CONTRATOS 2016'!$AI:AI,'CONTRATOS 2016'!$AV:AV,A727)</f>
        <v>0</v>
      </c>
    </row>
    <row r="728" spans="1:5" x14ac:dyDescent="0.2">
      <c r="A728" s="23" t="s">
        <v>133</v>
      </c>
      <c r="B728" s="8">
        <v>1024501089</v>
      </c>
      <c r="C728" s="25" t="s">
        <v>163</v>
      </c>
      <c r="D728" s="21">
        <f>COUNTIFS('CONTRATOS 2016'!AV:AV,A728,'CONTRATOS 2016'!$AI:AI,"&gt;=1")</f>
        <v>0</v>
      </c>
      <c r="E728" s="20">
        <f>SUMIFS('CONTRATOS 2016'!$AI:AI,'CONTRATOS 2016'!$AV:AV,A728)</f>
        <v>0</v>
      </c>
    </row>
    <row r="729" spans="1:5" x14ac:dyDescent="0.2">
      <c r="A729" s="23" t="s">
        <v>333</v>
      </c>
      <c r="B729" s="8">
        <v>7363503</v>
      </c>
      <c r="C729" s="25" t="s">
        <v>193</v>
      </c>
      <c r="D729" s="21">
        <f>COUNTIFS('CONTRATOS 2016'!AV:AV,A729,'CONTRATOS 2016'!$AI:AI,"&gt;=1")</f>
        <v>0</v>
      </c>
      <c r="E729" s="20">
        <f>SUMIFS('CONTRATOS 2016'!$AI:AI,'CONTRATOS 2016'!$AV:AV,A729)</f>
        <v>0</v>
      </c>
    </row>
    <row r="730" spans="1:5" x14ac:dyDescent="0.2">
      <c r="A730" s="23" t="s">
        <v>352</v>
      </c>
      <c r="B730" s="8">
        <v>9104614</v>
      </c>
      <c r="C730" s="25" t="s">
        <v>204</v>
      </c>
      <c r="D730" s="21">
        <f>COUNTIFS('CONTRATOS 2016'!AV:AV,A730,'CONTRATOS 2016'!$AI:AI,"&gt;=1")</f>
        <v>0</v>
      </c>
      <c r="E730" s="20">
        <f>SUMIFS('CONTRATOS 2016'!$AI:AI,'CONTRATOS 2016'!$AV:AV,A730)</f>
        <v>0</v>
      </c>
    </row>
    <row r="731" spans="1:5" x14ac:dyDescent="0.2">
      <c r="A731" s="23" t="s">
        <v>454</v>
      </c>
      <c r="B731" s="8">
        <v>16285176</v>
      </c>
      <c r="C731" s="25" t="s">
        <v>172</v>
      </c>
      <c r="D731" s="21">
        <f>COUNTIFS('CONTRATOS 2016'!AV:AV,A731,'CONTRATOS 2016'!$AI:AI,"&gt;=1")</f>
        <v>0</v>
      </c>
      <c r="E731" s="20">
        <f>SUMIFS('CONTRATOS 2016'!$AI:AI,'CONTRATOS 2016'!$AV:AV,A731)</f>
        <v>0</v>
      </c>
    </row>
    <row r="732" spans="1:5" x14ac:dyDescent="0.2">
      <c r="A732" s="23" t="s">
        <v>967</v>
      </c>
      <c r="B732" s="8">
        <v>79415172</v>
      </c>
      <c r="C732" s="25" t="s">
        <v>208</v>
      </c>
      <c r="D732" s="21">
        <f>COUNTIFS('CONTRATOS 2016'!AV:AV,A732,'CONTRATOS 2016'!$AI:AI,"&gt;=1")</f>
        <v>0</v>
      </c>
      <c r="E732" s="20">
        <f>SUMIFS('CONTRATOS 2016'!$AI:AI,'CONTRATOS 2016'!$AV:AV,A732)</f>
        <v>0</v>
      </c>
    </row>
    <row r="733" spans="1:5" x14ac:dyDescent="0.2">
      <c r="A733" s="23" t="s">
        <v>1346</v>
      </c>
      <c r="B733" s="8">
        <v>1032369337</v>
      </c>
      <c r="C733" s="25" t="s">
        <v>162</v>
      </c>
      <c r="D733" s="21">
        <f>COUNTIFS('CONTRATOS 2016'!AV:AV,A733,'CONTRATOS 2016'!$AI:AI,"&gt;=1")</f>
        <v>0</v>
      </c>
      <c r="E733" s="20">
        <f>SUMIFS('CONTRATOS 2016'!$AI:AI,'CONTRATOS 2016'!$AV:AV,A733)</f>
        <v>0</v>
      </c>
    </row>
    <row r="734" spans="1:5" x14ac:dyDescent="0.2">
      <c r="A734" s="23" t="s">
        <v>947</v>
      </c>
      <c r="B734" s="8">
        <v>79200737</v>
      </c>
      <c r="C734" s="25" t="s">
        <v>163</v>
      </c>
      <c r="D734" s="21">
        <f>COUNTIFS('CONTRATOS 2016'!AV:AV,A734,'CONTRATOS 2016'!$AI:AI,"&gt;=1")</f>
        <v>0</v>
      </c>
      <c r="E734" s="20">
        <f>SUMIFS('CONTRATOS 2016'!$AI:AI,'CONTRATOS 2016'!$AV:AV,A734)</f>
        <v>0</v>
      </c>
    </row>
    <row r="735" spans="1:5" x14ac:dyDescent="0.2">
      <c r="A735" s="23" t="s">
        <v>889</v>
      </c>
      <c r="B735" s="8">
        <v>73135779</v>
      </c>
      <c r="C735" s="25" t="s">
        <v>173</v>
      </c>
      <c r="D735" s="21">
        <f>COUNTIFS('CONTRATOS 2016'!AV:AV,A735,'CONTRATOS 2016'!$AI:AI,"&gt;=1")</f>
        <v>0</v>
      </c>
      <c r="E735" s="20">
        <f>SUMIFS('CONTRATOS 2016'!$AI:AI,'CONTRATOS 2016'!$AV:AV,A735)</f>
        <v>0</v>
      </c>
    </row>
    <row r="736" spans="1:5" x14ac:dyDescent="0.2">
      <c r="A736" s="23" t="s">
        <v>485</v>
      </c>
      <c r="B736" s="8">
        <v>19242559</v>
      </c>
      <c r="C736" s="25" t="s">
        <v>239</v>
      </c>
      <c r="D736" s="21">
        <f>COUNTIFS('CONTRATOS 2016'!AV:AV,A736,'CONTRATOS 2016'!$AI:AI,"&gt;=1")</f>
        <v>0</v>
      </c>
      <c r="E736" s="20">
        <f>SUMIFS('CONTRATOS 2016'!$AI:AI,'CONTRATOS 2016'!$AV:AV,A736)</f>
        <v>0</v>
      </c>
    </row>
    <row r="737" spans="1:5" x14ac:dyDescent="0.2">
      <c r="A737" s="23" t="s">
        <v>429</v>
      </c>
      <c r="B737" s="8">
        <v>13617198</v>
      </c>
      <c r="C737" s="25" t="s">
        <v>189</v>
      </c>
      <c r="D737" s="21">
        <f>COUNTIFS('CONTRATOS 2016'!AV:AV,A737,'CONTRATOS 2016'!$AI:AI,"&gt;=1")</f>
        <v>0</v>
      </c>
      <c r="E737" s="20">
        <f>SUMIFS('CONTRATOS 2016'!$AI:AI,'CONTRATOS 2016'!$AV:AV,A737)</f>
        <v>0</v>
      </c>
    </row>
    <row r="738" spans="1:5" x14ac:dyDescent="0.2">
      <c r="A738" s="23" t="s">
        <v>1337</v>
      </c>
      <c r="B738" s="8">
        <v>1030561678</v>
      </c>
      <c r="C738" s="25" t="s">
        <v>162</v>
      </c>
      <c r="D738" s="21">
        <f>COUNTIFS('CONTRATOS 2016'!AV:AV,A738,'CONTRATOS 2016'!$AI:AI,"&gt;=1")</f>
        <v>0</v>
      </c>
      <c r="E738" s="20">
        <f>SUMIFS('CONTRATOS 2016'!$AI:AI,'CONTRATOS 2016'!$AV:AV,A738)</f>
        <v>0</v>
      </c>
    </row>
    <row r="739" spans="1:5" x14ac:dyDescent="0.2">
      <c r="A739" s="23" t="s">
        <v>1454</v>
      </c>
      <c r="B739" s="8">
        <v>1144155284</v>
      </c>
      <c r="C739" s="25" t="s">
        <v>162</v>
      </c>
      <c r="D739" s="21">
        <f>COUNTIFS('CONTRATOS 2016'!AV:AV,A739,'CONTRATOS 2016'!$AI:AI,"&gt;=1")</f>
        <v>0</v>
      </c>
      <c r="E739" s="20">
        <f>SUMIFS('CONTRATOS 2016'!$AI:AI,'CONTRATOS 2016'!$AV:AV,A739)</f>
        <v>0</v>
      </c>
    </row>
    <row r="740" spans="1:5" x14ac:dyDescent="0.2">
      <c r="A740" s="23" t="s">
        <v>651</v>
      </c>
      <c r="B740" s="8">
        <v>50938512</v>
      </c>
      <c r="C740" s="25" t="s">
        <v>248</v>
      </c>
      <c r="D740" s="21">
        <f>COUNTIFS('CONTRATOS 2016'!AV:AV,A740,'CONTRATOS 2016'!$AI:AI,"&gt;=1")</f>
        <v>0</v>
      </c>
      <c r="E740" s="20">
        <f>SUMIFS('CONTRATOS 2016'!$AI:AI,'CONTRATOS 2016'!$AV:AV,A740)</f>
        <v>0</v>
      </c>
    </row>
    <row r="741" spans="1:5" x14ac:dyDescent="0.2">
      <c r="A741" s="23" t="s">
        <v>805</v>
      </c>
      <c r="B741" s="8">
        <v>53130401</v>
      </c>
      <c r="C741" s="25" t="s">
        <v>254</v>
      </c>
      <c r="D741" s="21">
        <f>COUNTIFS('CONTRATOS 2016'!AV:AV,A741,'CONTRATOS 2016'!$AI:AI,"&gt;=1")</f>
        <v>0</v>
      </c>
      <c r="E741" s="20">
        <f>SUMIFS('CONTRATOS 2016'!$AI:AI,'CONTRATOS 2016'!$AV:AV,A741)</f>
        <v>0</v>
      </c>
    </row>
    <row r="742" spans="1:5" x14ac:dyDescent="0.2">
      <c r="A742" s="23" t="s">
        <v>1410</v>
      </c>
      <c r="B742" s="8">
        <v>1087410893</v>
      </c>
      <c r="C742" s="25" t="s">
        <v>223</v>
      </c>
      <c r="D742" s="21">
        <f>COUNTIFS('CONTRATOS 2016'!AV:AV,A742,'CONTRATOS 2016'!$AI:AI,"&gt;=1")</f>
        <v>0</v>
      </c>
      <c r="E742" s="20">
        <f>SUMIFS('CONTRATOS 2016'!$AI:AI,'CONTRATOS 2016'!$AV:AV,A742)</f>
        <v>0</v>
      </c>
    </row>
    <row r="743" spans="1:5" x14ac:dyDescent="0.2">
      <c r="A743" s="23" t="s">
        <v>578</v>
      </c>
      <c r="B743" s="8">
        <v>36665972</v>
      </c>
      <c r="C743" s="25" t="s">
        <v>244</v>
      </c>
      <c r="D743" s="21">
        <f>COUNTIFS('CONTRATOS 2016'!AV:AV,A743,'CONTRATOS 2016'!$AI:AI,"&gt;=1")</f>
        <v>0</v>
      </c>
      <c r="E743" s="20">
        <f>SUMIFS('CONTRATOS 2016'!$AI:AI,'CONTRATOS 2016'!$AV:AV,A743)</f>
        <v>0</v>
      </c>
    </row>
    <row r="744" spans="1:5" x14ac:dyDescent="0.2">
      <c r="A744" s="23" t="s">
        <v>694</v>
      </c>
      <c r="B744" s="8">
        <v>52212042</v>
      </c>
      <c r="C744" s="25" t="s">
        <v>192</v>
      </c>
      <c r="D744" s="21">
        <f>COUNTIFS('CONTRATOS 2016'!AV:AV,A744,'CONTRATOS 2016'!$AI:AI,"&gt;=1")</f>
        <v>0</v>
      </c>
      <c r="E744" s="20">
        <f>SUMIFS('CONTRATOS 2016'!$AI:AI,'CONTRATOS 2016'!$AV:AV,A744)</f>
        <v>0</v>
      </c>
    </row>
    <row r="745" spans="1:5" x14ac:dyDescent="0.2">
      <c r="A745" s="23" t="s">
        <v>33</v>
      </c>
      <c r="B745" s="8">
        <v>98428631</v>
      </c>
      <c r="C745" s="25" t="s">
        <v>163</v>
      </c>
      <c r="D745" s="21">
        <f>COUNTIFS('CONTRATOS 2016'!AV:AV,A745,'CONTRATOS 2016'!$AI:AI,"&gt;=1")</f>
        <v>0</v>
      </c>
      <c r="E745" s="20">
        <f>SUMIFS('CONTRATOS 2016'!$AI:AI,'CONTRATOS 2016'!$AV:AV,A745)</f>
        <v>0</v>
      </c>
    </row>
    <row r="746" spans="1:5" x14ac:dyDescent="0.2">
      <c r="A746" s="23" t="s">
        <v>650</v>
      </c>
      <c r="B746" s="8">
        <v>49721853</v>
      </c>
      <c r="C746" s="25" t="s">
        <v>164</v>
      </c>
      <c r="D746" s="21">
        <f>COUNTIFS('CONTRATOS 2016'!AV:AV,A746,'CONTRATOS 2016'!$AI:AI,"&gt;=1")</f>
        <v>0</v>
      </c>
      <c r="E746" s="20">
        <f>SUMIFS('CONTRATOS 2016'!$AI:AI,'CONTRATOS 2016'!$AV:AV,A746)</f>
        <v>0</v>
      </c>
    </row>
    <row r="747" spans="1:5" x14ac:dyDescent="0.2">
      <c r="A747" s="23" t="s">
        <v>1143</v>
      </c>
      <c r="B747" s="8">
        <v>84083363</v>
      </c>
      <c r="C747" s="25" t="s">
        <v>203</v>
      </c>
      <c r="D747" s="21">
        <f>COUNTIFS('CONTRATOS 2016'!AV:AV,A747,'CONTRATOS 2016'!$AI:AI,"&gt;=1")</f>
        <v>0</v>
      </c>
      <c r="E747" s="20">
        <f>SUMIFS('CONTRATOS 2016'!$AI:AI,'CONTRATOS 2016'!$AV:AV,A747)</f>
        <v>0</v>
      </c>
    </row>
    <row r="748" spans="1:5" x14ac:dyDescent="0.2">
      <c r="A748" s="23" t="s">
        <v>745</v>
      </c>
      <c r="B748" s="8">
        <v>52760263</v>
      </c>
      <c r="C748" s="25" t="s">
        <v>182</v>
      </c>
      <c r="D748" s="21">
        <f>COUNTIFS('CONTRATOS 2016'!AV:AV,A748,'CONTRATOS 2016'!$AI:AI,"&gt;=1")</f>
        <v>0</v>
      </c>
      <c r="E748" s="20">
        <f>SUMIFS('CONTRATOS 2016'!$AI:AI,'CONTRATOS 2016'!$AV:AV,A748)</f>
        <v>0</v>
      </c>
    </row>
    <row r="749" spans="1:5" x14ac:dyDescent="0.2">
      <c r="A749" s="23" t="s">
        <v>741</v>
      </c>
      <c r="B749" s="8">
        <v>52699112</v>
      </c>
      <c r="C749" s="25" t="s">
        <v>162</v>
      </c>
      <c r="D749" s="21">
        <f>COUNTIFS('CONTRATOS 2016'!AV:AV,A749,'CONTRATOS 2016'!$AI:AI,"&gt;=1")</f>
        <v>0</v>
      </c>
      <c r="E749" s="20">
        <f>SUMIFS('CONTRATOS 2016'!$AI:AI,'CONTRATOS 2016'!$AV:AV,A749)</f>
        <v>0</v>
      </c>
    </row>
    <row r="750" spans="1:5" x14ac:dyDescent="0.2">
      <c r="A750" s="23" t="s">
        <v>1106</v>
      </c>
      <c r="B750" s="8">
        <v>80257008</v>
      </c>
      <c r="C750" s="25" t="s">
        <v>162</v>
      </c>
      <c r="D750" s="21">
        <f>COUNTIFS('CONTRATOS 2016'!AV:AV,A750,'CONTRATOS 2016'!$AI:AI,"&gt;=1")</f>
        <v>0</v>
      </c>
      <c r="E750" s="20">
        <f>SUMIFS('CONTRATOS 2016'!$AI:AI,'CONTRATOS 2016'!$AV:AV,A750)</f>
        <v>0</v>
      </c>
    </row>
    <row r="751" spans="1:5" x14ac:dyDescent="0.2">
      <c r="A751" s="23" t="s">
        <v>1355</v>
      </c>
      <c r="B751" s="8">
        <v>1032386977</v>
      </c>
      <c r="C751" s="25" t="s">
        <v>162</v>
      </c>
      <c r="D751" s="21">
        <f>COUNTIFS('CONTRATOS 2016'!AV:AV,A751,'CONTRATOS 2016'!$AI:AI,"&gt;=1")</f>
        <v>0</v>
      </c>
      <c r="E751" s="20">
        <f>SUMIFS('CONTRATOS 2016'!$AI:AI,'CONTRATOS 2016'!$AV:AV,A751)</f>
        <v>0</v>
      </c>
    </row>
    <row r="752" spans="1:5" x14ac:dyDescent="0.2">
      <c r="A752" s="23" t="s">
        <v>784</v>
      </c>
      <c r="B752" s="8">
        <v>52979114</v>
      </c>
      <c r="C752" s="25" t="s">
        <v>162</v>
      </c>
      <c r="D752" s="21">
        <f>COUNTIFS('CONTRATOS 2016'!AV:AV,A752,'CONTRATOS 2016'!$AI:AI,"&gt;=1")</f>
        <v>0</v>
      </c>
      <c r="E752" s="20">
        <f>SUMIFS('CONTRATOS 2016'!$AI:AI,'CONTRATOS 2016'!$AV:AV,A752)</f>
        <v>0</v>
      </c>
    </row>
    <row r="753" spans="1:5" x14ac:dyDescent="0.2">
      <c r="A753" s="23" t="s">
        <v>844</v>
      </c>
      <c r="B753" s="8">
        <v>66910890</v>
      </c>
      <c r="C753" s="25" t="s">
        <v>253</v>
      </c>
      <c r="D753" s="21">
        <f>COUNTIFS('CONTRATOS 2016'!AV:AV,A753,'CONTRATOS 2016'!$AI:AI,"&gt;=1")</f>
        <v>0</v>
      </c>
      <c r="E753" s="20">
        <f>SUMIFS('CONTRATOS 2016'!$AI:AI,'CONTRATOS 2016'!$AV:AV,A753)</f>
        <v>0</v>
      </c>
    </row>
    <row r="754" spans="1:5" x14ac:dyDescent="0.2">
      <c r="A754" s="23" t="s">
        <v>800</v>
      </c>
      <c r="B754" s="8">
        <v>53107904</v>
      </c>
      <c r="C754" s="25" t="s">
        <v>277</v>
      </c>
      <c r="D754" s="21">
        <f>COUNTIFS('CONTRATOS 2016'!AV:AV,A754,'CONTRATOS 2016'!$AI:AI,"&gt;=1")</f>
        <v>0</v>
      </c>
      <c r="E754" s="20">
        <f>SUMIFS('CONTRATOS 2016'!$AI:AI,'CONTRATOS 2016'!$AV:AV,A754)</f>
        <v>0</v>
      </c>
    </row>
    <row r="755" spans="1:5" x14ac:dyDescent="0.2">
      <c r="A755" s="23" t="s">
        <v>1356</v>
      </c>
      <c r="B755" s="8">
        <v>1032395005</v>
      </c>
      <c r="C755" s="25" t="s">
        <v>162</v>
      </c>
      <c r="D755" s="21">
        <f>COUNTIFS('CONTRATOS 2016'!AV:AV,A755,'CONTRATOS 2016'!$AI:AI,"&gt;=1")</f>
        <v>0</v>
      </c>
      <c r="E755" s="20">
        <f>SUMIFS('CONTRATOS 2016'!$AI:AI,'CONTRATOS 2016'!$AV:AV,A755)</f>
        <v>0</v>
      </c>
    </row>
    <row r="756" spans="1:5" x14ac:dyDescent="0.2">
      <c r="A756" s="23" t="s">
        <v>339</v>
      </c>
      <c r="B756" s="8">
        <v>7632917</v>
      </c>
      <c r="C756" s="25" t="s">
        <v>186</v>
      </c>
      <c r="D756" s="21">
        <f>COUNTIFS('CONTRATOS 2016'!AV:AV,A756,'CONTRATOS 2016'!$AI:AI,"&gt;=1")</f>
        <v>0</v>
      </c>
      <c r="E756" s="20">
        <f>SUMIFS('CONTRATOS 2016'!$AI:AI,'CONTRATOS 2016'!$AV:AV,A756)</f>
        <v>0</v>
      </c>
    </row>
    <row r="757" spans="1:5" x14ac:dyDescent="0.2">
      <c r="A757" s="23" t="s">
        <v>436</v>
      </c>
      <c r="B757" s="8">
        <v>14135444</v>
      </c>
      <c r="C757" s="25" t="s">
        <v>162</v>
      </c>
      <c r="D757" s="21">
        <f>COUNTIFS('CONTRATOS 2016'!AV:AV,A757,'CONTRATOS 2016'!$AI:AI,"&gt;=1")</f>
        <v>0</v>
      </c>
      <c r="E757" s="20">
        <f>SUMIFS('CONTRATOS 2016'!$AI:AI,'CONTRATOS 2016'!$AV:AV,A757)</f>
        <v>0</v>
      </c>
    </row>
    <row r="758" spans="1:5" x14ac:dyDescent="0.2">
      <c r="A758" s="23" t="s">
        <v>1372</v>
      </c>
      <c r="B758" s="8">
        <v>1047377204</v>
      </c>
      <c r="C758" s="25" t="s">
        <v>168</v>
      </c>
      <c r="D758" s="21">
        <f>COUNTIFS('CONTRATOS 2016'!AV:AV,A758,'CONTRATOS 2016'!$AI:AI,"&gt;=1")</f>
        <v>0</v>
      </c>
      <c r="E758" s="20">
        <f>SUMIFS('CONTRATOS 2016'!$AI:AI,'CONTRATOS 2016'!$AV:AV,A758)</f>
        <v>0</v>
      </c>
    </row>
    <row r="759" spans="1:5" x14ac:dyDescent="0.2">
      <c r="A759" s="23" t="s">
        <v>321</v>
      </c>
      <c r="B759" s="8">
        <v>6393482</v>
      </c>
      <c r="C759" s="25" t="s">
        <v>184</v>
      </c>
      <c r="D759" s="21">
        <f>COUNTIFS('CONTRATOS 2016'!AV:AV,A759,'CONTRATOS 2016'!$AI:AI,"&gt;=1")</f>
        <v>0</v>
      </c>
      <c r="E759" s="20">
        <f>SUMIFS('CONTRATOS 2016'!$AI:AI,'CONTRATOS 2016'!$AV:AV,A759)</f>
        <v>0</v>
      </c>
    </row>
    <row r="760" spans="1:5" x14ac:dyDescent="0.2">
      <c r="A760" s="23" t="s">
        <v>753</v>
      </c>
      <c r="B760" s="8">
        <v>52818612</v>
      </c>
      <c r="C760" s="25" t="s">
        <v>165</v>
      </c>
      <c r="D760" s="21">
        <f>COUNTIFS('CONTRATOS 2016'!AV:AV,A760,'CONTRATOS 2016'!$AI:AI,"&gt;=1")</f>
        <v>0</v>
      </c>
      <c r="E760" s="20">
        <f>SUMIFS('CONTRATOS 2016'!$AI:AI,'CONTRATOS 2016'!$AV:AV,A760)</f>
        <v>0</v>
      </c>
    </row>
    <row r="761" spans="1:5" x14ac:dyDescent="0.2">
      <c r="A761" s="23" t="s">
        <v>1391</v>
      </c>
      <c r="B761" s="8">
        <v>1072920687</v>
      </c>
      <c r="C761" s="25" t="s">
        <v>162</v>
      </c>
      <c r="D761" s="21">
        <f>COUNTIFS('CONTRATOS 2016'!AV:AV,A761,'CONTRATOS 2016'!$AI:AI,"&gt;=1")</f>
        <v>0</v>
      </c>
      <c r="E761" s="20">
        <f>SUMIFS('CONTRATOS 2016'!$AI:AI,'CONTRATOS 2016'!$AV:AV,A761)</f>
        <v>0</v>
      </c>
    </row>
    <row r="762" spans="1:5" x14ac:dyDescent="0.2">
      <c r="A762" s="23" t="s">
        <v>519</v>
      </c>
      <c r="B762" s="8">
        <v>24338985</v>
      </c>
      <c r="C762" s="25" t="s">
        <v>174</v>
      </c>
      <c r="D762" s="21">
        <f>COUNTIFS('CONTRATOS 2016'!AV:AV,A762,'CONTRATOS 2016'!$AI:AI,"&gt;=1")</f>
        <v>0</v>
      </c>
      <c r="E762" s="20">
        <f>SUMIFS('CONTRATOS 2016'!$AI:AI,'CONTRATOS 2016'!$AV:AV,A762)</f>
        <v>0</v>
      </c>
    </row>
    <row r="763" spans="1:5" x14ac:dyDescent="0.2">
      <c r="A763" s="23" t="s">
        <v>804</v>
      </c>
      <c r="B763" s="8">
        <v>53121040</v>
      </c>
      <c r="C763" s="25" t="s">
        <v>162</v>
      </c>
      <c r="D763" s="21">
        <f>COUNTIFS('CONTRATOS 2016'!AV:AV,A763,'CONTRATOS 2016'!$AI:AI,"&gt;=1")</f>
        <v>0</v>
      </c>
      <c r="E763" s="20">
        <f>SUMIFS('CONTRATOS 2016'!$AI:AI,'CONTRATOS 2016'!$AV:AV,A763)</f>
        <v>0</v>
      </c>
    </row>
    <row r="764" spans="1:5" x14ac:dyDescent="0.2">
      <c r="A764" s="23" t="s">
        <v>1264</v>
      </c>
      <c r="B764" s="8">
        <v>1010172538</v>
      </c>
      <c r="C764" s="25" t="s">
        <v>162</v>
      </c>
      <c r="D764" s="21">
        <f>COUNTIFS('CONTRATOS 2016'!AV:AV,A764,'CONTRATOS 2016'!$AI:AI,"&gt;=1")</f>
        <v>0</v>
      </c>
      <c r="E764" s="20">
        <f>SUMIFS('CONTRATOS 2016'!$AI:AI,'CONTRATOS 2016'!$AV:AV,A764)</f>
        <v>0</v>
      </c>
    </row>
    <row r="765" spans="1:5" x14ac:dyDescent="0.2">
      <c r="A765" s="23" t="s">
        <v>648</v>
      </c>
      <c r="B765" s="8">
        <v>47426439</v>
      </c>
      <c r="C765" s="25" t="s">
        <v>170</v>
      </c>
      <c r="D765" s="21">
        <f>COUNTIFS('CONTRATOS 2016'!AV:AV,A765,'CONTRATOS 2016'!$AI:AI,"&gt;=1")</f>
        <v>0</v>
      </c>
      <c r="E765" s="20">
        <f>SUMIFS('CONTRATOS 2016'!$AI:AI,'CONTRATOS 2016'!$AV:AV,A765)</f>
        <v>0</v>
      </c>
    </row>
    <row r="766" spans="1:5" x14ac:dyDescent="0.2">
      <c r="A766" s="23" t="s">
        <v>407</v>
      </c>
      <c r="B766" s="8">
        <v>12745733</v>
      </c>
      <c r="C766" s="25" t="s">
        <v>178</v>
      </c>
      <c r="D766" s="21">
        <f>COUNTIFS('CONTRATOS 2016'!AV:AV,A766,'CONTRATOS 2016'!$AI:AI,"&gt;=1")</f>
        <v>0</v>
      </c>
      <c r="E766" s="20">
        <f>SUMIFS('CONTRATOS 2016'!$AI:AI,'CONTRATOS 2016'!$AV:AV,A766)</f>
        <v>0</v>
      </c>
    </row>
    <row r="767" spans="1:5" x14ac:dyDescent="0.2">
      <c r="A767" s="23" t="s">
        <v>291</v>
      </c>
      <c r="B767" s="8">
        <v>1979959</v>
      </c>
      <c r="C767" s="25" t="s">
        <v>162</v>
      </c>
      <c r="D767" s="21">
        <f>COUNTIFS('CONTRATOS 2016'!AV:AV,A767,'CONTRATOS 2016'!$AI:AI,"&gt;=1")</f>
        <v>0</v>
      </c>
      <c r="E767" s="20">
        <f>SUMIFS('CONTRATOS 2016'!$AI:AI,'CONTRATOS 2016'!$AV:AV,A767)</f>
        <v>0</v>
      </c>
    </row>
    <row r="768" spans="1:5" x14ac:dyDescent="0.2">
      <c r="A768" s="23" t="s">
        <v>1156</v>
      </c>
      <c r="B768" s="8">
        <v>86043031</v>
      </c>
      <c r="C768" s="25" t="s">
        <v>168</v>
      </c>
      <c r="D768" s="21">
        <f>COUNTIFS('CONTRATOS 2016'!AV:AV,A768,'CONTRATOS 2016'!$AI:AI,"&gt;=1")</f>
        <v>0</v>
      </c>
      <c r="E768" s="20">
        <f>SUMIFS('CONTRATOS 2016'!$AI:AI,'CONTRATOS 2016'!$AV:AV,A768)</f>
        <v>0</v>
      </c>
    </row>
    <row r="769" spans="1:5" x14ac:dyDescent="0.2">
      <c r="A769" s="23" t="s">
        <v>1449</v>
      </c>
      <c r="B769" s="8">
        <v>1136883446</v>
      </c>
      <c r="C769" s="25" t="s">
        <v>200</v>
      </c>
      <c r="D769" s="21">
        <f>COUNTIFS('CONTRATOS 2016'!AV:AV,A769,'CONTRATOS 2016'!$AI:AI,"&gt;=1")</f>
        <v>0</v>
      </c>
      <c r="E769" s="20">
        <f>SUMIFS('CONTRATOS 2016'!$AI:AI,'CONTRATOS 2016'!$AV:AV,A769)</f>
        <v>0</v>
      </c>
    </row>
    <row r="770" spans="1:5" x14ac:dyDescent="0.2">
      <c r="A770" s="23" t="s">
        <v>53</v>
      </c>
      <c r="B770" s="8">
        <v>12724487</v>
      </c>
      <c r="C770" s="25" t="s">
        <v>222</v>
      </c>
      <c r="D770" s="21">
        <f>COUNTIFS('CONTRATOS 2016'!AV:AV,A770,'CONTRATOS 2016'!$AI:AI,"&gt;=1")</f>
        <v>0</v>
      </c>
      <c r="E770" s="20">
        <f>SUMIFS('CONTRATOS 2016'!$AI:AI,'CONTRATOS 2016'!$AV:AV,A770)</f>
        <v>0</v>
      </c>
    </row>
    <row r="771" spans="1:5" x14ac:dyDescent="0.2">
      <c r="A771" s="23" t="s">
        <v>353</v>
      </c>
      <c r="B771" s="8">
        <v>9295583</v>
      </c>
      <c r="C771" s="25" t="s">
        <v>205</v>
      </c>
      <c r="D771" s="21">
        <f>COUNTIFS('CONTRATOS 2016'!AV:AV,A771,'CONTRATOS 2016'!$AI:AI,"&gt;=1")</f>
        <v>0</v>
      </c>
      <c r="E771" s="20">
        <f>SUMIFS('CONTRATOS 2016'!$AI:AI,'CONTRATOS 2016'!$AV:AV,A771)</f>
        <v>0</v>
      </c>
    </row>
    <row r="772" spans="1:5" x14ac:dyDescent="0.2">
      <c r="A772" s="23" t="s">
        <v>385</v>
      </c>
      <c r="B772" s="8">
        <v>11410315</v>
      </c>
      <c r="C772" s="25" t="s">
        <v>162</v>
      </c>
      <c r="D772" s="21">
        <f>COUNTIFS('CONTRATOS 2016'!AV:AV,A772,'CONTRATOS 2016'!$AI:AI,"&gt;=1")</f>
        <v>0</v>
      </c>
      <c r="E772" s="20">
        <f>SUMIFS('CONTRATOS 2016'!$AI:AI,'CONTRATOS 2016'!$AV:AV,A772)</f>
        <v>0</v>
      </c>
    </row>
    <row r="773" spans="1:5" x14ac:dyDescent="0.2">
      <c r="A773" s="23" t="s">
        <v>1318</v>
      </c>
      <c r="B773" s="8">
        <v>1022355867</v>
      </c>
      <c r="C773" s="25" t="s">
        <v>162</v>
      </c>
      <c r="D773" s="21">
        <f>COUNTIFS('CONTRATOS 2016'!AV:AV,A773,'CONTRATOS 2016'!$AI:AI,"&gt;=1")</f>
        <v>0</v>
      </c>
      <c r="E773" s="20">
        <f>SUMIFS('CONTRATOS 2016'!$AI:AI,'CONTRATOS 2016'!$AV:AV,A773)</f>
        <v>0</v>
      </c>
    </row>
    <row r="774" spans="1:5" x14ac:dyDescent="0.2">
      <c r="A774" s="23" t="s">
        <v>1338</v>
      </c>
      <c r="B774" s="8">
        <v>1030563771</v>
      </c>
      <c r="C774" s="25" t="s">
        <v>162</v>
      </c>
      <c r="D774" s="21">
        <f>COUNTIFS('CONTRATOS 2016'!AV:AV,A774,'CONTRATOS 2016'!$AI:AI,"&gt;=1")</f>
        <v>0</v>
      </c>
      <c r="E774" s="20">
        <f>SUMIFS('CONTRATOS 2016'!$AI:AI,'CONTRATOS 2016'!$AV:AV,A774)</f>
        <v>0</v>
      </c>
    </row>
    <row r="775" spans="1:5" x14ac:dyDescent="0.2">
      <c r="A775" s="23" t="s">
        <v>611</v>
      </c>
      <c r="B775" s="8">
        <v>40039974</v>
      </c>
      <c r="C775" s="25" t="s">
        <v>162</v>
      </c>
      <c r="D775" s="21">
        <f>COUNTIFS('CONTRATOS 2016'!AV:AV,A775,'CONTRATOS 2016'!$AI:AI,"&gt;=1")</f>
        <v>0</v>
      </c>
      <c r="E775" s="20">
        <f>SUMIFS('CONTRATOS 2016'!$AI:AI,'CONTRATOS 2016'!$AV:AV,A775)</f>
        <v>0</v>
      </c>
    </row>
    <row r="776" spans="1:5" x14ac:dyDescent="0.2">
      <c r="A776" s="23" t="s">
        <v>1389</v>
      </c>
      <c r="B776" s="8">
        <v>1070944074</v>
      </c>
      <c r="C776" s="25" t="s">
        <v>204</v>
      </c>
      <c r="D776" s="21">
        <f>COUNTIFS('CONTRATOS 2016'!AV:AV,A776,'CONTRATOS 2016'!$AI:AI,"&gt;=1")</f>
        <v>0</v>
      </c>
      <c r="E776" s="20">
        <f>SUMIFS('CONTRATOS 2016'!$AI:AI,'CONTRATOS 2016'!$AV:AV,A776)</f>
        <v>0</v>
      </c>
    </row>
    <row r="777" spans="1:5" x14ac:dyDescent="0.2">
      <c r="A777" s="23" t="s">
        <v>54</v>
      </c>
      <c r="B777" s="8">
        <v>40402074</v>
      </c>
      <c r="C777" s="25" t="s">
        <v>209</v>
      </c>
      <c r="D777" s="21">
        <f>COUNTIFS('CONTRATOS 2016'!AV:AV,A777,'CONTRATOS 2016'!$AI:AI,"&gt;=1")</f>
        <v>0</v>
      </c>
      <c r="E777" s="20">
        <f>SUMIFS('CONTRATOS 2016'!$AI:AI,'CONTRATOS 2016'!$AV:AV,A777)</f>
        <v>0</v>
      </c>
    </row>
    <row r="778" spans="1:5" x14ac:dyDescent="0.2">
      <c r="A778" s="23" t="s">
        <v>675</v>
      </c>
      <c r="B778" s="8">
        <v>51919568</v>
      </c>
      <c r="C778" s="25" t="s">
        <v>163</v>
      </c>
      <c r="D778" s="21">
        <f>COUNTIFS('CONTRATOS 2016'!AV:AV,A778,'CONTRATOS 2016'!$AI:AI,"&gt;=1")</f>
        <v>0</v>
      </c>
      <c r="E778" s="20">
        <f>SUMIFS('CONTRATOS 2016'!$AI:AI,'CONTRATOS 2016'!$AV:AV,A778)</f>
        <v>0</v>
      </c>
    </row>
    <row r="779" spans="1:5" x14ac:dyDescent="0.2">
      <c r="A779" s="23" t="s">
        <v>713</v>
      </c>
      <c r="B779" s="8">
        <v>52382288</v>
      </c>
      <c r="C779" s="25" t="s">
        <v>162</v>
      </c>
      <c r="D779" s="21">
        <f>COUNTIFS('CONTRATOS 2016'!AV:AV,A779,'CONTRATOS 2016'!$AI:AI,"&gt;=1")</f>
        <v>0</v>
      </c>
      <c r="E779" s="20">
        <f>SUMIFS('CONTRATOS 2016'!$AI:AI,'CONTRATOS 2016'!$AV:AV,A779)</f>
        <v>0</v>
      </c>
    </row>
    <row r="780" spans="1:5" x14ac:dyDescent="0.2">
      <c r="A780" s="23" t="s">
        <v>816</v>
      </c>
      <c r="B780" s="8">
        <v>59827532</v>
      </c>
      <c r="C780" s="25" t="s">
        <v>176</v>
      </c>
      <c r="D780" s="21">
        <f>COUNTIFS('CONTRATOS 2016'!AV:AV,A780,'CONTRATOS 2016'!$AI:AI,"&gt;=1")</f>
        <v>0</v>
      </c>
      <c r="E780" s="20">
        <f>SUMIFS('CONTRATOS 2016'!$AI:AI,'CONTRATOS 2016'!$AV:AV,A780)</f>
        <v>0</v>
      </c>
    </row>
    <row r="781" spans="1:5" x14ac:dyDescent="0.2">
      <c r="A781" s="23" t="s">
        <v>1327</v>
      </c>
      <c r="B781" s="8">
        <v>1024526458</v>
      </c>
      <c r="C781" s="25" t="s">
        <v>162</v>
      </c>
      <c r="D781" s="21">
        <f>COUNTIFS('CONTRATOS 2016'!AV:AV,A781,'CONTRATOS 2016'!$AI:AI,"&gt;=1")</f>
        <v>0</v>
      </c>
      <c r="E781" s="20">
        <f>SUMIFS('CONTRATOS 2016'!$AI:AI,'CONTRATOS 2016'!$AV:AV,A781)</f>
        <v>0</v>
      </c>
    </row>
    <row r="782" spans="1:5" x14ac:dyDescent="0.2">
      <c r="A782" s="23" t="s">
        <v>763</v>
      </c>
      <c r="B782" s="8">
        <v>52868747</v>
      </c>
      <c r="C782" s="25" t="s">
        <v>162</v>
      </c>
      <c r="D782" s="21">
        <f>COUNTIFS('CONTRATOS 2016'!AV:AV,A782,'CONTRATOS 2016'!$AI:AI,"&gt;=1")</f>
        <v>0</v>
      </c>
      <c r="E782" s="20">
        <f>SUMIFS('CONTRATOS 2016'!$AI:AI,'CONTRATOS 2016'!$AV:AV,A782)</f>
        <v>0</v>
      </c>
    </row>
    <row r="783" spans="1:5" x14ac:dyDescent="0.2">
      <c r="A783" s="23" t="s">
        <v>1450</v>
      </c>
      <c r="B783" s="8">
        <v>1140819229</v>
      </c>
      <c r="C783" s="25" t="s">
        <v>220</v>
      </c>
      <c r="D783" s="21">
        <f>COUNTIFS('CONTRATOS 2016'!AV:AV,A783,'CONTRATOS 2016'!$AI:AI,"&gt;=1")</f>
        <v>0</v>
      </c>
      <c r="E783" s="20">
        <f>SUMIFS('CONTRATOS 2016'!$AI:AI,'CONTRATOS 2016'!$AV:AV,A783)</f>
        <v>0</v>
      </c>
    </row>
    <row r="784" spans="1:5" x14ac:dyDescent="0.2">
      <c r="A784" s="23" t="s">
        <v>640</v>
      </c>
      <c r="B784" s="8">
        <v>43912694</v>
      </c>
      <c r="C784" s="25" t="s">
        <v>198</v>
      </c>
      <c r="D784" s="21">
        <f>COUNTIFS('CONTRATOS 2016'!AV:AV,A784,'CONTRATOS 2016'!$AI:AI,"&gt;=1")</f>
        <v>0</v>
      </c>
      <c r="E784" s="20">
        <f>SUMIFS('CONTRATOS 2016'!$AI:AI,'CONTRATOS 2016'!$AV:AV,A784)</f>
        <v>0</v>
      </c>
    </row>
    <row r="785" spans="1:5" x14ac:dyDescent="0.2">
      <c r="A785" s="23" t="s">
        <v>1328</v>
      </c>
      <c r="B785" s="8">
        <v>1026276983</v>
      </c>
      <c r="C785" s="25" t="s">
        <v>162</v>
      </c>
      <c r="D785" s="21">
        <f>COUNTIFS('CONTRATOS 2016'!AV:AV,A785,'CONTRATOS 2016'!$AI:AI,"&gt;=1")</f>
        <v>0</v>
      </c>
      <c r="E785" s="20">
        <f>SUMIFS('CONTRATOS 2016'!$AI:AI,'CONTRATOS 2016'!$AV:AV,A785)</f>
        <v>0</v>
      </c>
    </row>
    <row r="786" spans="1:5" x14ac:dyDescent="0.2">
      <c r="A786" s="23" t="s">
        <v>626</v>
      </c>
      <c r="B786" s="8">
        <v>41934320</v>
      </c>
      <c r="C786" s="25" t="s">
        <v>183</v>
      </c>
      <c r="D786" s="21">
        <f>COUNTIFS('CONTRATOS 2016'!AV:AV,A786,'CONTRATOS 2016'!$AI:AI,"&gt;=1")</f>
        <v>0</v>
      </c>
      <c r="E786" s="20">
        <f>SUMIFS('CONTRATOS 2016'!$AI:AI,'CONTRATOS 2016'!$AV:AV,A786)</f>
        <v>0</v>
      </c>
    </row>
    <row r="787" spans="1:5" x14ac:dyDescent="0.2">
      <c r="A787" s="23" t="s">
        <v>1274</v>
      </c>
      <c r="B787" s="8">
        <v>1012402481</v>
      </c>
      <c r="C787" s="25" t="s">
        <v>162</v>
      </c>
      <c r="D787" s="21">
        <f>COUNTIFS('CONTRATOS 2016'!AV:AV,A787,'CONTRATOS 2016'!$AI:AI,"&gt;=1")</f>
        <v>0</v>
      </c>
      <c r="E787" s="20">
        <f>SUMIFS('CONTRATOS 2016'!$AI:AI,'CONTRATOS 2016'!$AV:AV,A787)</f>
        <v>0</v>
      </c>
    </row>
    <row r="788" spans="1:5" x14ac:dyDescent="0.2">
      <c r="A788" s="23" t="s">
        <v>136</v>
      </c>
      <c r="B788" s="8">
        <v>24586619</v>
      </c>
      <c r="C788" s="25" t="s">
        <v>186</v>
      </c>
      <c r="D788" s="21">
        <f>COUNTIFS('CONTRATOS 2016'!AV:AV,A788,'CONTRATOS 2016'!$AI:AI,"&gt;=1")</f>
        <v>0</v>
      </c>
      <c r="E788" s="20">
        <f>SUMIFS('CONTRATOS 2016'!$AI:AI,'CONTRATOS 2016'!$AV:AV,A788)</f>
        <v>0</v>
      </c>
    </row>
    <row r="789" spans="1:5" x14ac:dyDescent="0.2">
      <c r="A789" s="23" t="s">
        <v>1339</v>
      </c>
      <c r="B789" s="8">
        <v>1030617942</v>
      </c>
      <c r="C789" s="25" t="s">
        <v>162</v>
      </c>
      <c r="D789" s="21">
        <f>COUNTIFS('CONTRATOS 2016'!AV:AV,A789,'CONTRATOS 2016'!$AI:AI,"&gt;=1")</f>
        <v>0</v>
      </c>
      <c r="E789" s="20">
        <f>SUMIFS('CONTRATOS 2016'!$AI:AI,'CONTRATOS 2016'!$AV:AV,A789)</f>
        <v>0</v>
      </c>
    </row>
    <row r="790" spans="1:5" x14ac:dyDescent="0.2">
      <c r="A790" s="23" t="s">
        <v>1332</v>
      </c>
      <c r="B790" s="8">
        <v>1030529005</v>
      </c>
      <c r="C790" s="25" t="s">
        <v>162</v>
      </c>
      <c r="D790" s="21">
        <f>COUNTIFS('CONTRATOS 2016'!AV:AV,A790,'CONTRATOS 2016'!$AI:AI,"&gt;=1")</f>
        <v>0</v>
      </c>
      <c r="E790" s="20">
        <f>SUMIFS('CONTRATOS 2016'!$AI:AI,'CONTRATOS 2016'!$AV:AV,A790)</f>
        <v>0</v>
      </c>
    </row>
    <row r="791" spans="1:5" x14ac:dyDescent="0.2">
      <c r="A791" s="23" t="s">
        <v>848</v>
      </c>
      <c r="B791" s="8">
        <v>68294199</v>
      </c>
      <c r="C791" s="25" t="s">
        <v>169</v>
      </c>
      <c r="D791" s="21">
        <f>COUNTIFS('CONTRATOS 2016'!AV:AV,A791,'CONTRATOS 2016'!$AI:AI,"&gt;=1")</f>
        <v>0</v>
      </c>
      <c r="E791" s="20">
        <f>SUMIFS('CONTRATOS 2016'!$AI:AI,'CONTRATOS 2016'!$AV:AV,A791)</f>
        <v>0</v>
      </c>
    </row>
    <row r="792" spans="1:5" x14ac:dyDescent="0.2">
      <c r="A792" s="23" t="s">
        <v>765</v>
      </c>
      <c r="B792" s="8">
        <v>52884869</v>
      </c>
      <c r="C792" s="25" t="s">
        <v>162</v>
      </c>
      <c r="D792" s="21">
        <f>COUNTIFS('CONTRATOS 2016'!AV:AV,A792,'CONTRATOS 2016'!$AI:AI,"&gt;=1")</f>
        <v>0</v>
      </c>
      <c r="E792" s="20">
        <f>SUMIFS('CONTRATOS 2016'!$AI:AI,'CONTRATOS 2016'!$AV:AV,A792)</f>
        <v>0</v>
      </c>
    </row>
    <row r="793" spans="1:5" x14ac:dyDescent="0.2">
      <c r="A793" s="23" t="s">
        <v>1388</v>
      </c>
      <c r="B793" s="8">
        <v>1067880654</v>
      </c>
      <c r="C793" s="25" t="s">
        <v>162</v>
      </c>
      <c r="D793" s="21">
        <f>COUNTIFS('CONTRATOS 2016'!AV:AV,A793,'CONTRATOS 2016'!$AI:AI,"&gt;=1")</f>
        <v>0</v>
      </c>
      <c r="E793" s="20">
        <f>SUMIFS('CONTRATOS 2016'!$AI:AI,'CONTRATOS 2016'!$AV:AV,A793)</f>
        <v>0</v>
      </c>
    </row>
    <row r="794" spans="1:5" x14ac:dyDescent="0.2">
      <c r="A794" s="23" t="s">
        <v>1373</v>
      </c>
      <c r="B794" s="8">
        <v>1047400145</v>
      </c>
      <c r="C794" s="25" t="s">
        <v>168</v>
      </c>
      <c r="D794" s="21">
        <f>COUNTIFS('CONTRATOS 2016'!AV:AV,A794,'CONTRATOS 2016'!$AI:AI,"&gt;=1")</f>
        <v>0</v>
      </c>
      <c r="E794" s="20">
        <f>SUMIFS('CONTRATOS 2016'!$AI:AI,'CONTRATOS 2016'!$AV:AV,A794)</f>
        <v>0</v>
      </c>
    </row>
    <row r="795" spans="1:5" x14ac:dyDescent="0.2">
      <c r="A795" s="23" t="s">
        <v>1323</v>
      </c>
      <c r="B795" s="8">
        <v>1023900110</v>
      </c>
      <c r="C795" s="25" t="s">
        <v>162</v>
      </c>
      <c r="D795" s="21">
        <f>COUNTIFS('CONTRATOS 2016'!AV:AV,A795,'CONTRATOS 2016'!$AI:AI,"&gt;=1")</f>
        <v>0</v>
      </c>
      <c r="E795" s="20">
        <f>SUMIFS('CONTRATOS 2016'!$AI:AI,'CONTRATOS 2016'!$AV:AV,A795)</f>
        <v>0</v>
      </c>
    </row>
    <row r="796" spans="1:5" x14ac:dyDescent="0.2">
      <c r="A796" s="23" t="s">
        <v>571</v>
      </c>
      <c r="B796" s="8">
        <v>35603388</v>
      </c>
      <c r="C796" s="25" t="s">
        <v>162</v>
      </c>
      <c r="D796" s="21">
        <f>COUNTIFS('CONTRATOS 2016'!AV:AV,A796,'CONTRATOS 2016'!$AI:AI,"&gt;=1")</f>
        <v>0</v>
      </c>
      <c r="E796" s="20">
        <f>SUMIFS('CONTRATOS 2016'!$AI:AI,'CONTRATOS 2016'!$AV:AV,A796)</f>
        <v>0</v>
      </c>
    </row>
    <row r="797" spans="1:5" x14ac:dyDescent="0.2">
      <c r="A797" s="23" t="s">
        <v>962</v>
      </c>
      <c r="B797" s="8">
        <v>79400023</v>
      </c>
      <c r="C797" s="25" t="s">
        <v>242</v>
      </c>
      <c r="D797" s="21">
        <f>COUNTIFS('CONTRATOS 2016'!AV:AV,A797,'CONTRATOS 2016'!$AI:AI,"&gt;=1")</f>
        <v>0</v>
      </c>
      <c r="E797" s="20">
        <f>SUMIFS('CONTRATOS 2016'!$AI:AI,'CONTRATOS 2016'!$AV:AV,A797)</f>
        <v>0</v>
      </c>
    </row>
    <row r="798" spans="1:5" x14ac:dyDescent="0.2">
      <c r="A798" s="23" t="s">
        <v>880</v>
      </c>
      <c r="B798" s="8">
        <v>72244868</v>
      </c>
      <c r="C798" s="25" t="s">
        <v>201</v>
      </c>
      <c r="D798" s="21">
        <f>COUNTIFS('CONTRATOS 2016'!AV:AV,A798,'CONTRATOS 2016'!$AI:AI,"&gt;=1")</f>
        <v>0</v>
      </c>
      <c r="E798" s="20">
        <f>SUMIFS('CONTRATOS 2016'!$AI:AI,'CONTRATOS 2016'!$AV:AV,A798)</f>
        <v>0</v>
      </c>
    </row>
    <row r="799" spans="1:5" x14ac:dyDescent="0.2">
      <c r="A799" s="23" t="s">
        <v>1031</v>
      </c>
      <c r="B799" s="8">
        <v>79914772</v>
      </c>
      <c r="C799" s="25" t="s">
        <v>198</v>
      </c>
      <c r="D799" s="21">
        <f>COUNTIFS('CONTRATOS 2016'!AV:AV,A799,'CONTRATOS 2016'!$AI:AI,"&gt;=1")</f>
        <v>0</v>
      </c>
      <c r="E799" s="20">
        <f>SUMIFS('CONTRATOS 2016'!$AI:AI,'CONTRATOS 2016'!$AV:AV,A799)</f>
        <v>0</v>
      </c>
    </row>
    <row r="800" spans="1:5" x14ac:dyDescent="0.2">
      <c r="A800" s="23" t="s">
        <v>960</v>
      </c>
      <c r="B800" s="8">
        <v>79377992</v>
      </c>
      <c r="C800" s="25" t="s">
        <v>272</v>
      </c>
      <c r="D800" s="21">
        <f>COUNTIFS('CONTRATOS 2016'!AV:AV,A800,'CONTRATOS 2016'!$AI:AI,"&gt;=1")</f>
        <v>0</v>
      </c>
      <c r="E800" s="20">
        <f>SUMIFS('CONTRATOS 2016'!$AI:AI,'CONTRATOS 2016'!$AV:AV,A800)</f>
        <v>0</v>
      </c>
    </row>
    <row r="801" spans="1:5" x14ac:dyDescent="0.2">
      <c r="A801" s="23" t="s">
        <v>1408</v>
      </c>
      <c r="B801" s="8">
        <v>1085916989</v>
      </c>
      <c r="C801" s="25" t="s">
        <v>177</v>
      </c>
      <c r="D801" s="21">
        <f>COUNTIFS('CONTRATOS 2016'!AV:AV,A801,'CONTRATOS 2016'!$AI:AI,"&gt;=1")</f>
        <v>0</v>
      </c>
      <c r="E801" s="20">
        <f>SUMIFS('CONTRATOS 2016'!$AI:AI,'CONTRATOS 2016'!$AV:AV,A801)</f>
        <v>0</v>
      </c>
    </row>
    <row r="802" spans="1:5" x14ac:dyDescent="0.2">
      <c r="A802" s="23" t="s">
        <v>1111</v>
      </c>
      <c r="B802" s="8">
        <v>80368509</v>
      </c>
      <c r="C802" s="25" t="s">
        <v>173</v>
      </c>
      <c r="D802" s="21">
        <f>COUNTIFS('CONTRATOS 2016'!AV:AV,A802,'CONTRATOS 2016'!$AI:AI,"&gt;=1")</f>
        <v>0</v>
      </c>
      <c r="E802" s="20">
        <f>SUMIFS('CONTRATOS 2016'!$AI:AI,'CONTRATOS 2016'!$AV:AV,A802)</f>
        <v>0</v>
      </c>
    </row>
    <row r="803" spans="1:5" x14ac:dyDescent="0.2">
      <c r="A803" s="23" t="s">
        <v>435</v>
      </c>
      <c r="B803" s="8">
        <v>14135308</v>
      </c>
      <c r="C803" s="25" t="s">
        <v>162</v>
      </c>
      <c r="D803" s="21">
        <f>COUNTIFS('CONTRATOS 2016'!AV:AV,A803,'CONTRATOS 2016'!$AI:AI,"&gt;=1")</f>
        <v>0</v>
      </c>
      <c r="E803" s="20">
        <f>SUMIFS('CONTRATOS 2016'!$AI:AI,'CONTRATOS 2016'!$AV:AV,A803)</f>
        <v>0</v>
      </c>
    </row>
    <row r="804" spans="1:5" x14ac:dyDescent="0.2">
      <c r="A804" s="23" t="s">
        <v>1398</v>
      </c>
      <c r="B804" s="8">
        <v>1082919165</v>
      </c>
      <c r="C804" s="25" t="s">
        <v>229</v>
      </c>
      <c r="D804" s="21">
        <f>COUNTIFS('CONTRATOS 2016'!AV:AV,A804,'CONTRATOS 2016'!$AI:AI,"&gt;=1")</f>
        <v>0</v>
      </c>
      <c r="E804" s="20">
        <f>SUMIFS('CONTRATOS 2016'!$AI:AI,'CONTRATOS 2016'!$AV:AV,A804)</f>
        <v>0</v>
      </c>
    </row>
    <row r="805" spans="1:5" x14ac:dyDescent="0.2">
      <c r="A805" s="23" t="s">
        <v>978</v>
      </c>
      <c r="B805" s="8">
        <v>79553748</v>
      </c>
      <c r="C805" s="25" t="s">
        <v>182</v>
      </c>
      <c r="D805" s="21">
        <f>COUNTIFS('CONTRATOS 2016'!AV:AV,A805,'CONTRATOS 2016'!$AI:AI,"&gt;=1")</f>
        <v>0</v>
      </c>
      <c r="E805" s="20">
        <f>SUMIFS('CONTRATOS 2016'!$AI:AI,'CONTRATOS 2016'!$AV:AV,A805)</f>
        <v>0</v>
      </c>
    </row>
    <row r="806" spans="1:5" x14ac:dyDescent="0.2">
      <c r="A806" s="23" t="s">
        <v>1212</v>
      </c>
      <c r="B806" s="8">
        <v>93085390</v>
      </c>
      <c r="C806" s="25" t="s">
        <v>247</v>
      </c>
      <c r="D806" s="21">
        <f>COUNTIFS('CONTRATOS 2016'!AV:AV,A806,'CONTRATOS 2016'!$AI:AI,"&gt;=1")</f>
        <v>0</v>
      </c>
      <c r="E806" s="20">
        <f>SUMIFS('CONTRATOS 2016'!$AI:AI,'CONTRATOS 2016'!$AV:AV,A806)</f>
        <v>0</v>
      </c>
    </row>
    <row r="807" spans="1:5" x14ac:dyDescent="0.2">
      <c r="A807" s="23" t="s">
        <v>303</v>
      </c>
      <c r="B807" s="8">
        <v>4253040</v>
      </c>
      <c r="C807" s="25" t="s">
        <v>172</v>
      </c>
      <c r="D807" s="21">
        <f>COUNTIFS('CONTRATOS 2016'!AV:AV,A807,'CONTRATOS 2016'!$AI:AI,"&gt;=1")</f>
        <v>0</v>
      </c>
      <c r="E807" s="20">
        <f>SUMIFS('CONTRATOS 2016'!$AI:AI,'CONTRATOS 2016'!$AV:AV,A807)</f>
        <v>0</v>
      </c>
    </row>
    <row r="808" spans="1:5" x14ac:dyDescent="0.2">
      <c r="A808" s="23" t="s">
        <v>933</v>
      </c>
      <c r="B808" s="8">
        <v>77182358</v>
      </c>
      <c r="C808" s="25" t="s">
        <v>228</v>
      </c>
      <c r="D808" s="21">
        <f>COUNTIFS('CONTRATOS 2016'!AV:AV,A808,'CONTRATOS 2016'!$AI:AI,"&gt;=1")</f>
        <v>0</v>
      </c>
      <c r="E808" s="20">
        <f>SUMIFS('CONTRATOS 2016'!$AI:AI,'CONTRATOS 2016'!$AV:AV,A808)</f>
        <v>0</v>
      </c>
    </row>
    <row r="809" spans="1:5" x14ac:dyDescent="0.2">
      <c r="A809" s="23" t="s">
        <v>1276</v>
      </c>
      <c r="B809" s="8">
        <v>1013589658</v>
      </c>
      <c r="C809" s="25" t="s">
        <v>274</v>
      </c>
      <c r="D809" s="21">
        <f>COUNTIFS('CONTRATOS 2016'!AV:AV,A809,'CONTRATOS 2016'!$AI:AI,"&gt;=1")</f>
        <v>0</v>
      </c>
      <c r="E809" s="20">
        <f>SUMIFS('CONTRATOS 2016'!$AI:AI,'CONTRATOS 2016'!$AV:AV,A809)</f>
        <v>0</v>
      </c>
    </row>
    <row r="810" spans="1:5" x14ac:dyDescent="0.2">
      <c r="A810" s="23" t="s">
        <v>313</v>
      </c>
      <c r="B810" s="8">
        <v>5824341</v>
      </c>
      <c r="C810" s="25" t="s">
        <v>174</v>
      </c>
      <c r="D810" s="21">
        <f>COUNTIFS('CONTRATOS 2016'!AV:AV,A810,'CONTRATOS 2016'!$AI:AI,"&gt;=1")</f>
        <v>0</v>
      </c>
      <c r="E810" s="20">
        <f>SUMIFS('CONTRATOS 2016'!$AI:AI,'CONTRATOS 2016'!$AV:AV,A810)</f>
        <v>0</v>
      </c>
    </row>
    <row r="811" spans="1:5" x14ac:dyDescent="0.2">
      <c r="A811" s="23" t="s">
        <v>1076</v>
      </c>
      <c r="B811" s="8">
        <v>80108147</v>
      </c>
      <c r="C811" s="25" t="s">
        <v>170</v>
      </c>
      <c r="D811" s="21">
        <f>COUNTIFS('CONTRATOS 2016'!AV:AV,A811,'CONTRATOS 2016'!$AI:AI,"&gt;=1")</f>
        <v>0</v>
      </c>
      <c r="E811" s="20">
        <f>SUMIFS('CONTRATOS 2016'!$AI:AI,'CONTRATOS 2016'!$AV:AV,A811)</f>
        <v>0</v>
      </c>
    </row>
    <row r="812" spans="1:5" x14ac:dyDescent="0.2">
      <c r="A812" s="23" t="s">
        <v>1208</v>
      </c>
      <c r="B812" s="8">
        <v>91476986</v>
      </c>
      <c r="C812" s="25" t="s">
        <v>196</v>
      </c>
      <c r="D812" s="21">
        <f>COUNTIFS('CONTRATOS 2016'!AV:AV,A812,'CONTRATOS 2016'!$AI:AI,"&gt;=1")</f>
        <v>0</v>
      </c>
      <c r="E812" s="20">
        <f>SUMIFS('CONTRATOS 2016'!$AI:AI,'CONTRATOS 2016'!$AV:AV,A812)</f>
        <v>0</v>
      </c>
    </row>
    <row r="813" spans="1:5" x14ac:dyDescent="0.2">
      <c r="A813" s="23" t="s">
        <v>1258</v>
      </c>
      <c r="B813" s="8">
        <v>98645180</v>
      </c>
      <c r="C813" s="25" t="s">
        <v>173</v>
      </c>
      <c r="D813" s="21">
        <f>COUNTIFS('CONTRATOS 2016'!AV:AV,A813,'CONTRATOS 2016'!$AI:AI,"&gt;=1")</f>
        <v>0</v>
      </c>
      <c r="E813" s="20">
        <f>SUMIFS('CONTRATOS 2016'!$AI:AI,'CONTRATOS 2016'!$AV:AV,A813)</f>
        <v>0</v>
      </c>
    </row>
    <row r="814" spans="1:5" x14ac:dyDescent="0.2">
      <c r="A814" s="23" t="s">
        <v>1374</v>
      </c>
      <c r="B814" s="8">
        <v>1047403693</v>
      </c>
      <c r="C814" s="25" t="s">
        <v>203</v>
      </c>
      <c r="D814" s="21">
        <f>COUNTIFS('CONTRATOS 2016'!AV:AV,A814,'CONTRATOS 2016'!$AI:AI,"&gt;=1")</f>
        <v>0</v>
      </c>
      <c r="E814" s="20">
        <f>SUMIFS('CONTRATOS 2016'!$AI:AI,'CONTRATOS 2016'!$AV:AV,A814)</f>
        <v>0</v>
      </c>
    </row>
    <row r="815" spans="1:5" x14ac:dyDescent="0.2">
      <c r="A815" s="23" t="s">
        <v>1243</v>
      </c>
      <c r="B815" s="8">
        <v>94507517</v>
      </c>
      <c r="C815" s="25" t="s">
        <v>162</v>
      </c>
      <c r="D815" s="21">
        <f>COUNTIFS('CONTRATOS 2016'!AV:AV,A815,'CONTRATOS 2016'!$AI:AI,"&gt;=1")</f>
        <v>0</v>
      </c>
      <c r="E815" s="20">
        <f>SUMIFS('CONTRATOS 2016'!$AI:AI,'CONTRATOS 2016'!$AV:AV,A815)</f>
        <v>0</v>
      </c>
    </row>
    <row r="816" spans="1:5" x14ac:dyDescent="0.2">
      <c r="A816" s="23" t="s">
        <v>1003</v>
      </c>
      <c r="B816" s="8">
        <v>79745186</v>
      </c>
      <c r="C816" s="25" t="s">
        <v>208</v>
      </c>
      <c r="D816" s="21">
        <f>COUNTIFS('CONTRATOS 2016'!AV:AV,A816,'CONTRATOS 2016'!$AI:AI,"&gt;=1")</f>
        <v>0</v>
      </c>
      <c r="E816" s="20">
        <f>SUMIFS('CONTRATOS 2016'!$AI:AI,'CONTRATOS 2016'!$AV:AV,A816)</f>
        <v>0</v>
      </c>
    </row>
    <row r="817" spans="1:5" x14ac:dyDescent="0.2">
      <c r="A817" s="23" t="s">
        <v>1012</v>
      </c>
      <c r="B817" s="8">
        <v>79810080</v>
      </c>
      <c r="C817" s="25" t="s">
        <v>173</v>
      </c>
      <c r="D817" s="21">
        <f>COUNTIFS('CONTRATOS 2016'!AV:AV,A817,'CONTRATOS 2016'!$AI:AI,"&gt;=1")</f>
        <v>0</v>
      </c>
      <c r="E817" s="20">
        <f>SUMIFS('CONTRATOS 2016'!$AI:AI,'CONTRATOS 2016'!$AV:AV,A817)</f>
        <v>0</v>
      </c>
    </row>
    <row r="818" spans="1:5" x14ac:dyDescent="0.2">
      <c r="A818" s="23" t="s">
        <v>426</v>
      </c>
      <c r="B818" s="8">
        <v>13509929</v>
      </c>
      <c r="C818" s="25" t="s">
        <v>227</v>
      </c>
      <c r="D818" s="21">
        <f>COUNTIFS('CONTRATOS 2016'!AV:AV,A818,'CONTRATOS 2016'!$AI:AI,"&gt;=1")</f>
        <v>0</v>
      </c>
      <c r="E818" s="20">
        <f>SUMIFS('CONTRATOS 2016'!$AI:AI,'CONTRATOS 2016'!$AV:AV,A818)</f>
        <v>0</v>
      </c>
    </row>
    <row r="819" spans="1:5" x14ac:dyDescent="0.2">
      <c r="A819" s="23" t="s">
        <v>1065</v>
      </c>
      <c r="B819" s="8">
        <v>80055197</v>
      </c>
      <c r="C819" s="25" t="s">
        <v>162</v>
      </c>
      <c r="D819" s="21">
        <f>COUNTIFS('CONTRATOS 2016'!AV:AV,A819,'CONTRATOS 2016'!$AI:AI,"&gt;=1")</f>
        <v>0</v>
      </c>
      <c r="E819" s="20">
        <f>SUMIFS('CONTRATOS 2016'!$AI:AI,'CONTRATOS 2016'!$AV:AV,A819)</f>
        <v>0</v>
      </c>
    </row>
    <row r="820" spans="1:5" x14ac:dyDescent="0.2">
      <c r="A820" s="23" t="s">
        <v>909</v>
      </c>
      <c r="B820" s="8">
        <v>74333093</v>
      </c>
      <c r="C820" s="25" t="s">
        <v>162</v>
      </c>
      <c r="D820" s="21">
        <f>COUNTIFS('CONTRATOS 2016'!AV:AV,A820,'CONTRATOS 2016'!$AI:AI,"&gt;=1")</f>
        <v>0</v>
      </c>
      <c r="E820" s="20">
        <f>SUMIFS('CONTRATOS 2016'!$AI:AI,'CONTRATOS 2016'!$AV:AV,A820)</f>
        <v>0</v>
      </c>
    </row>
    <row r="821" spans="1:5" x14ac:dyDescent="0.2">
      <c r="A821" s="23" t="s">
        <v>414</v>
      </c>
      <c r="B821" s="8">
        <v>12980149</v>
      </c>
      <c r="C821" s="25" t="s">
        <v>225</v>
      </c>
      <c r="D821" s="21">
        <f>COUNTIFS('CONTRATOS 2016'!AV:AV,A821,'CONTRATOS 2016'!$AI:AI,"&gt;=1")</f>
        <v>0</v>
      </c>
      <c r="E821" s="20">
        <f>SUMIFS('CONTRATOS 2016'!$AI:AI,'CONTRATOS 2016'!$AV:AV,A821)</f>
        <v>0</v>
      </c>
    </row>
    <row r="822" spans="1:5" x14ac:dyDescent="0.2">
      <c r="A822" s="23" t="s">
        <v>442</v>
      </c>
      <c r="B822" s="8">
        <v>14893689</v>
      </c>
      <c r="C822" s="25" t="s">
        <v>174</v>
      </c>
      <c r="D822" s="21">
        <f>COUNTIFS('CONTRATOS 2016'!AV:AV,A822,'CONTRATOS 2016'!$AI:AI,"&gt;=1")</f>
        <v>0</v>
      </c>
      <c r="E822" s="20">
        <f>SUMIFS('CONTRATOS 2016'!$AI:AI,'CONTRATOS 2016'!$AV:AV,A822)</f>
        <v>0</v>
      </c>
    </row>
    <row r="823" spans="1:5" x14ac:dyDescent="0.2">
      <c r="A823" s="23" t="s">
        <v>1261</v>
      </c>
      <c r="B823" s="8">
        <v>1003265322</v>
      </c>
      <c r="C823" s="25" t="s">
        <v>151</v>
      </c>
      <c r="D823" s="21">
        <f>COUNTIFS('CONTRATOS 2016'!AV:AV,A823,'CONTRATOS 2016'!$AI:AI,"&gt;=1")</f>
        <v>0</v>
      </c>
      <c r="E823" s="20">
        <f>SUMIFS('CONTRATOS 2016'!$AI:AI,'CONTRATOS 2016'!$AV:AV,A823)</f>
        <v>0</v>
      </c>
    </row>
    <row r="824" spans="1:5" x14ac:dyDescent="0.2">
      <c r="A824" s="23" t="s">
        <v>1293</v>
      </c>
      <c r="B824" s="8">
        <v>1016026212</v>
      </c>
      <c r="C824" s="25" t="s">
        <v>162</v>
      </c>
      <c r="D824" s="21">
        <f>COUNTIFS('CONTRATOS 2016'!AV:AV,A824,'CONTRATOS 2016'!$AI:AI,"&gt;=1")</f>
        <v>0</v>
      </c>
      <c r="E824" s="20">
        <f>SUMIFS('CONTRATOS 2016'!$AI:AI,'CONTRATOS 2016'!$AV:AV,A824)</f>
        <v>0</v>
      </c>
    </row>
    <row r="825" spans="1:5" x14ac:dyDescent="0.2">
      <c r="A825" s="23" t="s">
        <v>746</v>
      </c>
      <c r="B825" s="8">
        <v>52772797</v>
      </c>
      <c r="C825" s="25" t="s">
        <v>162</v>
      </c>
      <c r="D825" s="21">
        <f>COUNTIFS('CONTRATOS 2016'!AV:AV,A825,'CONTRATOS 2016'!$AI:AI,"&gt;=1")</f>
        <v>0</v>
      </c>
      <c r="E825" s="20">
        <f>SUMIFS('CONTRATOS 2016'!$AI:AI,'CONTRATOS 2016'!$AV:AV,A825)</f>
        <v>0</v>
      </c>
    </row>
    <row r="826" spans="1:5" x14ac:dyDescent="0.2">
      <c r="A826" s="23" t="s">
        <v>1393</v>
      </c>
      <c r="B826" s="8">
        <v>1073681334</v>
      </c>
      <c r="C826" s="25" t="s">
        <v>162</v>
      </c>
      <c r="D826" s="21">
        <f>COUNTIFS('CONTRATOS 2016'!AV:AV,A826,'CONTRATOS 2016'!$AI:AI,"&gt;=1")</f>
        <v>0</v>
      </c>
      <c r="E826" s="20">
        <f>SUMIFS('CONTRATOS 2016'!$AI:AI,'CONTRATOS 2016'!$AV:AV,A826)</f>
        <v>0</v>
      </c>
    </row>
    <row r="827" spans="1:5" x14ac:dyDescent="0.2">
      <c r="A827" s="23" t="s">
        <v>525</v>
      </c>
      <c r="B827" s="8">
        <v>24731424</v>
      </c>
      <c r="C827" s="25" t="s">
        <v>238</v>
      </c>
      <c r="D827" s="21">
        <f>COUNTIFS('CONTRATOS 2016'!AV:AV,A827,'CONTRATOS 2016'!$AI:AI,"&gt;=1")</f>
        <v>0</v>
      </c>
      <c r="E827" s="20">
        <f>SUMIFS('CONTRATOS 2016'!$AI:AI,'CONTRATOS 2016'!$AV:AV,A827)</f>
        <v>0</v>
      </c>
    </row>
    <row r="828" spans="1:5" x14ac:dyDescent="0.2">
      <c r="A828" s="23" t="s">
        <v>793</v>
      </c>
      <c r="B828" s="8">
        <v>53071358</v>
      </c>
      <c r="C828" s="25" t="s">
        <v>162</v>
      </c>
      <c r="D828" s="21">
        <f>COUNTIFS('CONTRATOS 2016'!AV:AV,A828,'CONTRATOS 2016'!$AI:AI,"&gt;=1")</f>
        <v>0</v>
      </c>
      <c r="E828" s="20">
        <f>SUMIFS('CONTRATOS 2016'!$AI:AI,'CONTRATOS 2016'!$AV:AV,A828)</f>
        <v>0</v>
      </c>
    </row>
    <row r="829" spans="1:5" x14ac:dyDescent="0.2">
      <c r="A829" s="23" t="s">
        <v>726</v>
      </c>
      <c r="B829" s="8">
        <v>52487094</v>
      </c>
      <c r="C829" s="25" t="s">
        <v>162</v>
      </c>
      <c r="D829" s="21">
        <f>COUNTIFS('CONTRATOS 2016'!AV:AV,A829,'CONTRATOS 2016'!$AI:AI,"&gt;=1")</f>
        <v>0</v>
      </c>
      <c r="E829" s="20">
        <f>SUMIFS('CONTRATOS 2016'!$AI:AI,'CONTRATOS 2016'!$AV:AV,A829)</f>
        <v>0</v>
      </c>
    </row>
    <row r="830" spans="1:5" x14ac:dyDescent="0.2">
      <c r="A830" s="23" t="s">
        <v>544</v>
      </c>
      <c r="B830" s="8">
        <v>30982630</v>
      </c>
      <c r="C830" s="25" t="s">
        <v>252</v>
      </c>
      <c r="D830" s="21">
        <f>COUNTIFS('CONTRATOS 2016'!AV:AV,A830,'CONTRATOS 2016'!$AI:AI,"&gt;=1")</f>
        <v>0</v>
      </c>
      <c r="E830" s="20">
        <f>SUMIFS('CONTRATOS 2016'!$AI:AI,'CONTRATOS 2016'!$AV:AV,A830)</f>
        <v>0</v>
      </c>
    </row>
    <row r="831" spans="1:5" x14ac:dyDescent="0.2">
      <c r="A831" s="23" t="s">
        <v>589</v>
      </c>
      <c r="B831" s="8">
        <v>38550436</v>
      </c>
      <c r="C831" s="25" t="s">
        <v>183</v>
      </c>
      <c r="D831" s="21">
        <f>COUNTIFS('CONTRATOS 2016'!AV:AV,A831,'CONTRATOS 2016'!$AI:AI,"&gt;=1")</f>
        <v>0</v>
      </c>
      <c r="E831" s="20">
        <f>SUMIFS('CONTRATOS 2016'!$AI:AI,'CONTRATOS 2016'!$AV:AV,A831)</f>
        <v>0</v>
      </c>
    </row>
    <row r="832" spans="1:5" x14ac:dyDescent="0.2">
      <c r="A832" s="23" t="s">
        <v>633</v>
      </c>
      <c r="B832" s="8">
        <v>43101894</v>
      </c>
      <c r="C832" s="25" t="s">
        <v>269</v>
      </c>
      <c r="D832" s="21">
        <f>COUNTIFS('CONTRATOS 2016'!AV:AV,A832,'CONTRATOS 2016'!$AI:AI,"&gt;=1")</f>
        <v>0</v>
      </c>
      <c r="E832" s="20">
        <f>SUMIFS('CONTRATOS 2016'!$AI:AI,'CONTRATOS 2016'!$AV:AV,A832)</f>
        <v>0</v>
      </c>
    </row>
    <row r="833" spans="1:5" x14ac:dyDescent="0.2">
      <c r="A833" s="23" t="s">
        <v>591</v>
      </c>
      <c r="B833" s="8">
        <v>38556022</v>
      </c>
      <c r="C833" s="25" t="s">
        <v>183</v>
      </c>
      <c r="D833" s="21">
        <f>COUNTIFS('CONTRATOS 2016'!AV:AV,A833,'CONTRATOS 2016'!$AI:AI,"&gt;=1")</f>
        <v>0</v>
      </c>
      <c r="E833" s="20">
        <f>SUMIFS('CONTRATOS 2016'!$AI:AI,'CONTRATOS 2016'!$AV:AV,A833)</f>
        <v>0</v>
      </c>
    </row>
    <row r="834" spans="1:5" x14ac:dyDescent="0.2">
      <c r="A834" s="23" t="s">
        <v>617</v>
      </c>
      <c r="B834" s="8">
        <v>40429909</v>
      </c>
      <c r="C834" s="25" t="s">
        <v>173</v>
      </c>
      <c r="D834" s="21">
        <f>COUNTIFS('CONTRATOS 2016'!AV:AV,A834,'CONTRATOS 2016'!$AI:AI,"&gt;=1")</f>
        <v>0</v>
      </c>
      <c r="E834" s="20">
        <f>SUMIFS('CONTRATOS 2016'!$AI:AI,'CONTRATOS 2016'!$AV:AV,A834)</f>
        <v>0</v>
      </c>
    </row>
    <row r="835" spans="1:5" x14ac:dyDescent="0.2">
      <c r="A835" s="23" t="s">
        <v>10</v>
      </c>
      <c r="B835" s="8">
        <v>51631449</v>
      </c>
      <c r="C835" s="25" t="s">
        <v>195</v>
      </c>
      <c r="D835" s="21">
        <f>COUNTIFS('CONTRATOS 2016'!AV:AV,A835,'CONTRATOS 2016'!$AI:AI,"&gt;=1")</f>
        <v>0</v>
      </c>
      <c r="E835" s="20">
        <f>SUMIFS('CONTRATOS 2016'!$AI:AI,'CONTRATOS 2016'!$AV:AV,A835)</f>
        <v>0</v>
      </c>
    </row>
    <row r="836" spans="1:5" x14ac:dyDescent="0.2">
      <c r="A836" s="23" t="s">
        <v>540</v>
      </c>
      <c r="B836" s="8">
        <v>30392592</v>
      </c>
      <c r="C836" s="25" t="s">
        <v>210</v>
      </c>
      <c r="D836" s="21">
        <f>COUNTIFS('CONTRATOS 2016'!AV:AV,A836,'CONTRATOS 2016'!$AI:AI,"&gt;=1")</f>
        <v>0</v>
      </c>
      <c r="E836" s="20">
        <f>SUMIFS('CONTRATOS 2016'!$AI:AI,'CONTRATOS 2016'!$AV:AV,A836)</f>
        <v>0</v>
      </c>
    </row>
    <row r="837" spans="1:5" x14ac:dyDescent="0.2">
      <c r="A837" s="23" t="s">
        <v>690</v>
      </c>
      <c r="B837" s="8">
        <v>52108018</v>
      </c>
      <c r="C837" s="25" t="s">
        <v>180</v>
      </c>
      <c r="D837" s="21">
        <f>COUNTIFS('CONTRATOS 2016'!AV:AV,A837,'CONTRATOS 2016'!$AI:AI,"&gt;=1")</f>
        <v>0</v>
      </c>
      <c r="E837" s="20">
        <f>SUMIFS('CONTRATOS 2016'!$AI:AI,'CONTRATOS 2016'!$AV:AV,A837)</f>
        <v>0</v>
      </c>
    </row>
    <row r="838" spans="1:5" x14ac:dyDescent="0.2">
      <c r="A838" s="23" t="s">
        <v>524</v>
      </c>
      <c r="B838" s="8">
        <v>24730931</v>
      </c>
      <c r="C838" s="25" t="s">
        <v>162</v>
      </c>
      <c r="D838" s="21">
        <f>COUNTIFS('CONTRATOS 2016'!AV:AV,A838,'CONTRATOS 2016'!$AI:AI,"&gt;=1")</f>
        <v>0</v>
      </c>
      <c r="E838" s="20">
        <f>SUMIFS('CONTRATOS 2016'!$AI:AI,'CONTRATOS 2016'!$AV:AV,A838)</f>
        <v>0</v>
      </c>
    </row>
    <row r="839" spans="1:5" x14ac:dyDescent="0.2">
      <c r="A839" s="23" t="s">
        <v>682</v>
      </c>
      <c r="B839" s="8">
        <v>51992330</v>
      </c>
      <c r="C839" s="25" t="s">
        <v>276</v>
      </c>
      <c r="D839" s="21">
        <f>COUNTIFS('CONTRATOS 2016'!AV:AV,A839,'CONTRATOS 2016'!$AI:AI,"&gt;=1")</f>
        <v>0</v>
      </c>
      <c r="E839" s="20">
        <f>SUMIFS('CONTRATOS 2016'!$AI:AI,'CONTRATOS 2016'!$AV:AV,A839)</f>
        <v>0</v>
      </c>
    </row>
    <row r="840" spans="1:5" x14ac:dyDescent="0.2">
      <c r="A840" s="23" t="s">
        <v>42</v>
      </c>
      <c r="B840" s="8">
        <v>24433491</v>
      </c>
      <c r="C840" s="25" t="s">
        <v>246</v>
      </c>
      <c r="D840" s="21">
        <f>COUNTIFS('CONTRATOS 2016'!AV:AV,A840,'CONTRATOS 2016'!$AI:AI,"&gt;=1")</f>
        <v>0</v>
      </c>
      <c r="E840" s="20">
        <f>SUMIFS('CONTRATOS 2016'!$AI:AI,'CONTRATOS 2016'!$AV:AV,A840)</f>
        <v>0</v>
      </c>
    </row>
    <row r="841" spans="1:5" x14ac:dyDescent="0.2">
      <c r="A841" s="23" t="s">
        <v>667</v>
      </c>
      <c r="B841" s="8">
        <v>51826127</v>
      </c>
      <c r="C841" s="25" t="s">
        <v>257</v>
      </c>
      <c r="D841" s="21">
        <f>COUNTIFS('CONTRATOS 2016'!AV:AV,A841,'CONTRATOS 2016'!$AI:AI,"&gt;=1")</f>
        <v>0</v>
      </c>
      <c r="E841" s="20">
        <f>SUMIFS('CONTRATOS 2016'!$AI:AI,'CONTRATOS 2016'!$AV:AV,A841)</f>
        <v>0</v>
      </c>
    </row>
    <row r="842" spans="1:5" x14ac:dyDescent="0.2">
      <c r="A842" s="23" t="s">
        <v>17</v>
      </c>
      <c r="B842" s="8">
        <v>26271656</v>
      </c>
      <c r="C842" s="25" t="s">
        <v>235</v>
      </c>
      <c r="D842" s="21">
        <f>COUNTIFS('CONTRATOS 2016'!AV:AV,A842,'CONTRATOS 2016'!$AI:AI,"&gt;=1")</f>
        <v>0</v>
      </c>
      <c r="E842" s="20">
        <f>SUMIFS('CONTRATOS 2016'!$AI:AI,'CONTRATOS 2016'!$AV:AV,A842)</f>
        <v>0</v>
      </c>
    </row>
    <row r="843" spans="1:5" x14ac:dyDescent="0.2">
      <c r="A843" s="23" t="s">
        <v>677</v>
      </c>
      <c r="B843" s="8">
        <v>51938798</v>
      </c>
      <c r="C843" s="25" t="s">
        <v>244</v>
      </c>
      <c r="D843" s="21">
        <f>COUNTIFS('CONTRATOS 2016'!AV:AV,A843,'CONTRATOS 2016'!$AI:AI,"&gt;=1")</f>
        <v>0</v>
      </c>
      <c r="E843" s="20">
        <f>SUMIFS('CONTRATOS 2016'!$AI:AI,'CONTRATOS 2016'!$AV:AV,A843)</f>
        <v>0</v>
      </c>
    </row>
    <row r="844" spans="1:5" x14ac:dyDescent="0.2">
      <c r="A844" s="23" t="s">
        <v>556</v>
      </c>
      <c r="B844" s="8">
        <v>32813921</v>
      </c>
      <c r="C844" s="25" t="s">
        <v>220</v>
      </c>
      <c r="D844" s="21">
        <f>COUNTIFS('CONTRATOS 2016'!AV:AV,A844,'CONTRATOS 2016'!$AI:AI,"&gt;=1")</f>
        <v>0</v>
      </c>
      <c r="E844" s="20">
        <f>SUMIFS('CONTRATOS 2016'!$AI:AI,'CONTRATOS 2016'!$AV:AV,A844)</f>
        <v>0</v>
      </c>
    </row>
    <row r="845" spans="1:5" x14ac:dyDescent="0.2">
      <c r="A845" s="23" t="s">
        <v>843</v>
      </c>
      <c r="B845" s="8">
        <v>66745180</v>
      </c>
      <c r="C845" s="25" t="s">
        <v>167</v>
      </c>
      <c r="D845" s="21">
        <f>COUNTIFS('CONTRATOS 2016'!AV:AV,A845,'CONTRATOS 2016'!$AI:AI,"&gt;=1")</f>
        <v>0</v>
      </c>
      <c r="E845" s="20">
        <f>SUMIFS('CONTRATOS 2016'!$AI:AI,'CONTRATOS 2016'!$AV:AV,A845)</f>
        <v>0</v>
      </c>
    </row>
    <row r="846" spans="1:5" x14ac:dyDescent="0.2">
      <c r="A846" s="23" t="s">
        <v>1419</v>
      </c>
      <c r="B846" s="8">
        <v>1110453944</v>
      </c>
      <c r="C846" s="25" t="s">
        <v>162</v>
      </c>
      <c r="D846" s="21">
        <f>COUNTIFS('CONTRATOS 2016'!AV:AV,A846,'CONTRATOS 2016'!$AI:AI,"&gt;=1")</f>
        <v>0</v>
      </c>
      <c r="E846" s="20">
        <f>SUMIFS('CONTRATOS 2016'!$AI:AI,'CONTRATOS 2016'!$AV:AV,A846)</f>
        <v>0</v>
      </c>
    </row>
    <row r="847" spans="1:5" x14ac:dyDescent="0.2">
      <c r="A847" s="23" t="s">
        <v>618</v>
      </c>
      <c r="B847" s="8">
        <v>40443859</v>
      </c>
      <c r="C847" s="25" t="s">
        <v>162</v>
      </c>
      <c r="D847" s="21">
        <f>COUNTIFS('CONTRATOS 2016'!AV:AV,A847,'CONTRATOS 2016'!$AI:AI,"&gt;=1")</f>
        <v>0</v>
      </c>
      <c r="E847" s="20">
        <f>SUMIFS('CONTRATOS 2016'!$AI:AI,'CONTRATOS 2016'!$AV:AV,A847)</f>
        <v>0</v>
      </c>
    </row>
    <row r="848" spans="1:5" x14ac:dyDescent="0.2">
      <c r="A848" s="23" t="s">
        <v>910</v>
      </c>
      <c r="B848" s="8">
        <v>75032687</v>
      </c>
      <c r="C848" s="25" t="s">
        <v>187</v>
      </c>
      <c r="D848" s="21">
        <f>COUNTIFS('CONTRATOS 2016'!AV:AV,A848,'CONTRATOS 2016'!$AI:AI,"&gt;=1")</f>
        <v>0</v>
      </c>
      <c r="E848" s="20">
        <f>SUMIFS('CONTRATOS 2016'!$AI:AI,'CONTRATOS 2016'!$AV:AV,A848)</f>
        <v>0</v>
      </c>
    </row>
    <row r="849" spans="1:5" x14ac:dyDescent="0.2">
      <c r="A849" s="23" t="s">
        <v>861</v>
      </c>
      <c r="B849" s="8">
        <v>72009577</v>
      </c>
      <c r="C849" s="25" t="s">
        <v>201</v>
      </c>
      <c r="D849" s="21">
        <f>COUNTIFS('CONTRATOS 2016'!AV:AV,A849,'CONTRATOS 2016'!$AI:AI,"&gt;=1")</f>
        <v>0</v>
      </c>
      <c r="E849" s="20">
        <f>SUMIFS('CONTRATOS 2016'!$AI:AI,'CONTRATOS 2016'!$AV:AV,A849)</f>
        <v>0</v>
      </c>
    </row>
    <row r="850" spans="1:5" x14ac:dyDescent="0.2">
      <c r="A850" s="23" t="s">
        <v>1202</v>
      </c>
      <c r="B850" s="8">
        <v>88309349</v>
      </c>
      <c r="C850" s="25" t="s">
        <v>280</v>
      </c>
      <c r="D850" s="21">
        <f>COUNTIFS('CONTRATOS 2016'!AV:AV,A850,'CONTRATOS 2016'!$AI:AI,"&gt;=1")</f>
        <v>0</v>
      </c>
      <c r="E850" s="20">
        <f>SUMIFS('CONTRATOS 2016'!$AI:AI,'CONTRATOS 2016'!$AV:AV,A850)</f>
        <v>0</v>
      </c>
    </row>
    <row r="851" spans="1:5" x14ac:dyDescent="0.2">
      <c r="A851" s="23" t="s">
        <v>1043</v>
      </c>
      <c r="B851" s="8">
        <v>79975026</v>
      </c>
      <c r="C851" s="25" t="s">
        <v>265</v>
      </c>
      <c r="D851" s="21">
        <f>COUNTIFS('CONTRATOS 2016'!AV:AV,A851,'CONTRATOS 2016'!$AI:AI,"&gt;=1")</f>
        <v>0</v>
      </c>
      <c r="E851" s="20">
        <f>SUMIFS('CONTRATOS 2016'!$AI:AI,'CONTRATOS 2016'!$AV:AV,A851)</f>
        <v>0</v>
      </c>
    </row>
    <row r="852" spans="1:5" x14ac:dyDescent="0.2">
      <c r="A852" s="23" t="s">
        <v>1403</v>
      </c>
      <c r="B852" s="8">
        <v>1085250955</v>
      </c>
      <c r="C852" s="25" t="s">
        <v>184</v>
      </c>
      <c r="D852" s="21">
        <f>COUNTIFS('CONTRATOS 2016'!AV:AV,A852,'CONTRATOS 2016'!$AI:AI,"&gt;=1")</f>
        <v>0</v>
      </c>
      <c r="E852" s="20">
        <f>SUMIFS('CONTRATOS 2016'!$AI:AI,'CONTRATOS 2016'!$AV:AV,A852)</f>
        <v>0</v>
      </c>
    </row>
    <row r="853" spans="1:5" x14ac:dyDescent="0.2">
      <c r="A853" s="23" t="s">
        <v>781</v>
      </c>
      <c r="B853" s="8">
        <v>52975079</v>
      </c>
      <c r="C853" s="25" t="s">
        <v>162</v>
      </c>
      <c r="D853" s="21">
        <f>COUNTIFS('CONTRATOS 2016'!AV:AV,A853,'CONTRATOS 2016'!$AI:AI,"&gt;=1")</f>
        <v>0</v>
      </c>
      <c r="E853" s="20">
        <f>SUMIFS('CONTRATOS 2016'!$AI:AI,'CONTRATOS 2016'!$AV:AV,A853)</f>
        <v>0</v>
      </c>
    </row>
    <row r="854" spans="1:5" x14ac:dyDescent="0.2">
      <c r="A854" s="23" t="s">
        <v>735</v>
      </c>
      <c r="B854" s="8">
        <v>52544180</v>
      </c>
      <c r="C854" s="25" t="s">
        <v>265</v>
      </c>
      <c r="D854" s="21">
        <f>COUNTIFS('CONTRATOS 2016'!AV:AV,A854,'CONTRATOS 2016'!$AI:AI,"&gt;=1")</f>
        <v>0</v>
      </c>
      <c r="E854" s="20">
        <f>SUMIFS('CONTRATOS 2016'!$AI:AI,'CONTRATOS 2016'!$AV:AV,A854)</f>
        <v>0</v>
      </c>
    </row>
    <row r="855" spans="1:5" x14ac:dyDescent="0.2">
      <c r="A855" s="23" t="s">
        <v>2360</v>
      </c>
      <c r="B855" s="8">
        <v>46680592</v>
      </c>
      <c r="C855" s="25" t="s">
        <v>163</v>
      </c>
      <c r="D855" s="21">
        <f>COUNTIFS('CONTRATOS 2016'!AV:AV,A855,'CONTRATOS 2016'!$AI:AI,"&gt;=1")</f>
        <v>0</v>
      </c>
      <c r="E855" s="20">
        <f>SUMIFS('CONTRATOS 2016'!$AI:AI,'CONTRATOS 2016'!$AV:AV,A855)</f>
        <v>0</v>
      </c>
    </row>
    <row r="856" spans="1:5" x14ac:dyDescent="0.2">
      <c r="A856" s="23" t="s">
        <v>846</v>
      </c>
      <c r="B856" s="8">
        <v>67027442</v>
      </c>
      <c r="C856" s="25" t="s">
        <v>250</v>
      </c>
      <c r="D856" s="21">
        <f>COUNTIFS('CONTRATOS 2016'!AV:AV,A856,'CONTRATOS 2016'!$AI:AI,"&gt;=1")</f>
        <v>0</v>
      </c>
      <c r="E856" s="20">
        <f>SUMIFS('CONTRATOS 2016'!$AI:AI,'CONTRATOS 2016'!$AV:AV,A856)</f>
        <v>0</v>
      </c>
    </row>
    <row r="857" spans="1:5" x14ac:dyDescent="0.2">
      <c r="A857" s="23" t="s">
        <v>585</v>
      </c>
      <c r="B857" s="8">
        <v>36951398</v>
      </c>
      <c r="C857" s="25" t="s">
        <v>206</v>
      </c>
      <c r="D857" s="21">
        <f>COUNTIFS('CONTRATOS 2016'!AV:AV,A857,'CONTRATOS 2016'!$AI:AI,"&gt;=1")</f>
        <v>0</v>
      </c>
      <c r="E857" s="20">
        <f>SUMIFS('CONTRATOS 2016'!$AI:AI,'CONTRATOS 2016'!$AV:AV,A857)</f>
        <v>0</v>
      </c>
    </row>
    <row r="858" spans="1:5" x14ac:dyDescent="0.2">
      <c r="A858" s="23" t="s">
        <v>1221</v>
      </c>
      <c r="B858" s="8">
        <v>93403671</v>
      </c>
      <c r="C858" s="25" t="s">
        <v>223</v>
      </c>
      <c r="D858" s="21">
        <f>COUNTIFS('CONTRATOS 2016'!AV:AV,A858,'CONTRATOS 2016'!$AI:AI,"&gt;=1")</f>
        <v>0</v>
      </c>
      <c r="E858" s="20">
        <f>SUMIFS('CONTRATOS 2016'!$AI:AI,'CONTRATOS 2016'!$AV:AV,A858)</f>
        <v>0</v>
      </c>
    </row>
    <row r="859" spans="1:5" x14ac:dyDescent="0.2">
      <c r="A859" s="23" t="s">
        <v>1008</v>
      </c>
      <c r="B859" s="8">
        <v>79763349</v>
      </c>
      <c r="C859" s="25" t="s">
        <v>198</v>
      </c>
      <c r="D859" s="21">
        <f>COUNTIFS('CONTRATOS 2016'!AV:AV,A859,'CONTRATOS 2016'!$AI:AI,"&gt;=1")</f>
        <v>0</v>
      </c>
      <c r="E859" s="20">
        <f>SUMIFS('CONTRATOS 2016'!$AI:AI,'CONTRATOS 2016'!$AV:AV,A859)</f>
        <v>0</v>
      </c>
    </row>
    <row r="860" spans="1:5" x14ac:dyDescent="0.2">
      <c r="A860" s="23" t="s">
        <v>1007</v>
      </c>
      <c r="B860" s="8">
        <v>79763314</v>
      </c>
      <c r="C860" s="25" t="s">
        <v>162</v>
      </c>
      <c r="D860" s="21">
        <f>COUNTIFS('CONTRATOS 2016'!AV:AV,A860,'CONTRATOS 2016'!$AI:AI,"&gt;=1")</f>
        <v>0</v>
      </c>
      <c r="E860" s="20">
        <f>SUMIFS('CONTRATOS 2016'!$AI:AI,'CONTRATOS 2016'!$AV:AV,A860)</f>
        <v>0</v>
      </c>
    </row>
    <row r="861" spans="1:5" x14ac:dyDescent="0.2">
      <c r="A861" s="23" t="s">
        <v>1181</v>
      </c>
      <c r="B861" s="8">
        <v>88194223</v>
      </c>
      <c r="C861" s="25" t="s">
        <v>162</v>
      </c>
      <c r="D861" s="21">
        <f>COUNTIFS('CONTRATOS 2016'!AV:AV,A861,'CONTRATOS 2016'!$AI:AI,"&gt;=1")</f>
        <v>0</v>
      </c>
      <c r="E861" s="20">
        <f>SUMIFS('CONTRATOS 2016'!$AI:AI,'CONTRATOS 2016'!$AV:AV,A861)</f>
        <v>0</v>
      </c>
    </row>
    <row r="862" spans="1:5" x14ac:dyDescent="0.2">
      <c r="A862" s="23" t="s">
        <v>449</v>
      </c>
      <c r="B862" s="8">
        <v>15886912</v>
      </c>
      <c r="C862" s="25" t="s">
        <v>234</v>
      </c>
      <c r="D862" s="21">
        <f>COUNTIFS('CONTRATOS 2016'!AV:AV,A862,'CONTRATOS 2016'!$AI:AI,"&gt;=1")</f>
        <v>0</v>
      </c>
      <c r="E862" s="20">
        <f>SUMIFS('CONTRATOS 2016'!$AI:AI,'CONTRATOS 2016'!$AV:AV,A862)</f>
        <v>0</v>
      </c>
    </row>
    <row r="863" spans="1:5" x14ac:dyDescent="0.2">
      <c r="A863" s="23" t="s">
        <v>1437</v>
      </c>
      <c r="B863" s="8">
        <v>1128049002</v>
      </c>
      <c r="C863" s="25" t="s">
        <v>168</v>
      </c>
      <c r="D863" s="21">
        <f>COUNTIFS('CONTRATOS 2016'!AV:AV,A863,'CONTRATOS 2016'!$AI:AI,"&gt;=1")</f>
        <v>0</v>
      </c>
      <c r="E863" s="20">
        <f>SUMIFS('CONTRATOS 2016'!$AI:AI,'CONTRATOS 2016'!$AV:AV,A863)</f>
        <v>0</v>
      </c>
    </row>
    <row r="864" spans="1:5" x14ac:dyDescent="0.2">
      <c r="A864" s="23" t="s">
        <v>669</v>
      </c>
      <c r="B864" s="8">
        <v>51839456</v>
      </c>
      <c r="C864" s="25" t="s">
        <v>208</v>
      </c>
      <c r="D864" s="21">
        <f>COUNTIFS('CONTRATOS 2016'!AV:AV,A864,'CONTRATOS 2016'!$AI:AI,"&gt;=1")</f>
        <v>0</v>
      </c>
      <c r="E864" s="20">
        <f>SUMIFS('CONTRATOS 2016'!$AI:AI,'CONTRATOS 2016'!$AV:AV,A864)</f>
        <v>0</v>
      </c>
    </row>
    <row r="865" spans="1:5" x14ac:dyDescent="0.2">
      <c r="A865" s="23" t="s">
        <v>576</v>
      </c>
      <c r="B865" s="8">
        <v>36553364</v>
      </c>
      <c r="C865" s="25" t="s">
        <v>259</v>
      </c>
      <c r="D865" s="21">
        <f>COUNTIFS('CONTRATOS 2016'!AV:AV,A865,'CONTRATOS 2016'!$AI:AI,"&gt;=1")</f>
        <v>0</v>
      </c>
      <c r="E865" s="20">
        <f>SUMIFS('CONTRATOS 2016'!$AI:AI,'CONTRATOS 2016'!$AV:AV,A865)</f>
        <v>0</v>
      </c>
    </row>
    <row r="866" spans="1:5" x14ac:dyDescent="0.2">
      <c r="A866" s="23" t="s">
        <v>727</v>
      </c>
      <c r="B866" s="8">
        <v>52491251</v>
      </c>
      <c r="C866" s="25" t="s">
        <v>162</v>
      </c>
      <c r="D866" s="21">
        <f>COUNTIFS('CONTRATOS 2016'!AV:AV,A866,'CONTRATOS 2016'!$AI:AI,"&gt;=1")</f>
        <v>0</v>
      </c>
      <c r="E866" s="20">
        <f>SUMIFS('CONTRATOS 2016'!$AI:AI,'CONTRATOS 2016'!$AV:AV,A866)</f>
        <v>0</v>
      </c>
    </row>
    <row r="867" spans="1:5" x14ac:dyDescent="0.2">
      <c r="A867" s="23" t="s">
        <v>1361</v>
      </c>
      <c r="B867" s="8">
        <v>1032434656</v>
      </c>
      <c r="C867" s="25" t="s">
        <v>205</v>
      </c>
      <c r="D867" s="21">
        <f>COUNTIFS('CONTRATOS 2016'!AV:AV,A867,'CONTRATOS 2016'!$AI:AI,"&gt;=1")</f>
        <v>0</v>
      </c>
      <c r="E867" s="20">
        <f>SUMIFS('CONTRATOS 2016'!$AI:AI,'CONTRATOS 2016'!$AV:AV,A867)</f>
        <v>0</v>
      </c>
    </row>
    <row r="868" spans="1:5" x14ac:dyDescent="0.2">
      <c r="A868" s="23" t="s">
        <v>806</v>
      </c>
      <c r="B868" s="8">
        <v>53140550</v>
      </c>
      <c r="C868" s="25" t="s">
        <v>186</v>
      </c>
      <c r="D868" s="21">
        <f>COUNTIFS('CONTRATOS 2016'!AV:AV,A868,'CONTRATOS 2016'!$AI:AI,"&gt;=1")</f>
        <v>0</v>
      </c>
      <c r="E868" s="20">
        <f>SUMIFS('CONTRATOS 2016'!$AI:AI,'CONTRATOS 2016'!$AV:AV,A868)</f>
        <v>0</v>
      </c>
    </row>
    <row r="869" spans="1:5" x14ac:dyDescent="0.2">
      <c r="A869" s="23" t="s">
        <v>604</v>
      </c>
      <c r="B869" s="8">
        <v>39690992</v>
      </c>
      <c r="C869" s="25" t="s">
        <v>171</v>
      </c>
      <c r="D869" s="21">
        <f>COUNTIFS('CONTRATOS 2016'!AV:AV,A869,'CONTRATOS 2016'!$AI:AI,"&gt;=1")</f>
        <v>0</v>
      </c>
      <c r="E869" s="20">
        <f>SUMIFS('CONTRATOS 2016'!$AI:AI,'CONTRATOS 2016'!$AV:AV,A869)</f>
        <v>0</v>
      </c>
    </row>
    <row r="870" spans="1:5" x14ac:dyDescent="0.2">
      <c r="A870" s="23" t="s">
        <v>72</v>
      </c>
      <c r="B870" s="8">
        <v>31995987</v>
      </c>
      <c r="C870" s="25" t="s">
        <v>224</v>
      </c>
      <c r="D870" s="21">
        <f>COUNTIFS('CONTRATOS 2016'!AV:AV,A870,'CONTRATOS 2016'!$AI:AI,"&gt;=1")</f>
        <v>0</v>
      </c>
      <c r="E870" s="20">
        <f>SUMIFS('CONTRATOS 2016'!$AI:AI,'CONTRATOS 2016'!$AV:AV,A870)</f>
        <v>0</v>
      </c>
    </row>
    <row r="871" spans="1:5" x14ac:dyDescent="0.2">
      <c r="A871" s="23" t="s">
        <v>686</v>
      </c>
      <c r="B871" s="8">
        <v>52034731</v>
      </c>
      <c r="C871" s="25" t="s">
        <v>200</v>
      </c>
      <c r="D871" s="21">
        <f>COUNTIFS('CONTRATOS 2016'!AV:AV,A871,'CONTRATOS 2016'!$AI:AI,"&gt;=1")</f>
        <v>0</v>
      </c>
      <c r="E871" s="20">
        <f>SUMIFS('CONTRATOS 2016'!$AI:AI,'CONTRATOS 2016'!$AV:AV,A871)</f>
        <v>0</v>
      </c>
    </row>
    <row r="872" spans="1:5" x14ac:dyDescent="0.2">
      <c r="A872" s="23" t="s">
        <v>31</v>
      </c>
      <c r="B872" s="8">
        <v>51831129</v>
      </c>
      <c r="C872" s="25" t="s">
        <v>275</v>
      </c>
      <c r="D872" s="21">
        <f>COUNTIFS('CONTRATOS 2016'!AV:AV,A872,'CONTRATOS 2016'!$AI:AI,"&gt;=1")</f>
        <v>0</v>
      </c>
      <c r="E872" s="20">
        <f>SUMIFS('CONTRATOS 2016'!$AI:AI,'CONTRATOS 2016'!$AV:AV,A872)</f>
        <v>0</v>
      </c>
    </row>
    <row r="873" spans="1:5" x14ac:dyDescent="0.2">
      <c r="A873" s="23" t="s">
        <v>1451</v>
      </c>
      <c r="B873" s="8">
        <v>1140831985</v>
      </c>
      <c r="C873" s="25" t="s">
        <v>203</v>
      </c>
      <c r="D873" s="21">
        <f>COUNTIFS('CONTRATOS 2016'!AV:AV,A873,'CONTRATOS 2016'!$AI:AI,"&gt;=1")</f>
        <v>0</v>
      </c>
      <c r="E873" s="20">
        <f>SUMIFS('CONTRATOS 2016'!$AI:AI,'CONTRATOS 2016'!$AV:AV,A873)</f>
        <v>0</v>
      </c>
    </row>
    <row r="874" spans="1:5" x14ac:dyDescent="0.2">
      <c r="A874" s="23" t="s">
        <v>81</v>
      </c>
      <c r="B874" s="8">
        <v>52022052</v>
      </c>
      <c r="C874" s="25" t="s">
        <v>240</v>
      </c>
      <c r="D874" s="21">
        <f>COUNTIFS('CONTRATOS 2016'!AV:AV,A874,'CONTRATOS 2016'!$AI:AI,"&gt;=1")</f>
        <v>0</v>
      </c>
      <c r="E874" s="20">
        <f>SUMIFS('CONTRATOS 2016'!$AI:AI,'CONTRATOS 2016'!$AV:AV,A874)</f>
        <v>0</v>
      </c>
    </row>
    <row r="875" spans="1:5" x14ac:dyDescent="0.2">
      <c r="A875" s="23" t="s">
        <v>560</v>
      </c>
      <c r="B875" s="8">
        <v>33056005</v>
      </c>
      <c r="C875" s="25" t="s">
        <v>208</v>
      </c>
      <c r="D875" s="21">
        <f>COUNTIFS('CONTRATOS 2016'!AV:AV,A875,'CONTRATOS 2016'!$AI:AI,"&gt;=1")</f>
        <v>0</v>
      </c>
      <c r="E875" s="20">
        <f>SUMIFS('CONTRATOS 2016'!$AI:AI,'CONTRATOS 2016'!$AV:AV,A875)</f>
        <v>0</v>
      </c>
    </row>
    <row r="876" spans="1:5" x14ac:dyDescent="0.2">
      <c r="A876" s="23" t="s">
        <v>756</v>
      </c>
      <c r="B876" s="8">
        <v>52837020</v>
      </c>
      <c r="C876" s="25" t="s">
        <v>162</v>
      </c>
      <c r="D876" s="21">
        <f>COUNTIFS('CONTRATOS 2016'!AV:AV,A876,'CONTRATOS 2016'!$AI:AI,"&gt;=1")</f>
        <v>0</v>
      </c>
      <c r="E876" s="20">
        <f>SUMIFS('CONTRATOS 2016'!$AI:AI,'CONTRATOS 2016'!$AV:AV,A876)</f>
        <v>0</v>
      </c>
    </row>
    <row r="877" spans="1:5" x14ac:dyDescent="0.2">
      <c r="A877" s="23" t="s">
        <v>527</v>
      </c>
      <c r="B877" s="8">
        <v>25057340</v>
      </c>
      <c r="C877" s="25" t="s">
        <v>174</v>
      </c>
      <c r="D877" s="21">
        <f>COUNTIFS('CONTRATOS 2016'!AV:AV,A877,'CONTRATOS 2016'!$AI:AI,"&gt;=1")</f>
        <v>0</v>
      </c>
      <c r="E877" s="20">
        <f>SUMIFS('CONTRATOS 2016'!$AI:AI,'CONTRATOS 2016'!$AV:AV,A877)</f>
        <v>0</v>
      </c>
    </row>
    <row r="878" spans="1:5" x14ac:dyDescent="0.2">
      <c r="A878" s="23" t="s">
        <v>819</v>
      </c>
      <c r="B878" s="8">
        <v>60288242</v>
      </c>
      <c r="C878" s="25" t="s">
        <v>280</v>
      </c>
      <c r="D878" s="21">
        <f>COUNTIFS('CONTRATOS 2016'!AV:AV,A878,'CONTRATOS 2016'!$AI:AI,"&gt;=1")</f>
        <v>0</v>
      </c>
      <c r="E878" s="20">
        <f>SUMIFS('CONTRATOS 2016'!$AI:AI,'CONTRATOS 2016'!$AV:AV,A878)</f>
        <v>0</v>
      </c>
    </row>
    <row r="879" spans="1:5" x14ac:dyDescent="0.2">
      <c r="A879" s="23" t="s">
        <v>531</v>
      </c>
      <c r="B879" s="8">
        <v>27087437</v>
      </c>
      <c r="C879" s="25" t="s">
        <v>184</v>
      </c>
      <c r="D879" s="21">
        <f>COUNTIFS('CONTRATOS 2016'!AV:AV,A879,'CONTRATOS 2016'!$AI:AI,"&gt;=1")</f>
        <v>0</v>
      </c>
      <c r="E879" s="20">
        <f>SUMIFS('CONTRATOS 2016'!$AI:AI,'CONTRATOS 2016'!$AV:AV,A879)</f>
        <v>0</v>
      </c>
    </row>
    <row r="880" spans="1:5" x14ac:dyDescent="0.2">
      <c r="A880" s="23" t="s">
        <v>1364</v>
      </c>
      <c r="B880" s="8">
        <v>1033705921</v>
      </c>
      <c r="C880" s="25" t="s">
        <v>162</v>
      </c>
      <c r="D880" s="21">
        <f>COUNTIFS('CONTRATOS 2016'!AV:AV,A880,'CONTRATOS 2016'!$AI:AI,"&gt;=1")</f>
        <v>0</v>
      </c>
      <c r="E880" s="20">
        <f>SUMIFS('CONTRATOS 2016'!$AI:AI,'CONTRATOS 2016'!$AV:AV,A880)</f>
        <v>0</v>
      </c>
    </row>
    <row r="881" spans="1:5" x14ac:dyDescent="0.2">
      <c r="A881" s="23" t="s">
        <v>719</v>
      </c>
      <c r="B881" s="8">
        <v>52423402</v>
      </c>
      <c r="C881" s="25" t="s">
        <v>208</v>
      </c>
      <c r="D881" s="21">
        <f>COUNTIFS('CONTRATOS 2016'!AV:AV,A881,'CONTRATOS 2016'!$AI:AI,"&gt;=1")</f>
        <v>0</v>
      </c>
      <c r="E881" s="20">
        <f>SUMIFS('CONTRATOS 2016'!$AI:AI,'CONTRATOS 2016'!$AV:AV,A881)</f>
        <v>0</v>
      </c>
    </row>
    <row r="882" spans="1:5" x14ac:dyDescent="0.2">
      <c r="A882" s="23" t="s">
        <v>701</v>
      </c>
      <c r="B882" s="8">
        <v>52270106</v>
      </c>
      <c r="C882" s="25" t="s">
        <v>162</v>
      </c>
      <c r="D882" s="21">
        <f>COUNTIFS('CONTRATOS 2016'!AV:AV,A882,'CONTRATOS 2016'!$AI:AI,"&gt;=1")</f>
        <v>0</v>
      </c>
      <c r="E882" s="20">
        <f>SUMIFS('CONTRATOS 2016'!$AI:AI,'CONTRATOS 2016'!$AV:AV,A882)</f>
        <v>0</v>
      </c>
    </row>
    <row r="883" spans="1:5" x14ac:dyDescent="0.2">
      <c r="A883" s="23" t="s">
        <v>672</v>
      </c>
      <c r="B883" s="8">
        <v>51896790</v>
      </c>
      <c r="C883" s="25" t="s">
        <v>256</v>
      </c>
      <c r="D883" s="21">
        <f>COUNTIFS('CONTRATOS 2016'!AV:AV,A883,'CONTRATOS 2016'!$AI:AI,"&gt;=1")</f>
        <v>0</v>
      </c>
      <c r="E883" s="20">
        <f>SUMIFS('CONTRATOS 2016'!$AI:AI,'CONTRATOS 2016'!$AV:AV,A883)</f>
        <v>0</v>
      </c>
    </row>
    <row r="884" spans="1:5" x14ac:dyDescent="0.2">
      <c r="A884" s="23" t="s">
        <v>1383</v>
      </c>
      <c r="B884" s="8">
        <v>1056552550</v>
      </c>
      <c r="C884" s="25" t="s">
        <v>265</v>
      </c>
      <c r="D884" s="21">
        <f>COUNTIFS('CONTRATOS 2016'!AV:AV,A884,'CONTRATOS 2016'!$AI:AI,"&gt;=1")</f>
        <v>0</v>
      </c>
      <c r="E884" s="20">
        <f>SUMIFS('CONTRATOS 2016'!$AI:AI,'CONTRATOS 2016'!$AV:AV,A884)</f>
        <v>0</v>
      </c>
    </row>
    <row r="885" spans="1:5" x14ac:dyDescent="0.2">
      <c r="A885" s="23" t="s">
        <v>811</v>
      </c>
      <c r="B885" s="8">
        <v>56068767</v>
      </c>
      <c r="C885" s="25" t="s">
        <v>218</v>
      </c>
      <c r="D885" s="21">
        <f>COUNTIFS('CONTRATOS 2016'!AV:AV,A885,'CONTRATOS 2016'!$AI:AI,"&gt;=1")</f>
        <v>0</v>
      </c>
      <c r="E885" s="20">
        <f>SUMIFS('CONTRATOS 2016'!$AI:AI,'CONTRATOS 2016'!$AV:AV,A885)</f>
        <v>0</v>
      </c>
    </row>
    <row r="886" spans="1:5" x14ac:dyDescent="0.2">
      <c r="A886" s="23" t="s">
        <v>552</v>
      </c>
      <c r="B886" s="8">
        <v>31919474</v>
      </c>
      <c r="C886" s="25" t="s">
        <v>164</v>
      </c>
      <c r="D886" s="21">
        <f>COUNTIFS('CONTRATOS 2016'!AV:AV,A886,'CONTRATOS 2016'!$AI:AI,"&gt;=1")</f>
        <v>0</v>
      </c>
      <c r="E886" s="20">
        <f>SUMIFS('CONTRATOS 2016'!$AI:AI,'CONTRATOS 2016'!$AV:AV,A886)</f>
        <v>0</v>
      </c>
    </row>
    <row r="887" spans="1:5" x14ac:dyDescent="0.2">
      <c r="A887" s="23" t="s">
        <v>666</v>
      </c>
      <c r="B887" s="8">
        <v>51809954</v>
      </c>
      <c r="C887" s="25" t="s">
        <v>186</v>
      </c>
      <c r="D887" s="21">
        <f>COUNTIFS('CONTRATOS 2016'!AV:AV,A887,'CONTRATOS 2016'!$AI:AI,"&gt;=1")</f>
        <v>0</v>
      </c>
      <c r="E887" s="20">
        <f>SUMIFS('CONTRATOS 2016'!$AI:AI,'CONTRATOS 2016'!$AV:AV,A887)</f>
        <v>0</v>
      </c>
    </row>
    <row r="888" spans="1:5" x14ac:dyDescent="0.2">
      <c r="A888" s="23" t="s">
        <v>1384</v>
      </c>
      <c r="B888" s="8">
        <v>1057587633</v>
      </c>
      <c r="C888" s="25" t="s">
        <v>170</v>
      </c>
      <c r="D888" s="21">
        <f>COUNTIFS('CONTRATOS 2016'!AV:AV,A888,'CONTRATOS 2016'!$AI:AI,"&gt;=1")</f>
        <v>0</v>
      </c>
      <c r="E888" s="20">
        <f>SUMIFS('CONTRATOS 2016'!$AI:AI,'CONTRATOS 2016'!$AV:AV,A888)</f>
        <v>0</v>
      </c>
    </row>
    <row r="889" spans="1:5" x14ac:dyDescent="0.2">
      <c r="A889" s="23" t="s">
        <v>812</v>
      </c>
      <c r="B889" s="8">
        <v>57434015</v>
      </c>
      <c r="C889" s="25" t="s">
        <v>192</v>
      </c>
      <c r="D889" s="21">
        <f>COUNTIFS('CONTRATOS 2016'!AV:AV,A889,'CONTRATOS 2016'!$AI:AI,"&gt;=1")</f>
        <v>0</v>
      </c>
      <c r="E889" s="20">
        <f>SUMIFS('CONTRATOS 2016'!$AI:AI,'CONTRATOS 2016'!$AV:AV,A889)</f>
        <v>0</v>
      </c>
    </row>
    <row r="890" spans="1:5" x14ac:dyDescent="0.2">
      <c r="A890" s="23" t="s">
        <v>656</v>
      </c>
      <c r="B890" s="8">
        <v>51615125</v>
      </c>
      <c r="C890" s="25" t="s">
        <v>208</v>
      </c>
      <c r="D890" s="21">
        <f>COUNTIFS('CONTRATOS 2016'!AV:AV,A890,'CONTRATOS 2016'!$AI:AI,"&gt;=1")</f>
        <v>0</v>
      </c>
      <c r="E890" s="20">
        <f>SUMIFS('CONTRATOS 2016'!$AI:AI,'CONTRATOS 2016'!$AV:AV,A890)</f>
        <v>0</v>
      </c>
    </row>
    <row r="891" spans="1:5" x14ac:dyDescent="0.2">
      <c r="A891" s="23" t="s">
        <v>600</v>
      </c>
      <c r="B891" s="8">
        <v>39562000</v>
      </c>
      <c r="C891" s="25" t="s">
        <v>164</v>
      </c>
      <c r="D891" s="21">
        <f>COUNTIFS('CONTRATOS 2016'!AV:AV,A891,'CONTRATOS 2016'!$AI:AI,"&gt;=1")</f>
        <v>0</v>
      </c>
      <c r="E891" s="20">
        <f>SUMIFS('CONTRATOS 2016'!$AI:AI,'CONTRATOS 2016'!$AV:AV,A891)</f>
        <v>0</v>
      </c>
    </row>
    <row r="892" spans="1:5" x14ac:dyDescent="0.2">
      <c r="A892" s="23" t="s">
        <v>798</v>
      </c>
      <c r="B892" s="8">
        <v>53095568</v>
      </c>
      <c r="C892" s="25" t="s">
        <v>162</v>
      </c>
      <c r="D892" s="21">
        <f>COUNTIFS('CONTRATOS 2016'!AV:AV,A892,'CONTRATOS 2016'!$AI:AI,"&gt;=1")</f>
        <v>0</v>
      </c>
      <c r="E892" s="20">
        <f>SUMIFS('CONTRATOS 2016'!$AI:AI,'CONTRATOS 2016'!$AV:AV,A892)</f>
        <v>0</v>
      </c>
    </row>
    <row r="893" spans="1:5" x14ac:dyDescent="0.2">
      <c r="A893" s="23" t="s">
        <v>572</v>
      </c>
      <c r="B893" s="8">
        <v>35890574</v>
      </c>
      <c r="C893" s="25" t="s">
        <v>237</v>
      </c>
      <c r="D893" s="21">
        <f>COUNTIFS('CONTRATOS 2016'!AV:AV,A893,'CONTRATOS 2016'!$AI:AI,"&gt;=1")</f>
        <v>0</v>
      </c>
      <c r="E893" s="20">
        <f>SUMIFS('CONTRATOS 2016'!$AI:AI,'CONTRATOS 2016'!$AV:AV,A893)</f>
        <v>0</v>
      </c>
    </row>
    <row r="894" spans="1:5" x14ac:dyDescent="0.2">
      <c r="A894" s="23" t="s">
        <v>712</v>
      </c>
      <c r="B894" s="8">
        <v>52355381</v>
      </c>
      <c r="C894" s="25" t="s">
        <v>162</v>
      </c>
      <c r="D894" s="21">
        <f>COUNTIFS('CONTRATOS 2016'!AV:AV,A894,'CONTRATOS 2016'!$AI:AI,"&gt;=1")</f>
        <v>0</v>
      </c>
      <c r="E894" s="20">
        <f>SUMIFS('CONTRATOS 2016'!$AI:AI,'CONTRATOS 2016'!$AV:AV,A894)</f>
        <v>0</v>
      </c>
    </row>
    <row r="895" spans="1:5" x14ac:dyDescent="0.2">
      <c r="A895" s="23" t="s">
        <v>674</v>
      </c>
      <c r="B895" s="8">
        <v>51909360</v>
      </c>
      <c r="C895" s="25" t="s">
        <v>208</v>
      </c>
      <c r="D895" s="21">
        <f>COUNTIFS('CONTRATOS 2016'!AV:AV,A895,'CONTRATOS 2016'!$AI:AI,"&gt;=1")</f>
        <v>0</v>
      </c>
      <c r="E895" s="20">
        <f>SUMIFS('CONTRATOS 2016'!$AI:AI,'CONTRATOS 2016'!$AV:AV,A895)</f>
        <v>0</v>
      </c>
    </row>
    <row r="896" spans="1:5" x14ac:dyDescent="0.2">
      <c r="A896" s="23" t="s">
        <v>1362</v>
      </c>
      <c r="B896" s="8">
        <v>1032455340</v>
      </c>
      <c r="C896" s="25" t="s">
        <v>162</v>
      </c>
      <c r="D896" s="21">
        <f>COUNTIFS('CONTRATOS 2016'!AV:AV,A896,'CONTRATOS 2016'!$AI:AI,"&gt;=1")</f>
        <v>0</v>
      </c>
      <c r="E896" s="20">
        <f>SUMIFS('CONTRATOS 2016'!$AI:AI,'CONTRATOS 2016'!$AV:AV,A896)</f>
        <v>0</v>
      </c>
    </row>
    <row r="897" spans="1:5" x14ac:dyDescent="0.2">
      <c r="A897" s="23" t="s">
        <v>761</v>
      </c>
      <c r="B897" s="8">
        <v>52856196</v>
      </c>
      <c r="C897" s="25" t="s">
        <v>162</v>
      </c>
      <c r="D897" s="21">
        <f>COUNTIFS('CONTRATOS 2016'!AV:AV,A897,'CONTRATOS 2016'!$AI:AI,"&gt;=1")</f>
        <v>0</v>
      </c>
      <c r="E897" s="20">
        <f>SUMIFS('CONTRATOS 2016'!$AI:AI,'CONTRATOS 2016'!$AV:AV,A897)</f>
        <v>0</v>
      </c>
    </row>
    <row r="898" spans="1:5" x14ac:dyDescent="0.2">
      <c r="A898" s="23" t="s">
        <v>103</v>
      </c>
      <c r="B898" s="8">
        <v>52206863</v>
      </c>
      <c r="C898" s="25" t="s">
        <v>256</v>
      </c>
      <c r="D898" s="21">
        <f>COUNTIFS('CONTRATOS 2016'!AV:AV,A898,'CONTRATOS 2016'!$AI:AI,"&gt;=1")</f>
        <v>0</v>
      </c>
      <c r="E898" s="20">
        <f>SUMIFS('CONTRATOS 2016'!$AI:AI,'CONTRATOS 2016'!$AV:AV,A898)</f>
        <v>0</v>
      </c>
    </row>
    <row r="899" spans="1:5" x14ac:dyDescent="0.2">
      <c r="A899" s="23" t="s">
        <v>1441</v>
      </c>
      <c r="B899" s="8">
        <v>1130589772</v>
      </c>
      <c r="C899" s="25" t="s">
        <v>245</v>
      </c>
      <c r="D899" s="21">
        <f>COUNTIFS('CONTRATOS 2016'!AV:AV,A899,'CONTRATOS 2016'!$AI:AI,"&gt;=1")</f>
        <v>0</v>
      </c>
      <c r="E899" s="20">
        <f>SUMIFS('CONTRATOS 2016'!$AI:AI,'CONTRATOS 2016'!$AV:AV,A899)</f>
        <v>0</v>
      </c>
    </row>
    <row r="900" spans="1:5" x14ac:dyDescent="0.2">
      <c r="A900" s="23" t="s">
        <v>838</v>
      </c>
      <c r="B900" s="8">
        <v>65770235</v>
      </c>
      <c r="C900" s="25" t="s">
        <v>246</v>
      </c>
      <c r="D900" s="21">
        <f>COUNTIFS('CONTRATOS 2016'!AV:AV,A900,'CONTRATOS 2016'!$AI:AI,"&gt;=1")</f>
        <v>0</v>
      </c>
      <c r="E900" s="20">
        <f>SUMIFS('CONTRATOS 2016'!$AI:AI,'CONTRATOS 2016'!$AV:AV,A900)</f>
        <v>0</v>
      </c>
    </row>
    <row r="901" spans="1:5" x14ac:dyDescent="0.2">
      <c r="A901" s="23" t="s">
        <v>836</v>
      </c>
      <c r="B901" s="8">
        <v>65732945</v>
      </c>
      <c r="C901" s="25" t="s">
        <v>259</v>
      </c>
      <c r="D901" s="21">
        <f>COUNTIFS('CONTRATOS 2016'!AV:AV,A901,'CONTRATOS 2016'!$AI:AI,"&gt;=1")</f>
        <v>0</v>
      </c>
      <c r="E901" s="20">
        <f>SUMIFS('CONTRATOS 2016'!$AI:AI,'CONTRATOS 2016'!$AV:AV,A901)</f>
        <v>0</v>
      </c>
    </row>
    <row r="902" spans="1:5" x14ac:dyDescent="0.2">
      <c r="A902" s="23" t="s">
        <v>1289</v>
      </c>
      <c r="B902" s="8">
        <v>1015995856</v>
      </c>
      <c r="C902" s="25" t="s">
        <v>208</v>
      </c>
      <c r="D902" s="21">
        <f>COUNTIFS('CONTRATOS 2016'!AV:AV,A902,'CONTRATOS 2016'!$AI:AI,"&gt;=1")</f>
        <v>0</v>
      </c>
      <c r="E902" s="20">
        <f>SUMIFS('CONTRATOS 2016'!$AI:AI,'CONTRATOS 2016'!$AV:AV,A902)</f>
        <v>0</v>
      </c>
    </row>
    <row r="903" spans="1:5" x14ac:dyDescent="0.2">
      <c r="A903" s="23" t="s">
        <v>809</v>
      </c>
      <c r="B903" s="15">
        <v>55300866</v>
      </c>
      <c r="C903" s="25" t="s">
        <v>193</v>
      </c>
      <c r="D903" s="21">
        <f>COUNTIFS('CONTRATOS 2016'!AV:AV,A903,'CONTRATOS 2016'!$AI:AI,"&gt;=1")</f>
        <v>0</v>
      </c>
      <c r="E903" s="20">
        <f>SUMIFS('CONTRATOS 2016'!$AI:AI,'CONTRATOS 2016'!$AV:AV,A903)</f>
        <v>0</v>
      </c>
    </row>
    <row r="904" spans="1:5" x14ac:dyDescent="0.2">
      <c r="A904" s="23" t="s">
        <v>827</v>
      </c>
      <c r="B904" s="8">
        <v>63361085</v>
      </c>
      <c r="C904" s="25" t="s">
        <v>189</v>
      </c>
      <c r="D904" s="21">
        <f>COUNTIFS('CONTRATOS 2016'!AV:AV,A904,'CONTRATOS 2016'!$AI:AI,"&gt;=1")</f>
        <v>0</v>
      </c>
      <c r="E904" s="20">
        <f>SUMIFS('CONTRATOS 2016'!$AI:AI,'CONTRATOS 2016'!$AV:AV,A904)</f>
        <v>0</v>
      </c>
    </row>
    <row r="905" spans="1:5" x14ac:dyDescent="0.2">
      <c r="A905" s="23" t="s">
        <v>1235</v>
      </c>
      <c r="B905" s="8">
        <v>94415803</v>
      </c>
      <c r="C905" s="25" t="s">
        <v>172</v>
      </c>
      <c r="D905" s="21">
        <f>COUNTIFS('CONTRATOS 2016'!AV:AV,A905,'CONTRATOS 2016'!$AI:AI,"&gt;=1")</f>
        <v>0</v>
      </c>
      <c r="E905" s="20">
        <f>SUMIFS('CONTRATOS 2016'!$AI:AI,'CONTRATOS 2016'!$AV:AV,A905)</f>
        <v>0</v>
      </c>
    </row>
    <row r="906" spans="1:5" x14ac:dyDescent="0.2">
      <c r="A906" s="23" t="s">
        <v>961</v>
      </c>
      <c r="B906" s="8">
        <v>79391241</v>
      </c>
      <c r="C906" s="25" t="s">
        <v>207</v>
      </c>
      <c r="D906" s="21">
        <f>COUNTIFS('CONTRATOS 2016'!AV:AV,A906,'CONTRATOS 2016'!$AI:AI,"&gt;=1")</f>
        <v>0</v>
      </c>
      <c r="E906" s="20">
        <f>SUMIFS('CONTRATOS 2016'!$AI:AI,'CONTRATOS 2016'!$AV:AV,A906)</f>
        <v>0</v>
      </c>
    </row>
    <row r="907" spans="1:5" x14ac:dyDescent="0.2">
      <c r="A907" s="23" t="s">
        <v>410</v>
      </c>
      <c r="B907" s="8">
        <v>12749678</v>
      </c>
      <c r="C907" s="25" t="s">
        <v>178</v>
      </c>
      <c r="D907" s="21">
        <f>COUNTIFS('CONTRATOS 2016'!AV:AV,A907,'CONTRATOS 2016'!$AI:AI,"&gt;=1")</f>
        <v>0</v>
      </c>
      <c r="E907" s="20">
        <f>SUMIFS('CONTRATOS 2016'!$AI:AI,'CONTRATOS 2016'!$AV:AV,A907)</f>
        <v>0</v>
      </c>
    </row>
    <row r="908" spans="1:5" x14ac:dyDescent="0.2">
      <c r="A908" s="23" t="s">
        <v>975</v>
      </c>
      <c r="B908" s="8">
        <v>79535929</v>
      </c>
      <c r="C908" s="25" t="s">
        <v>253</v>
      </c>
      <c r="D908" s="21">
        <f>COUNTIFS('CONTRATOS 2016'!AV:AV,A908,'CONTRATOS 2016'!$AI:AI,"&gt;=1")</f>
        <v>0</v>
      </c>
      <c r="E908" s="20">
        <f>SUMIFS('CONTRATOS 2016'!$AI:AI,'CONTRATOS 2016'!$AV:AV,A908)</f>
        <v>0</v>
      </c>
    </row>
    <row r="909" spans="1:5" x14ac:dyDescent="0.2">
      <c r="A909" s="23" t="s">
        <v>1107</v>
      </c>
      <c r="B909" s="8">
        <v>80269107</v>
      </c>
      <c r="C909" s="25" t="s">
        <v>272</v>
      </c>
      <c r="D909" s="21">
        <f>COUNTIFS('CONTRATOS 2016'!AV:AV,A909,'CONTRATOS 2016'!$AI:AI,"&gt;=1")</f>
        <v>0</v>
      </c>
      <c r="E909" s="20">
        <f>SUMIFS('CONTRATOS 2016'!$AI:AI,'CONTRATOS 2016'!$AV:AV,A909)</f>
        <v>0</v>
      </c>
    </row>
    <row r="910" spans="1:5" x14ac:dyDescent="0.2">
      <c r="A910" s="23" t="s">
        <v>1433</v>
      </c>
      <c r="B910" s="8">
        <v>1121859518</v>
      </c>
      <c r="C910" s="25" t="s">
        <v>165</v>
      </c>
      <c r="D910" s="21">
        <f>COUNTIFS('CONTRATOS 2016'!AV:AV,A910,'CONTRATOS 2016'!$AI:AI,"&gt;=1")</f>
        <v>0</v>
      </c>
      <c r="E910" s="20">
        <f>SUMIFS('CONTRATOS 2016'!$AI:AI,'CONTRATOS 2016'!$AV:AV,A910)</f>
        <v>0</v>
      </c>
    </row>
    <row r="911" spans="1:5" x14ac:dyDescent="0.2">
      <c r="A911" s="23" t="s">
        <v>131</v>
      </c>
      <c r="B911" s="8">
        <v>1130618500</v>
      </c>
      <c r="C911" s="25" t="s">
        <v>255</v>
      </c>
      <c r="D911" s="21">
        <f>COUNTIFS('CONTRATOS 2016'!AV:AV,A911,'CONTRATOS 2016'!$AI:AI,"&gt;=1")</f>
        <v>0</v>
      </c>
      <c r="E911" s="20">
        <f>SUMIFS('CONTRATOS 2016'!$AI:AI,'CONTRATOS 2016'!$AV:AV,A911)</f>
        <v>0</v>
      </c>
    </row>
    <row r="912" spans="1:5" x14ac:dyDescent="0.2">
      <c r="A912" s="23" t="s">
        <v>447</v>
      </c>
      <c r="B912" s="8">
        <v>15875507</v>
      </c>
      <c r="C912" s="25" t="s">
        <v>162</v>
      </c>
      <c r="D912" s="21">
        <f>COUNTIFS('CONTRATOS 2016'!AV:AV,A912,'CONTRATOS 2016'!$AI:AI,"&gt;=1")</f>
        <v>0</v>
      </c>
      <c r="E912" s="20">
        <f>SUMIFS('CONTRATOS 2016'!$AI:AI,'CONTRATOS 2016'!$AV:AV,A912)</f>
        <v>0</v>
      </c>
    </row>
    <row r="913" spans="1:5" x14ac:dyDescent="0.2">
      <c r="A913" s="23" t="s">
        <v>820</v>
      </c>
      <c r="B913" s="8">
        <v>60305671</v>
      </c>
      <c r="C913" s="25" t="s">
        <v>280</v>
      </c>
      <c r="D913" s="21">
        <f>COUNTIFS('CONTRATOS 2016'!AV:AV,A913,'CONTRATOS 2016'!$AI:AI,"&gt;=1")</f>
        <v>0</v>
      </c>
      <c r="E913" s="20">
        <f>SUMIFS('CONTRATOS 2016'!$AI:AI,'CONTRATOS 2016'!$AV:AV,A913)</f>
        <v>0</v>
      </c>
    </row>
    <row r="914" spans="1:5" x14ac:dyDescent="0.2">
      <c r="A914" s="23" t="s">
        <v>654</v>
      </c>
      <c r="B914" s="8">
        <v>51582433</v>
      </c>
      <c r="C914" s="25" t="s">
        <v>171</v>
      </c>
      <c r="D914" s="21">
        <f>COUNTIFS('CONTRATOS 2016'!AV:AV,A914,'CONTRATOS 2016'!$AI:AI,"&gt;=1")</f>
        <v>0</v>
      </c>
      <c r="E914" s="20">
        <f>SUMIFS('CONTRATOS 2016'!$AI:AI,'CONTRATOS 2016'!$AV:AV,A914)</f>
        <v>0</v>
      </c>
    </row>
    <row r="915" spans="1:5" x14ac:dyDescent="0.2">
      <c r="A915" s="23" t="s">
        <v>598</v>
      </c>
      <c r="B915" s="8">
        <v>39463178</v>
      </c>
      <c r="C915" s="25" t="s">
        <v>263</v>
      </c>
      <c r="D915" s="21">
        <f>COUNTIFS('CONTRATOS 2016'!AV:AV,A915,'CONTRATOS 2016'!$AI:AI,"&gt;=1")</f>
        <v>0</v>
      </c>
      <c r="E915" s="20">
        <f>SUMIFS('CONTRATOS 2016'!$AI:AI,'CONTRATOS 2016'!$AV:AV,A915)</f>
        <v>0</v>
      </c>
    </row>
    <row r="916" spans="1:5" x14ac:dyDescent="0.2">
      <c r="A916" s="23" t="s">
        <v>660</v>
      </c>
      <c r="B916" s="8">
        <v>51707951</v>
      </c>
      <c r="C916" s="25" t="s">
        <v>272</v>
      </c>
      <c r="D916" s="21">
        <f>COUNTIFS('CONTRATOS 2016'!AV:AV,A916,'CONTRATOS 2016'!$AI:AI,"&gt;=1")</f>
        <v>0</v>
      </c>
      <c r="E916" s="20">
        <f>SUMIFS('CONTRATOS 2016'!$AI:AI,'CONTRATOS 2016'!$AV:AV,A916)</f>
        <v>0</v>
      </c>
    </row>
    <row r="917" spans="1:5" x14ac:dyDescent="0.2">
      <c r="A917" s="23" t="s">
        <v>563</v>
      </c>
      <c r="B917" s="8">
        <v>33365997</v>
      </c>
      <c r="C917" s="25" t="s">
        <v>162</v>
      </c>
      <c r="D917" s="21">
        <f>COUNTIFS('CONTRATOS 2016'!AV:AV,A917,'CONTRATOS 2016'!$AI:AI,"&gt;=1")</f>
        <v>0</v>
      </c>
      <c r="E917" s="20">
        <f>SUMIFS('CONTRATOS 2016'!$AI:AI,'CONTRATOS 2016'!$AV:AV,A917)</f>
        <v>0</v>
      </c>
    </row>
    <row r="918" spans="1:5" x14ac:dyDescent="0.2">
      <c r="A918" s="23" t="s">
        <v>649</v>
      </c>
      <c r="B918" s="8">
        <v>47430626</v>
      </c>
      <c r="C918" s="25" t="s">
        <v>206</v>
      </c>
      <c r="D918" s="21">
        <f>COUNTIFS('CONTRATOS 2016'!AV:AV,A918,'CONTRATOS 2016'!$AI:AI,"&gt;=1")</f>
        <v>0</v>
      </c>
      <c r="E918" s="20">
        <f>SUMIFS('CONTRATOS 2016'!$AI:AI,'CONTRATOS 2016'!$AV:AV,A918)</f>
        <v>0</v>
      </c>
    </row>
    <row r="919" spans="1:5" x14ac:dyDescent="0.2">
      <c r="A919" s="23" t="s">
        <v>668</v>
      </c>
      <c r="B919" s="8">
        <v>51834821</v>
      </c>
      <c r="C919" s="25" t="s">
        <v>237</v>
      </c>
      <c r="D919" s="21">
        <f>COUNTIFS('CONTRATOS 2016'!AV:AV,A919,'CONTRATOS 2016'!$AI:AI,"&gt;=1")</f>
        <v>0</v>
      </c>
      <c r="E919" s="20">
        <f>SUMIFS('CONTRATOS 2016'!$AI:AI,'CONTRATOS 2016'!$AV:AV,A919)</f>
        <v>0</v>
      </c>
    </row>
    <row r="920" spans="1:5" x14ac:dyDescent="0.2">
      <c r="A920" s="23" t="s">
        <v>661</v>
      </c>
      <c r="B920" s="8">
        <v>51711876</v>
      </c>
      <c r="C920" s="25" t="s">
        <v>172</v>
      </c>
      <c r="D920" s="21">
        <f>COUNTIFS('CONTRATOS 2016'!AV:AV,A920,'CONTRATOS 2016'!$AI:AI,"&gt;=1")</f>
        <v>0</v>
      </c>
      <c r="E920" s="20">
        <f>SUMIFS('CONTRATOS 2016'!$AI:AI,'CONTRATOS 2016'!$AV:AV,A920)</f>
        <v>0</v>
      </c>
    </row>
    <row r="921" spans="1:5" x14ac:dyDescent="0.2">
      <c r="A921" s="23" t="s">
        <v>841</v>
      </c>
      <c r="B921" s="8">
        <v>65782605</v>
      </c>
      <c r="C921" s="25" t="s">
        <v>182</v>
      </c>
      <c r="D921" s="21">
        <f>COUNTIFS('CONTRATOS 2016'!AV:AV,A921,'CONTRATOS 2016'!$AI:AI,"&gt;=1")</f>
        <v>0</v>
      </c>
      <c r="E921" s="20">
        <f>SUMIFS('CONTRATOS 2016'!$AI:AI,'CONTRATOS 2016'!$AV:AV,A921)</f>
        <v>0</v>
      </c>
    </row>
    <row r="922" spans="1:5" x14ac:dyDescent="0.2">
      <c r="A922" s="23" t="s">
        <v>670</v>
      </c>
      <c r="B922" s="8">
        <v>51875693</v>
      </c>
      <c r="C922" s="25" t="s">
        <v>186</v>
      </c>
      <c r="D922" s="21">
        <f>COUNTIFS('CONTRATOS 2016'!AV:AV,A922,'CONTRATOS 2016'!$AI:AI,"&gt;=1")</f>
        <v>0</v>
      </c>
      <c r="E922" s="20">
        <f>SUMIFS('CONTRATOS 2016'!$AI:AI,'CONTRATOS 2016'!$AV:AV,A922)</f>
        <v>0</v>
      </c>
    </row>
    <row r="923" spans="1:5" x14ac:dyDescent="0.2">
      <c r="A923" s="23" t="s">
        <v>644</v>
      </c>
      <c r="B923" s="8">
        <v>45498399</v>
      </c>
      <c r="C923" s="25" t="s">
        <v>270</v>
      </c>
      <c r="D923" s="21">
        <f>COUNTIFS('CONTRATOS 2016'!AV:AV,A923,'CONTRATOS 2016'!$AI:AI,"&gt;=1")</f>
        <v>0</v>
      </c>
      <c r="E923" s="20">
        <f>SUMIFS('CONTRATOS 2016'!$AI:AI,'CONTRATOS 2016'!$AV:AV,A923)</f>
        <v>0</v>
      </c>
    </row>
    <row r="924" spans="1:5" x14ac:dyDescent="0.2">
      <c r="A924" s="23" t="s">
        <v>831</v>
      </c>
      <c r="B924" s="8">
        <v>63453988</v>
      </c>
      <c r="C924" s="25" t="s">
        <v>187</v>
      </c>
      <c r="D924" s="21">
        <f>COUNTIFS('CONTRATOS 2016'!AV:AV,A924,'CONTRATOS 2016'!$AI:AI,"&gt;=1")</f>
        <v>0</v>
      </c>
      <c r="E924" s="20">
        <f>SUMIFS('CONTRATOS 2016'!$AI:AI,'CONTRATOS 2016'!$AV:AV,A924)</f>
        <v>0</v>
      </c>
    </row>
    <row r="925" spans="1:5" x14ac:dyDescent="0.2">
      <c r="A925" s="23" t="s">
        <v>1397</v>
      </c>
      <c r="B925" s="8">
        <v>1082913921</v>
      </c>
      <c r="C925" s="25" t="s">
        <v>203</v>
      </c>
      <c r="D925" s="21">
        <f>COUNTIFS('CONTRATOS 2016'!AV:AV,A925,'CONTRATOS 2016'!$AI:AI,"&gt;=1")</f>
        <v>0</v>
      </c>
      <c r="E925" s="20">
        <f>SUMIFS('CONTRATOS 2016'!$AI:AI,'CONTRATOS 2016'!$AV:AV,A925)</f>
        <v>0</v>
      </c>
    </row>
    <row r="926" spans="1:5" x14ac:dyDescent="0.2">
      <c r="A926" s="23" t="s">
        <v>1308</v>
      </c>
      <c r="B926" s="8">
        <v>1019045399</v>
      </c>
      <c r="C926" s="25" t="s">
        <v>162</v>
      </c>
      <c r="D926" s="21">
        <f>COUNTIFS('CONTRATOS 2016'!AV:AV,A926,'CONTRATOS 2016'!$AI:AI,"&gt;=1")</f>
        <v>0</v>
      </c>
      <c r="E926" s="20">
        <f>SUMIFS('CONTRATOS 2016'!$AI:AI,'CONTRATOS 2016'!$AV:AV,A926)</f>
        <v>0</v>
      </c>
    </row>
    <row r="927" spans="1:5" x14ac:dyDescent="0.2">
      <c r="A927" s="23" t="s">
        <v>1200</v>
      </c>
      <c r="B927" s="8">
        <v>88260803</v>
      </c>
      <c r="C927" s="25" t="s">
        <v>162</v>
      </c>
      <c r="D927" s="21">
        <f>COUNTIFS('CONTRATOS 2016'!AV:AV,A927,'CONTRATOS 2016'!$AI:AI,"&gt;=1")</f>
        <v>0</v>
      </c>
      <c r="E927" s="20">
        <f>SUMIFS('CONTRATOS 2016'!$AI:AI,'CONTRATOS 2016'!$AV:AV,A927)</f>
        <v>0</v>
      </c>
    </row>
    <row r="928" spans="1:5" x14ac:dyDescent="0.2">
      <c r="A928" s="23" t="s">
        <v>304</v>
      </c>
      <c r="B928" s="8">
        <v>4376619</v>
      </c>
      <c r="C928" s="25" t="s">
        <v>173</v>
      </c>
      <c r="D928" s="21">
        <f>COUNTIFS('CONTRATOS 2016'!AV:AV,A928,'CONTRATOS 2016'!$AI:AI,"&gt;=1")</f>
        <v>0</v>
      </c>
      <c r="E928" s="20">
        <f>SUMIFS('CONTRATOS 2016'!$AI:AI,'CONTRATOS 2016'!$AV:AV,A928)</f>
        <v>0</v>
      </c>
    </row>
    <row r="929" spans="1:5" x14ac:dyDescent="0.2">
      <c r="A929" s="23" t="s">
        <v>1223</v>
      </c>
      <c r="B929" s="8">
        <v>93436975</v>
      </c>
      <c r="C929" s="25" t="s">
        <v>162</v>
      </c>
      <c r="D929" s="21">
        <f>COUNTIFS('CONTRATOS 2016'!AV:AV,A929,'CONTRATOS 2016'!$AI:AI,"&gt;=1")</f>
        <v>0</v>
      </c>
      <c r="E929" s="20">
        <f>SUMIFS('CONTRATOS 2016'!$AI:AI,'CONTRATOS 2016'!$AV:AV,A929)</f>
        <v>0</v>
      </c>
    </row>
    <row r="930" spans="1:5" x14ac:dyDescent="0.2">
      <c r="A930" s="23" t="s">
        <v>71</v>
      </c>
      <c r="B930" s="8">
        <v>79247452</v>
      </c>
      <c r="C930" s="25" t="s">
        <v>163</v>
      </c>
      <c r="D930" s="21">
        <f>COUNTIFS('CONTRATOS 2016'!AV:AV,A930,'CONTRATOS 2016'!$AI:AI,"&gt;=1")</f>
        <v>0</v>
      </c>
      <c r="E930" s="20">
        <f>SUMIFS('CONTRATOS 2016'!$AI:AI,'CONTRATOS 2016'!$AV:AV,A930)</f>
        <v>0</v>
      </c>
    </row>
    <row r="931" spans="1:5" x14ac:dyDescent="0.2">
      <c r="A931" s="23" t="s">
        <v>1028</v>
      </c>
      <c r="B931" s="8">
        <v>79907868</v>
      </c>
      <c r="C931" s="25" t="s">
        <v>207</v>
      </c>
      <c r="D931" s="21">
        <f>COUNTIFS('CONTRATOS 2016'!AV:AV,A931,'CONTRATOS 2016'!$AI:AI,"&gt;=1")</f>
        <v>0</v>
      </c>
      <c r="E931" s="20">
        <f>SUMIFS('CONTRATOS 2016'!$AI:AI,'CONTRATOS 2016'!$AV:AV,A931)</f>
        <v>0</v>
      </c>
    </row>
    <row r="932" spans="1:5" x14ac:dyDescent="0.2">
      <c r="A932" s="23" t="s">
        <v>1088</v>
      </c>
      <c r="B932" s="8">
        <v>80157857</v>
      </c>
      <c r="C932" s="25" t="s">
        <v>162</v>
      </c>
      <c r="D932" s="21">
        <f>COUNTIFS('CONTRATOS 2016'!AV:AV,A932,'CONTRATOS 2016'!$AI:AI,"&gt;=1")</f>
        <v>0</v>
      </c>
      <c r="E932" s="20">
        <f>SUMIFS('CONTRATOS 2016'!$AI:AI,'CONTRATOS 2016'!$AV:AV,A932)</f>
        <v>0</v>
      </c>
    </row>
    <row r="933" spans="1:5" x14ac:dyDescent="0.2">
      <c r="A933" s="23" t="s">
        <v>2289</v>
      </c>
      <c r="B933" s="8">
        <v>82184593</v>
      </c>
      <c r="C933" s="25" t="s">
        <v>179</v>
      </c>
      <c r="D933" s="21">
        <f>COUNTIFS('CONTRATOS 2016'!AV:AV,A933,'CONTRATOS 2016'!$AI:AI,"&gt;=1")</f>
        <v>0</v>
      </c>
      <c r="E933" s="20">
        <f>SUMIFS('CONTRATOS 2016'!$AI:AI,'CONTRATOS 2016'!$AV:AV,A933)</f>
        <v>0</v>
      </c>
    </row>
    <row r="934" spans="1:5" x14ac:dyDescent="0.2">
      <c r="A934" s="23" t="s">
        <v>114</v>
      </c>
      <c r="B934" s="8">
        <v>79956428</v>
      </c>
      <c r="C934" s="25" t="s">
        <v>286</v>
      </c>
      <c r="D934" s="21">
        <f>COUNTIFS('CONTRATOS 2016'!AV:AV,A934,'CONTRATOS 2016'!$AI:AI,"&gt;=1")</f>
        <v>0</v>
      </c>
      <c r="E934" s="20">
        <f>SUMIFS('CONTRATOS 2016'!$AI:AI,'CONTRATOS 2016'!$AV:AV,A934)</f>
        <v>0</v>
      </c>
    </row>
    <row r="935" spans="1:5" x14ac:dyDescent="0.2">
      <c r="A935" s="23" t="s">
        <v>1066</v>
      </c>
      <c r="B935" s="8">
        <v>80058235</v>
      </c>
      <c r="C935" s="25" t="s">
        <v>245</v>
      </c>
      <c r="D935" s="21">
        <f>COUNTIFS('CONTRATOS 2016'!AV:AV,A935,'CONTRATOS 2016'!$AI:AI,"&gt;=1")</f>
        <v>0</v>
      </c>
      <c r="E935" s="20">
        <f>SUMIFS('CONTRATOS 2016'!$AI:AI,'CONTRATOS 2016'!$AV:AV,A935)</f>
        <v>0</v>
      </c>
    </row>
    <row r="936" spans="1:5" x14ac:dyDescent="0.2">
      <c r="A936" s="23" t="s">
        <v>1124</v>
      </c>
      <c r="B936" s="8">
        <v>80765480</v>
      </c>
      <c r="C936" s="25" t="s">
        <v>162</v>
      </c>
      <c r="D936" s="21">
        <f>COUNTIFS('CONTRATOS 2016'!AV:AV,A936,'CONTRATOS 2016'!$AI:AI,"&gt;=1")</f>
        <v>0</v>
      </c>
      <c r="E936" s="20">
        <f>SUMIFS('CONTRATOS 2016'!$AI:AI,'CONTRATOS 2016'!$AV:AV,A936)</f>
        <v>0</v>
      </c>
    </row>
    <row r="937" spans="1:5" x14ac:dyDescent="0.2">
      <c r="A937" s="23" t="s">
        <v>1298</v>
      </c>
      <c r="B937" s="8">
        <v>1017189344</v>
      </c>
      <c r="C937" s="25" t="s">
        <v>173</v>
      </c>
      <c r="D937" s="21">
        <f>COUNTIFS('CONTRATOS 2016'!AV:AV,A937,'CONTRATOS 2016'!$AI:AI,"&gt;=1")</f>
        <v>0</v>
      </c>
      <c r="E937" s="20">
        <f>SUMIFS('CONTRATOS 2016'!$AI:AI,'CONTRATOS 2016'!$AV:AV,A937)</f>
        <v>0</v>
      </c>
    </row>
    <row r="938" spans="1:5" x14ac:dyDescent="0.2">
      <c r="A938" s="23" t="s">
        <v>623</v>
      </c>
      <c r="B938" s="8">
        <v>41255381</v>
      </c>
      <c r="C938" s="25" t="s">
        <v>251</v>
      </c>
      <c r="D938" s="21">
        <f>COUNTIFS('CONTRATOS 2016'!AV:AV,A938,'CONTRATOS 2016'!$AI:AI,"&gt;=1")</f>
        <v>0</v>
      </c>
      <c r="E938" s="20">
        <f>SUMIFS('CONTRATOS 2016'!$AI:AI,'CONTRATOS 2016'!$AV:AV,A938)</f>
        <v>0</v>
      </c>
    </row>
    <row r="939" spans="1:5" x14ac:dyDescent="0.2">
      <c r="A939" s="23" t="s">
        <v>1415</v>
      </c>
      <c r="B939" s="8">
        <v>1094897977</v>
      </c>
      <c r="C939" s="25" t="s">
        <v>237</v>
      </c>
      <c r="D939" s="21">
        <f>COUNTIFS('CONTRATOS 2016'!AV:AV,A939,'CONTRATOS 2016'!$AI:AI,"&gt;=1")</f>
        <v>0</v>
      </c>
      <c r="E939" s="20">
        <f>SUMIFS('CONTRATOS 2016'!$AI:AI,'CONTRATOS 2016'!$AV:AV,A939)</f>
        <v>0</v>
      </c>
    </row>
    <row r="940" spans="1:5" x14ac:dyDescent="0.2">
      <c r="A940" s="23" t="s">
        <v>555</v>
      </c>
      <c r="B940" s="8">
        <v>32763846</v>
      </c>
      <c r="C940" s="25" t="s">
        <v>162</v>
      </c>
      <c r="D940" s="21">
        <f>COUNTIFS('CONTRATOS 2016'!AV:AV,A940,'CONTRATOS 2016'!$AI:AI,"&gt;=1")</f>
        <v>0</v>
      </c>
      <c r="E940" s="20">
        <f>SUMIFS('CONTRATOS 2016'!$AI:AI,'CONTRATOS 2016'!$AV:AV,A940)</f>
        <v>0</v>
      </c>
    </row>
    <row r="941" spans="1:5" x14ac:dyDescent="0.2">
      <c r="A941" s="23" t="s">
        <v>665</v>
      </c>
      <c r="B941" s="8">
        <v>51801131</v>
      </c>
      <c r="C941" s="25" t="s">
        <v>208</v>
      </c>
      <c r="D941" s="21">
        <f>COUNTIFS('CONTRATOS 2016'!AV:AV,A941,'CONTRATOS 2016'!$AI:AI,"&gt;=1")</f>
        <v>0</v>
      </c>
      <c r="E941" s="20">
        <f>SUMIFS('CONTRATOS 2016'!$AI:AI,'CONTRATOS 2016'!$AV:AV,A941)</f>
        <v>0</v>
      </c>
    </row>
    <row r="942" spans="1:5" x14ac:dyDescent="0.2">
      <c r="A942" s="23" t="s">
        <v>1285</v>
      </c>
      <c r="B942" s="8">
        <v>1014234103</v>
      </c>
      <c r="C942" s="25" t="s">
        <v>274</v>
      </c>
      <c r="D942" s="21">
        <f>COUNTIFS('CONTRATOS 2016'!AV:AV,A942,'CONTRATOS 2016'!$AI:AI,"&gt;=1")</f>
        <v>0</v>
      </c>
      <c r="E942" s="20">
        <f>SUMIFS('CONTRATOS 2016'!$AI:AI,'CONTRATOS 2016'!$AV:AV,A942)</f>
        <v>0</v>
      </c>
    </row>
    <row r="943" spans="1:5" x14ac:dyDescent="0.2">
      <c r="A943" s="23" t="s">
        <v>610</v>
      </c>
      <c r="B943" s="8">
        <v>40026399</v>
      </c>
      <c r="C943" s="25" t="s">
        <v>195</v>
      </c>
      <c r="D943" s="21">
        <f>COUNTIFS('CONTRATOS 2016'!AV:AV,A943,'CONTRATOS 2016'!$AI:AI,"&gt;=1")</f>
        <v>0</v>
      </c>
      <c r="E943" s="20">
        <f>SUMIFS('CONTRATOS 2016'!$AI:AI,'CONTRATOS 2016'!$AV:AV,A943)</f>
        <v>0</v>
      </c>
    </row>
    <row r="944" spans="1:5" x14ac:dyDescent="0.2">
      <c r="A944" s="23" t="s">
        <v>448</v>
      </c>
      <c r="B944" s="8">
        <v>15879749</v>
      </c>
      <c r="C944" s="25" t="s">
        <v>166</v>
      </c>
      <c r="D944" s="21">
        <f>COUNTIFS('CONTRATOS 2016'!AV:AV,A944,'CONTRATOS 2016'!$AI:AI,"&gt;=1")</f>
        <v>0</v>
      </c>
      <c r="E944" s="20">
        <f>SUMIFS('CONTRATOS 2016'!$AI:AI,'CONTRATOS 2016'!$AV:AV,A944)</f>
        <v>0</v>
      </c>
    </row>
    <row r="945" spans="1:5" x14ac:dyDescent="0.2">
      <c r="A945" s="23" t="s">
        <v>155</v>
      </c>
      <c r="B945" s="8">
        <v>17586972</v>
      </c>
      <c r="C945" s="25" t="s">
        <v>209</v>
      </c>
      <c r="D945" s="21">
        <f>COUNTIFS('CONTRATOS 2016'!AV:AV,A945,'CONTRATOS 2016'!$AI:AI,"&gt;=1")</f>
        <v>0</v>
      </c>
      <c r="E945" s="20">
        <f>SUMIFS('CONTRATOS 2016'!$AI:AI,'CONTRATOS 2016'!$AV:AV,A945)</f>
        <v>0</v>
      </c>
    </row>
    <row r="946" spans="1:5" x14ac:dyDescent="0.2">
      <c r="A946" s="23" t="s">
        <v>931</v>
      </c>
      <c r="B946" s="8">
        <v>76333689</v>
      </c>
      <c r="C946" s="25" t="s">
        <v>173</v>
      </c>
      <c r="D946" s="21">
        <f>COUNTIFS('CONTRATOS 2016'!AV:AV,A946,'CONTRATOS 2016'!$AI:AI,"&gt;=1")</f>
        <v>0</v>
      </c>
      <c r="E946" s="20">
        <f>SUMIFS('CONTRATOS 2016'!$AI:AI,'CONTRATOS 2016'!$AV:AV,A946)</f>
        <v>0</v>
      </c>
    </row>
    <row r="947" spans="1:5" x14ac:dyDescent="0.2">
      <c r="A947" s="23" t="s">
        <v>406</v>
      </c>
      <c r="B947" s="8">
        <v>12722425</v>
      </c>
      <c r="C947" s="25" t="s">
        <v>221</v>
      </c>
      <c r="D947" s="21">
        <f>COUNTIFS('CONTRATOS 2016'!AV:AV,A947,'CONTRATOS 2016'!$AI:AI,"&gt;=1")</f>
        <v>0</v>
      </c>
      <c r="E947" s="20">
        <f>SUMIFS('CONTRATOS 2016'!$AI:AI,'CONTRATOS 2016'!$AV:AV,A947)</f>
        <v>0</v>
      </c>
    </row>
    <row r="948" spans="1:5" x14ac:dyDescent="0.2">
      <c r="A948" s="23" t="s">
        <v>317</v>
      </c>
      <c r="B948" s="8">
        <v>6104325</v>
      </c>
      <c r="C948" s="25" t="s">
        <v>172</v>
      </c>
      <c r="D948" s="21">
        <f>COUNTIFS('CONTRATOS 2016'!AV:AV,A948,'CONTRATOS 2016'!$AI:AI,"&gt;=1")</f>
        <v>0</v>
      </c>
      <c r="E948" s="20">
        <f>SUMIFS('CONTRATOS 2016'!$AI:AI,'CONTRATOS 2016'!$AV:AV,A948)</f>
        <v>0</v>
      </c>
    </row>
    <row r="949" spans="1:5" x14ac:dyDescent="0.2">
      <c r="A949" s="23" t="s">
        <v>905</v>
      </c>
      <c r="B949" s="8">
        <v>74321473</v>
      </c>
      <c r="C949" s="25" t="s">
        <v>162</v>
      </c>
      <c r="D949" s="21">
        <f>COUNTIFS('CONTRATOS 2016'!AV:AV,A949,'CONTRATOS 2016'!$AI:AI,"&gt;=1")</f>
        <v>0</v>
      </c>
      <c r="E949" s="20">
        <f>SUMIFS('CONTRATOS 2016'!$AI:AI,'CONTRATOS 2016'!$AV:AV,A949)</f>
        <v>0</v>
      </c>
    </row>
    <row r="950" spans="1:5" x14ac:dyDescent="0.2">
      <c r="A950" s="23" t="s">
        <v>354</v>
      </c>
      <c r="B950" s="8">
        <v>9658590</v>
      </c>
      <c r="C950" s="25" t="s">
        <v>170</v>
      </c>
      <c r="D950" s="21">
        <f>COUNTIFS('CONTRATOS 2016'!AV:AV,A950,'CONTRATOS 2016'!$AI:AI,"&gt;=1")</f>
        <v>0</v>
      </c>
      <c r="E950" s="20">
        <f>SUMIFS('CONTRATOS 2016'!$AI:AI,'CONTRATOS 2016'!$AV:AV,A950)</f>
        <v>0</v>
      </c>
    </row>
    <row r="951" spans="1:5" x14ac:dyDescent="0.2">
      <c r="A951" s="23" t="s">
        <v>824</v>
      </c>
      <c r="B951" s="8">
        <v>60412352</v>
      </c>
      <c r="C951" s="25" t="s">
        <v>207</v>
      </c>
      <c r="D951" s="21">
        <f>COUNTIFS('CONTRATOS 2016'!AV:AV,A951,'CONTRATOS 2016'!$AI:AI,"&gt;=1")</f>
        <v>0</v>
      </c>
      <c r="E951" s="20">
        <f>SUMIFS('CONTRATOS 2016'!$AI:AI,'CONTRATOS 2016'!$AV:AV,A951)</f>
        <v>0</v>
      </c>
    </row>
    <row r="952" spans="1:5" x14ac:dyDescent="0.2">
      <c r="A952" s="23" t="s">
        <v>1024</v>
      </c>
      <c r="B952" s="8">
        <v>79886849</v>
      </c>
      <c r="C952" s="25" t="s">
        <v>282</v>
      </c>
      <c r="D952" s="21">
        <f>COUNTIFS('CONTRATOS 2016'!AV:AV,A952,'CONTRATOS 2016'!$AI:AI,"&gt;=1")</f>
        <v>0</v>
      </c>
      <c r="E952" s="20">
        <f>SUMIFS('CONTRATOS 2016'!$AI:AI,'CONTRATOS 2016'!$AV:AV,A952)</f>
        <v>0</v>
      </c>
    </row>
    <row r="953" spans="1:5" x14ac:dyDescent="0.2">
      <c r="A953" s="23" t="s">
        <v>1105</v>
      </c>
      <c r="B953" s="8">
        <v>80246905</v>
      </c>
      <c r="C953" s="25" t="s">
        <v>162</v>
      </c>
      <c r="D953" s="21">
        <f>COUNTIFS('CONTRATOS 2016'!AV:AV,A953,'CONTRATOS 2016'!$AI:AI,"&gt;=1")</f>
        <v>0</v>
      </c>
      <c r="E953" s="20">
        <f>SUMIFS('CONTRATOS 2016'!$AI:AI,'CONTRATOS 2016'!$AV:AV,A953)</f>
        <v>0</v>
      </c>
    </row>
    <row r="954" spans="1:5" x14ac:dyDescent="0.2">
      <c r="A954" s="23" t="s">
        <v>980</v>
      </c>
      <c r="B954" s="8">
        <v>79567026</v>
      </c>
      <c r="C954" s="25" t="s">
        <v>203</v>
      </c>
      <c r="D954" s="21">
        <f>COUNTIFS('CONTRATOS 2016'!AV:AV,A954,'CONTRATOS 2016'!$AI:AI,"&gt;=1")</f>
        <v>0</v>
      </c>
      <c r="E954" s="20">
        <f>SUMIFS('CONTRATOS 2016'!$AI:AI,'CONTRATOS 2016'!$AV:AV,A954)</f>
        <v>0</v>
      </c>
    </row>
    <row r="955" spans="1:5" x14ac:dyDescent="0.2">
      <c r="A955" s="23" t="s">
        <v>1165</v>
      </c>
      <c r="B955" s="8">
        <v>86060833</v>
      </c>
      <c r="C955" s="25" t="s">
        <v>228</v>
      </c>
      <c r="D955" s="21">
        <f>COUNTIFS('CONTRATOS 2016'!AV:AV,A955,'CONTRATOS 2016'!$AI:AI,"&gt;=1")</f>
        <v>0</v>
      </c>
      <c r="E955" s="20">
        <f>SUMIFS('CONTRATOS 2016'!$AI:AI,'CONTRATOS 2016'!$AV:AV,A955)</f>
        <v>0</v>
      </c>
    </row>
    <row r="956" spans="1:5" x14ac:dyDescent="0.2">
      <c r="A956" s="23" t="s">
        <v>807</v>
      </c>
      <c r="B956" s="8">
        <v>54255248</v>
      </c>
      <c r="C956" s="25" t="s">
        <v>235</v>
      </c>
      <c r="D956" s="21">
        <f>COUNTIFS('CONTRATOS 2016'!AV:AV,A956,'CONTRATOS 2016'!$AI:AI,"&gt;=1")</f>
        <v>0</v>
      </c>
      <c r="E956" s="20">
        <f>SUMIFS('CONTRATOS 2016'!$AI:AI,'CONTRATOS 2016'!$AV:AV,A956)</f>
        <v>0</v>
      </c>
    </row>
    <row r="957" spans="1:5" x14ac:dyDescent="0.2">
      <c r="A957" s="23" t="s">
        <v>641</v>
      </c>
      <c r="B957" s="8">
        <v>43919498</v>
      </c>
      <c r="C957" s="25" t="s">
        <v>162</v>
      </c>
      <c r="D957" s="21">
        <f>COUNTIFS('CONTRATOS 2016'!AV:AV,A957,'CONTRATOS 2016'!$AI:AI,"&gt;=1")</f>
        <v>0</v>
      </c>
      <c r="E957" s="20">
        <f>SUMIFS('CONTRATOS 2016'!$AI:AI,'CONTRATOS 2016'!$AV:AV,A957)</f>
        <v>0</v>
      </c>
    </row>
    <row r="958" spans="1:5" x14ac:dyDescent="0.2">
      <c r="A958" s="23" t="s">
        <v>404</v>
      </c>
      <c r="B958" s="8">
        <v>12548514</v>
      </c>
      <c r="C958" s="25" t="s">
        <v>192</v>
      </c>
      <c r="D958" s="21">
        <f>COUNTIFS('CONTRATOS 2016'!AV:AV,A958,'CONTRATOS 2016'!$AI:AI,"&gt;=1")</f>
        <v>0</v>
      </c>
      <c r="E958" s="20">
        <f>SUMIFS('CONTRATOS 2016'!$AI:AI,'CONTRATOS 2016'!$AV:AV,A958)</f>
        <v>0</v>
      </c>
    </row>
    <row r="959" spans="1:5" x14ac:dyDescent="0.2">
      <c r="A959" s="23" t="s">
        <v>915</v>
      </c>
      <c r="B959" s="8">
        <v>75073956</v>
      </c>
      <c r="C959" s="25" t="s">
        <v>174</v>
      </c>
      <c r="D959" s="21">
        <f>COUNTIFS('CONTRATOS 2016'!AV:AV,A959,'CONTRATOS 2016'!$AI:AI,"&gt;=1")</f>
        <v>0</v>
      </c>
      <c r="E959" s="20">
        <f>SUMIFS('CONTRATOS 2016'!$AI:AI,'CONTRATOS 2016'!$AV:AV,A959)</f>
        <v>0</v>
      </c>
    </row>
    <row r="960" spans="1:5" x14ac:dyDescent="0.2">
      <c r="A960" s="23" t="s">
        <v>760</v>
      </c>
      <c r="B960" s="8">
        <v>52843497</v>
      </c>
      <c r="C960" s="25" t="s">
        <v>162</v>
      </c>
      <c r="D960" s="21">
        <f>COUNTIFS('CONTRATOS 2016'!AV:AV,A960,'CONTRATOS 2016'!$AI:AI,"&gt;=1")</f>
        <v>0</v>
      </c>
      <c r="E960" s="20">
        <f>SUMIFS('CONTRATOS 2016'!$AI:AI,'CONTRATOS 2016'!$AV:AV,A960)</f>
        <v>0</v>
      </c>
    </row>
    <row r="961" spans="1:5" x14ac:dyDescent="0.2">
      <c r="A961" s="23" t="s">
        <v>799</v>
      </c>
      <c r="B961" s="8">
        <v>53106542</v>
      </c>
      <c r="C961" s="25" t="s">
        <v>208</v>
      </c>
      <c r="D961" s="21">
        <f>COUNTIFS('CONTRATOS 2016'!AV:AV,A961,'CONTRATOS 2016'!$AI:AI,"&gt;=1")</f>
        <v>0</v>
      </c>
      <c r="E961" s="20">
        <f>SUMIFS('CONTRATOS 2016'!$AI:AI,'CONTRATOS 2016'!$AV:AV,A961)</f>
        <v>0</v>
      </c>
    </row>
    <row r="962" spans="1:5" x14ac:dyDescent="0.2">
      <c r="A962" s="23" t="s">
        <v>700</v>
      </c>
      <c r="B962" s="8">
        <v>52261837</v>
      </c>
      <c r="C962" s="25" t="s">
        <v>162</v>
      </c>
      <c r="D962" s="21">
        <f>COUNTIFS('CONTRATOS 2016'!AV:AV,A962,'CONTRATOS 2016'!$AI:AI,"&gt;=1")</f>
        <v>0</v>
      </c>
      <c r="E962" s="20">
        <f>SUMIFS('CONTRATOS 2016'!$AI:AI,'CONTRATOS 2016'!$AV:AV,A962)</f>
        <v>0</v>
      </c>
    </row>
    <row r="963" spans="1:5" x14ac:dyDescent="0.2">
      <c r="A963" s="23" t="s">
        <v>577</v>
      </c>
      <c r="B963" s="8">
        <v>36554882</v>
      </c>
      <c r="C963" s="25" t="s">
        <v>192</v>
      </c>
      <c r="D963" s="21">
        <f>COUNTIFS('CONTRATOS 2016'!AV:AV,A963,'CONTRATOS 2016'!$AI:AI,"&gt;=1")</f>
        <v>0</v>
      </c>
      <c r="E963" s="20">
        <f>SUMIFS('CONTRATOS 2016'!$AI:AI,'CONTRATOS 2016'!$AV:AV,A963)</f>
        <v>0</v>
      </c>
    </row>
    <row r="964" spans="1:5" x14ac:dyDescent="0.2">
      <c r="A964" s="23" t="s">
        <v>529</v>
      </c>
      <c r="B964" s="8">
        <v>26429762</v>
      </c>
      <c r="C964" s="25" t="s">
        <v>240</v>
      </c>
      <c r="D964" s="21">
        <f>COUNTIFS('CONTRATOS 2016'!AV:AV,A964,'CONTRATOS 2016'!$AI:AI,"&gt;=1")</f>
        <v>0</v>
      </c>
      <c r="E964" s="20">
        <f>SUMIFS('CONTRATOS 2016'!$AI:AI,'CONTRATOS 2016'!$AV:AV,A964)</f>
        <v>0</v>
      </c>
    </row>
    <row r="965" spans="1:5" x14ac:dyDescent="0.2">
      <c r="A965" s="23" t="s">
        <v>522</v>
      </c>
      <c r="B965" s="8">
        <v>24713561</v>
      </c>
      <c r="C965" s="25" t="s">
        <v>162</v>
      </c>
      <c r="D965" s="21">
        <f>COUNTIFS('CONTRATOS 2016'!AV:AV,A965,'CONTRATOS 2016'!$AI:AI,"&gt;=1")</f>
        <v>0</v>
      </c>
      <c r="E965" s="20">
        <f>SUMIFS('CONTRATOS 2016'!$AI:AI,'CONTRATOS 2016'!$AV:AV,A965)</f>
        <v>0</v>
      </c>
    </row>
    <row r="966" spans="1:5" x14ac:dyDescent="0.2">
      <c r="A966" s="23" t="s">
        <v>605</v>
      </c>
      <c r="B966" s="8">
        <v>39693746</v>
      </c>
      <c r="C966" s="25" t="s">
        <v>197</v>
      </c>
      <c r="D966" s="21">
        <f>COUNTIFS('CONTRATOS 2016'!AV:AV,A966,'CONTRATOS 2016'!$AI:AI,"&gt;=1")</f>
        <v>0</v>
      </c>
      <c r="E966" s="20">
        <f>SUMIFS('CONTRATOS 2016'!$AI:AI,'CONTRATOS 2016'!$AV:AV,A966)</f>
        <v>0</v>
      </c>
    </row>
    <row r="967" spans="1:5" x14ac:dyDescent="0.2">
      <c r="A967" s="23" t="s">
        <v>606</v>
      </c>
      <c r="B967" s="8">
        <v>39698471</v>
      </c>
      <c r="C967" s="25" t="s">
        <v>107</v>
      </c>
      <c r="D967" s="21">
        <f>COUNTIFS('CONTRATOS 2016'!AV:AV,A967,'CONTRATOS 2016'!$AI:AI,"&gt;=1")</f>
        <v>0</v>
      </c>
      <c r="E967" s="20">
        <f>SUMIFS('CONTRATOS 2016'!$AI:AI,'CONTRATOS 2016'!$AV:AV,A967)</f>
        <v>0</v>
      </c>
    </row>
    <row r="968" spans="1:5" x14ac:dyDescent="0.2">
      <c r="A968" s="23" t="s">
        <v>657</v>
      </c>
      <c r="B968" s="8">
        <v>51636299</v>
      </c>
      <c r="C968" s="25" t="s">
        <v>246</v>
      </c>
      <c r="D968" s="21">
        <f>COUNTIFS('CONTRATOS 2016'!AV:AV,A968,'CONTRATOS 2016'!$AI:AI,"&gt;=1")</f>
        <v>0</v>
      </c>
      <c r="E968" s="20">
        <f>SUMIFS('CONTRATOS 2016'!$AI:AI,'CONTRATOS 2016'!$AV:AV,A968)</f>
        <v>0</v>
      </c>
    </row>
    <row r="969" spans="1:5" x14ac:dyDescent="0.2">
      <c r="A969" s="23" t="s">
        <v>687</v>
      </c>
      <c r="B969" s="8">
        <v>52054654</v>
      </c>
      <c r="C969" s="25" t="s">
        <v>244</v>
      </c>
      <c r="D969" s="21">
        <f>COUNTIFS('CONTRATOS 2016'!AV:AV,A969,'CONTRATOS 2016'!$AI:AI,"&gt;=1")</f>
        <v>0</v>
      </c>
      <c r="E969" s="20">
        <f>SUMIFS('CONTRATOS 2016'!$AI:AI,'CONTRATOS 2016'!$AV:AV,A969)</f>
        <v>0</v>
      </c>
    </row>
    <row r="970" spans="1:5" x14ac:dyDescent="0.2">
      <c r="A970" s="23" t="s">
        <v>1288</v>
      </c>
      <c r="B970" s="8">
        <v>1015404440</v>
      </c>
      <c r="C970" s="25" t="s">
        <v>164</v>
      </c>
      <c r="D970" s="21">
        <f>COUNTIFS('CONTRATOS 2016'!AV:AV,A970,'CONTRATOS 2016'!$AI:AI,"&gt;=1")</f>
        <v>0</v>
      </c>
      <c r="E970" s="20">
        <f>SUMIFS('CONTRATOS 2016'!$AI:AI,'CONTRATOS 2016'!$AV:AV,A970)</f>
        <v>0</v>
      </c>
    </row>
    <row r="971" spans="1:5" x14ac:dyDescent="0.2">
      <c r="A971" s="23" t="s">
        <v>123</v>
      </c>
      <c r="B971" s="8">
        <v>1136909301</v>
      </c>
      <c r="C971" s="25" t="s">
        <v>244</v>
      </c>
      <c r="D971" s="21">
        <f>COUNTIFS('CONTRATOS 2016'!AV:AV,A971,'CONTRATOS 2016'!$AI:AI,"&gt;=1")</f>
        <v>0</v>
      </c>
      <c r="E971" s="20">
        <f>SUMIFS('CONTRATOS 2016'!$AI:AI,'CONTRATOS 2016'!$AV:AV,A971)</f>
        <v>0</v>
      </c>
    </row>
    <row r="972" spans="1:5" x14ac:dyDescent="0.2">
      <c r="A972" s="23" t="s">
        <v>734</v>
      </c>
      <c r="B972" s="8">
        <v>52543972</v>
      </c>
      <c r="C972" s="25" t="s">
        <v>162</v>
      </c>
      <c r="D972" s="21">
        <f>COUNTIFS('CONTRATOS 2016'!AV:AV,A972,'CONTRATOS 2016'!$AI:AI,"&gt;=1")</f>
        <v>0</v>
      </c>
      <c r="E972" s="20">
        <f>SUMIFS('CONTRATOS 2016'!$AI:AI,'CONTRATOS 2016'!$AV:AV,A972)</f>
        <v>0</v>
      </c>
    </row>
    <row r="973" spans="1:5" x14ac:dyDescent="0.2">
      <c r="A973" s="23" t="s">
        <v>104</v>
      </c>
      <c r="B973" s="8">
        <v>52796956</v>
      </c>
      <c r="C973" s="25" t="s">
        <v>278</v>
      </c>
      <c r="D973" s="21">
        <f>COUNTIFS('CONTRATOS 2016'!AV:AV,A973,'CONTRATOS 2016'!$AI:AI,"&gt;=1")</f>
        <v>0</v>
      </c>
      <c r="E973" s="20">
        <f>SUMIFS('CONTRATOS 2016'!$AI:AI,'CONTRATOS 2016'!$AV:AV,A973)</f>
        <v>0</v>
      </c>
    </row>
    <row r="974" spans="1:5" x14ac:dyDescent="0.2">
      <c r="A974" s="23" t="s">
        <v>1350</v>
      </c>
      <c r="B974" s="8">
        <v>1032376475</v>
      </c>
      <c r="C974" s="25" t="s">
        <v>214</v>
      </c>
      <c r="D974" s="21">
        <f>COUNTIFS('CONTRATOS 2016'!AV:AV,A974,'CONTRATOS 2016'!$AI:AI,"&gt;=1")</f>
        <v>0</v>
      </c>
      <c r="E974" s="20">
        <f>SUMIFS('CONTRATOS 2016'!$AI:AI,'CONTRATOS 2016'!$AV:AV,A974)</f>
        <v>0</v>
      </c>
    </row>
    <row r="975" spans="1:5" x14ac:dyDescent="0.2">
      <c r="A975" s="23" t="s">
        <v>787</v>
      </c>
      <c r="B975" s="8">
        <v>53011944</v>
      </c>
      <c r="C975" s="25" t="s">
        <v>162</v>
      </c>
      <c r="D975" s="21">
        <f>COUNTIFS('CONTRATOS 2016'!AV:AV,A975,'CONTRATOS 2016'!$AI:AI,"&gt;=1")</f>
        <v>0</v>
      </c>
      <c r="E975" s="20">
        <f>SUMIFS('CONTRATOS 2016'!$AI:AI,'CONTRATOS 2016'!$AV:AV,A975)</f>
        <v>0</v>
      </c>
    </row>
    <row r="976" spans="1:5" x14ac:dyDescent="0.2">
      <c r="A976" s="23" t="s">
        <v>1294</v>
      </c>
      <c r="B976" s="8">
        <v>1016026757</v>
      </c>
      <c r="C976" s="25" t="s">
        <v>162</v>
      </c>
      <c r="D976" s="21">
        <f>COUNTIFS('CONTRATOS 2016'!AV:AV,A976,'CONTRATOS 2016'!$AI:AI,"&gt;=1")</f>
        <v>0</v>
      </c>
      <c r="E976" s="20">
        <f>SUMIFS('CONTRATOS 2016'!$AI:AI,'CONTRATOS 2016'!$AV:AV,A976)</f>
        <v>0</v>
      </c>
    </row>
    <row r="977" spans="1:5" x14ac:dyDescent="0.2">
      <c r="A977" s="23" t="s">
        <v>588</v>
      </c>
      <c r="B977" s="8">
        <v>38211216</v>
      </c>
      <c r="C977" s="25" t="s">
        <v>180</v>
      </c>
      <c r="D977" s="21">
        <f>COUNTIFS('CONTRATOS 2016'!AV:AV,A977,'CONTRATOS 2016'!$AI:AI,"&gt;=1")</f>
        <v>0</v>
      </c>
      <c r="E977" s="20">
        <f>SUMIFS('CONTRATOS 2016'!$AI:AI,'CONTRATOS 2016'!$AV:AV,A977)</f>
        <v>0</v>
      </c>
    </row>
    <row r="978" spans="1:5" x14ac:dyDescent="0.2">
      <c r="A978" s="23" t="s">
        <v>1349</v>
      </c>
      <c r="B978" s="8">
        <v>1032376091</v>
      </c>
      <c r="C978" s="25" t="s">
        <v>162</v>
      </c>
      <c r="D978" s="21">
        <f>COUNTIFS('CONTRATOS 2016'!AV:AV,A978,'CONTRATOS 2016'!$AI:AI,"&gt;=1")</f>
        <v>0</v>
      </c>
      <c r="E978" s="20">
        <f>SUMIFS('CONTRATOS 2016'!$AI:AI,'CONTRATOS 2016'!$AV:AV,A978)</f>
        <v>0</v>
      </c>
    </row>
    <row r="979" spans="1:5" x14ac:dyDescent="0.2">
      <c r="A979" s="23" t="s">
        <v>533</v>
      </c>
      <c r="B979" s="8">
        <v>27094208</v>
      </c>
      <c r="C979" s="25" t="s">
        <v>176</v>
      </c>
      <c r="D979" s="21">
        <f>COUNTIFS('CONTRATOS 2016'!AV:AV,A979,'CONTRATOS 2016'!$AI:AI,"&gt;=1")</f>
        <v>0</v>
      </c>
      <c r="E979" s="20">
        <f>SUMIFS('CONTRATOS 2016'!$AI:AI,'CONTRATOS 2016'!$AV:AV,A979)</f>
        <v>0</v>
      </c>
    </row>
    <row r="980" spans="1:5" x14ac:dyDescent="0.2">
      <c r="A980" s="23" t="s">
        <v>513</v>
      </c>
      <c r="B980" s="8">
        <v>23497319</v>
      </c>
      <c r="C980" s="25" t="s">
        <v>240</v>
      </c>
      <c r="D980" s="21">
        <f>COUNTIFS('CONTRATOS 2016'!AV:AV,A980,'CONTRATOS 2016'!$AI:AI,"&gt;=1")</f>
        <v>0</v>
      </c>
      <c r="E980" s="20">
        <f>SUMIFS('CONTRATOS 2016'!$AI:AI,'CONTRATOS 2016'!$AV:AV,A980)</f>
        <v>0</v>
      </c>
    </row>
    <row r="981" spans="1:5" x14ac:dyDescent="0.2">
      <c r="A981" s="23" t="s">
        <v>818</v>
      </c>
      <c r="B981" s="8">
        <v>60253067</v>
      </c>
      <c r="C981" s="25" t="s">
        <v>227</v>
      </c>
      <c r="D981" s="21">
        <f>COUNTIFS('CONTRATOS 2016'!AV:AV,A981,'CONTRATOS 2016'!$AI:AI,"&gt;=1")</f>
        <v>0</v>
      </c>
      <c r="E981" s="20">
        <f>SUMIFS('CONTRATOS 2016'!$AI:AI,'CONTRATOS 2016'!$AV:AV,A981)</f>
        <v>0</v>
      </c>
    </row>
    <row r="982" spans="1:5" x14ac:dyDescent="0.2">
      <c r="A982" s="23" t="s">
        <v>782</v>
      </c>
      <c r="B982" s="8">
        <v>52976499</v>
      </c>
      <c r="C982" s="25" t="s">
        <v>162</v>
      </c>
      <c r="D982" s="21">
        <f>COUNTIFS('CONTRATOS 2016'!AV:AV,A982,'CONTRATOS 2016'!$AI:AI,"&gt;=1")</f>
        <v>0</v>
      </c>
      <c r="E982" s="20">
        <f>SUMIFS('CONTRATOS 2016'!$AI:AI,'CONTRATOS 2016'!$AV:AV,A982)</f>
        <v>0</v>
      </c>
    </row>
    <row r="983" spans="1:5" x14ac:dyDescent="0.2">
      <c r="A983" s="23" t="s">
        <v>11</v>
      </c>
      <c r="B983" s="8">
        <v>46357011</v>
      </c>
      <c r="C983" s="25" t="s">
        <v>195</v>
      </c>
      <c r="D983" s="21">
        <f>COUNTIFS('CONTRATOS 2016'!AV:AV,A983,'CONTRATOS 2016'!$AI:AI,"&gt;=1")</f>
        <v>0</v>
      </c>
      <c r="E983" s="20">
        <f>SUMIFS('CONTRATOS 2016'!$AI:AI,'CONTRATOS 2016'!$AV:AV,A983)</f>
        <v>0</v>
      </c>
    </row>
    <row r="984" spans="1:5" x14ac:dyDescent="0.2">
      <c r="A984" s="23" t="s">
        <v>1027</v>
      </c>
      <c r="B984" s="8">
        <v>79907708</v>
      </c>
      <c r="C984" s="25" t="s">
        <v>162</v>
      </c>
      <c r="D984" s="21">
        <f>COUNTIFS('CONTRATOS 2016'!AV:AV,A984,'CONTRATOS 2016'!$AI:AI,"&gt;=1")</f>
        <v>0</v>
      </c>
      <c r="E984" s="20">
        <f>SUMIFS('CONTRATOS 2016'!$AI:AI,'CONTRATOS 2016'!$AV:AV,A984)</f>
        <v>0</v>
      </c>
    </row>
    <row r="985" spans="1:5" x14ac:dyDescent="0.2">
      <c r="A985" s="23" t="s">
        <v>1062</v>
      </c>
      <c r="B985" s="8">
        <v>80048906</v>
      </c>
      <c r="C985" s="25" t="s">
        <v>205</v>
      </c>
      <c r="D985" s="21">
        <f>COUNTIFS('CONTRATOS 2016'!AV:AV,A985,'CONTRATOS 2016'!$AI:AI,"&gt;=1")</f>
        <v>0</v>
      </c>
      <c r="E985" s="20">
        <f>SUMIFS('CONTRATOS 2016'!$AI:AI,'CONTRATOS 2016'!$AV:AV,A985)</f>
        <v>0</v>
      </c>
    </row>
    <row r="986" spans="1:5" x14ac:dyDescent="0.2">
      <c r="A986" s="23" t="s">
        <v>1195</v>
      </c>
      <c r="B986" s="8">
        <v>88242955</v>
      </c>
      <c r="C986" s="25" t="s">
        <v>207</v>
      </c>
      <c r="D986" s="21">
        <f>COUNTIFS('CONTRATOS 2016'!AV:AV,A986,'CONTRATOS 2016'!$AI:AI,"&gt;=1")</f>
        <v>0</v>
      </c>
      <c r="E986" s="20">
        <f>SUMIFS('CONTRATOS 2016'!$AI:AI,'CONTRATOS 2016'!$AV:AV,A986)</f>
        <v>0</v>
      </c>
    </row>
    <row r="987" spans="1:5" x14ac:dyDescent="0.2">
      <c r="A987" s="23" t="s">
        <v>984</v>
      </c>
      <c r="B987" s="8">
        <v>79596577</v>
      </c>
      <c r="C987" s="25" t="s">
        <v>270</v>
      </c>
      <c r="D987" s="21">
        <f>COUNTIFS('CONTRATOS 2016'!AV:AV,A987,'CONTRATOS 2016'!$AI:AI,"&gt;=1")</f>
        <v>0</v>
      </c>
      <c r="E987" s="20">
        <f>SUMIFS('CONTRATOS 2016'!$AI:AI,'CONTRATOS 2016'!$AV:AV,A987)</f>
        <v>0</v>
      </c>
    </row>
    <row r="988" spans="1:5" x14ac:dyDescent="0.2">
      <c r="A988" s="23" t="s">
        <v>1125</v>
      </c>
      <c r="B988" s="8">
        <v>80771692</v>
      </c>
      <c r="C988" s="25" t="s">
        <v>162</v>
      </c>
      <c r="D988" s="21">
        <f>COUNTIFS('CONTRATOS 2016'!AV:AV,A988,'CONTRATOS 2016'!$AI:AI,"&gt;=1")</f>
        <v>0</v>
      </c>
      <c r="E988" s="20">
        <f>SUMIFS('CONTRATOS 2016'!$AI:AI,'CONTRATOS 2016'!$AV:AV,A988)</f>
        <v>0</v>
      </c>
    </row>
    <row r="989" spans="1:5" x14ac:dyDescent="0.2">
      <c r="A989" s="23" t="s">
        <v>1047</v>
      </c>
      <c r="B989" s="8">
        <v>79989053</v>
      </c>
      <c r="C989" s="25" t="s">
        <v>198</v>
      </c>
      <c r="D989" s="21">
        <f>COUNTIFS('CONTRATOS 2016'!AV:AV,A989,'CONTRATOS 2016'!$AI:AI,"&gt;=1")</f>
        <v>0</v>
      </c>
      <c r="E989" s="20">
        <f>SUMIFS('CONTRATOS 2016'!$AI:AI,'CONTRATOS 2016'!$AV:AV,A989)</f>
        <v>0</v>
      </c>
    </row>
    <row r="990" spans="1:5" x14ac:dyDescent="0.2">
      <c r="A990" s="23" t="s">
        <v>90</v>
      </c>
      <c r="B990" s="8">
        <v>19262345</v>
      </c>
      <c r="C990" s="25" t="s">
        <v>241</v>
      </c>
      <c r="D990" s="21">
        <f>COUNTIFS('CONTRATOS 2016'!AV:AV,A990,'CONTRATOS 2016'!$AI:AI,"&gt;=1")</f>
        <v>0</v>
      </c>
      <c r="E990" s="20">
        <f>SUMIFS('CONTRATOS 2016'!$AI:AI,'CONTRATOS 2016'!$AV:AV,A990)</f>
        <v>0</v>
      </c>
    </row>
    <row r="991" spans="1:5" x14ac:dyDescent="0.2">
      <c r="A991" s="23" t="s">
        <v>370</v>
      </c>
      <c r="B991" s="8">
        <v>10093539</v>
      </c>
      <c r="C991" s="25" t="s">
        <v>172</v>
      </c>
      <c r="D991" s="21">
        <f>COUNTIFS('CONTRATOS 2016'!AV:AV,A991,'CONTRATOS 2016'!$AI:AI,"&gt;=1")</f>
        <v>0</v>
      </c>
      <c r="E991" s="20">
        <f>SUMIFS('CONTRATOS 2016'!$AI:AI,'CONTRATOS 2016'!$AV:AV,A991)</f>
        <v>0</v>
      </c>
    </row>
    <row r="992" spans="1:5" x14ac:dyDescent="0.2">
      <c r="A992" s="23" t="s">
        <v>484</v>
      </c>
      <c r="B992" s="8">
        <v>19147500</v>
      </c>
      <c r="C992" s="25" t="s">
        <v>235</v>
      </c>
      <c r="D992" s="21">
        <f>COUNTIFS('CONTRATOS 2016'!AV:AV,A992,'CONTRATOS 2016'!$AI:AI,"&gt;=1")</f>
        <v>0</v>
      </c>
      <c r="E992" s="20">
        <f>SUMIFS('CONTRATOS 2016'!$AI:AI,'CONTRATOS 2016'!$AV:AV,A992)</f>
        <v>0</v>
      </c>
    </row>
    <row r="993" spans="1:5" x14ac:dyDescent="0.2">
      <c r="A993" s="23" t="s">
        <v>662</v>
      </c>
      <c r="B993" s="8">
        <v>51713174</v>
      </c>
      <c r="C993" s="25" t="s">
        <v>273</v>
      </c>
      <c r="D993" s="21">
        <f>COUNTIFS('CONTRATOS 2016'!AV:AV,A993,'CONTRATOS 2016'!$AI:AI,"&gt;=1")</f>
        <v>0</v>
      </c>
      <c r="E993" s="20">
        <f>SUMIFS('CONTRATOS 2016'!$AI:AI,'CONTRATOS 2016'!$AV:AV,A993)</f>
        <v>0</v>
      </c>
    </row>
    <row r="994" spans="1:5" x14ac:dyDescent="0.2">
      <c r="A994" s="23" t="s">
        <v>624</v>
      </c>
      <c r="B994" s="8">
        <v>41790264</v>
      </c>
      <c r="C994" s="25" t="s">
        <v>240</v>
      </c>
      <c r="D994" s="21">
        <f>COUNTIFS('CONTRATOS 2016'!AV:AV,A994,'CONTRATOS 2016'!$AI:AI,"&gt;=1")</f>
        <v>0</v>
      </c>
      <c r="E994" s="20">
        <f>SUMIFS('CONTRATOS 2016'!$AI:AI,'CONTRATOS 2016'!$AV:AV,A994)</f>
        <v>0</v>
      </c>
    </row>
    <row r="995" spans="1:5" x14ac:dyDescent="0.2">
      <c r="A995" s="23" t="s">
        <v>1139</v>
      </c>
      <c r="B995" s="8">
        <v>81715489</v>
      </c>
      <c r="C995" s="25" t="s">
        <v>237</v>
      </c>
      <c r="D995" s="21">
        <f>COUNTIFS('CONTRATOS 2016'!AV:AV,A995,'CONTRATOS 2016'!$AI:AI,"&gt;=1")</f>
        <v>0</v>
      </c>
      <c r="E995" s="20">
        <f>SUMIFS('CONTRATOS 2016'!$AI:AI,'CONTRATOS 2016'!$AV:AV,A995)</f>
        <v>0</v>
      </c>
    </row>
    <row r="996" spans="1:5" x14ac:dyDescent="0.2">
      <c r="A996" s="23" t="s">
        <v>702</v>
      </c>
      <c r="B996" s="8">
        <v>52273843</v>
      </c>
      <c r="C996" s="25" t="s">
        <v>164</v>
      </c>
      <c r="D996" s="21">
        <f>COUNTIFS('CONTRATOS 2016'!AV:AV,A996,'CONTRATOS 2016'!$AI:AI,"&gt;=1")</f>
        <v>0</v>
      </c>
      <c r="E996" s="20">
        <f>SUMIFS('CONTRATOS 2016'!$AI:AI,'CONTRATOS 2016'!$AV:AV,A996)</f>
        <v>0</v>
      </c>
    </row>
    <row r="997" spans="1:5" x14ac:dyDescent="0.2">
      <c r="A997" s="23" t="s">
        <v>744</v>
      </c>
      <c r="B997" s="8">
        <v>52756665</v>
      </c>
      <c r="C997" s="25" t="s">
        <v>162</v>
      </c>
      <c r="D997" s="21">
        <f>COUNTIFS('CONTRATOS 2016'!AV:AV,A997,'CONTRATOS 2016'!$AI:AI,"&gt;=1")</f>
        <v>0</v>
      </c>
      <c r="E997" s="20">
        <f>SUMIFS('CONTRATOS 2016'!$AI:AI,'CONTRATOS 2016'!$AV:AV,A997)</f>
        <v>0</v>
      </c>
    </row>
    <row r="998" spans="1:5" x14ac:dyDescent="0.2">
      <c r="A998" s="23" t="s">
        <v>301</v>
      </c>
      <c r="B998" s="8">
        <v>4153534</v>
      </c>
      <c r="C998" s="25" t="s">
        <v>170</v>
      </c>
      <c r="D998" s="21">
        <f>COUNTIFS('CONTRATOS 2016'!AV:AV,A998,'CONTRATOS 2016'!$AI:AI,"&gt;=1")</f>
        <v>0</v>
      </c>
      <c r="E998" s="20">
        <f>SUMIFS('CONTRATOS 2016'!$AI:AI,'CONTRATOS 2016'!$AV:AV,A998)</f>
        <v>0</v>
      </c>
    </row>
    <row r="999" spans="1:5" x14ac:dyDescent="0.2">
      <c r="A999" s="23" t="s">
        <v>646</v>
      </c>
      <c r="B999" s="8">
        <v>46376060</v>
      </c>
      <c r="C999" s="25" t="s">
        <v>175</v>
      </c>
      <c r="D999" s="21">
        <f>COUNTIFS('CONTRATOS 2016'!AV:AV,A999,'CONTRATOS 2016'!$AI:AI,"&gt;=1")</f>
        <v>0</v>
      </c>
      <c r="E999" s="20">
        <f>SUMIFS('CONTRATOS 2016'!$AI:AI,'CONTRATOS 2016'!$AV:AV,A999)</f>
        <v>0</v>
      </c>
    </row>
    <row r="1000" spans="1:5" x14ac:dyDescent="0.2">
      <c r="A1000" s="23" t="s">
        <v>1272</v>
      </c>
      <c r="B1000" s="8">
        <v>1012340826</v>
      </c>
      <c r="C1000" s="25" t="s">
        <v>162</v>
      </c>
      <c r="D1000" s="21">
        <f>COUNTIFS('CONTRATOS 2016'!AV:AV,A1000,'CONTRATOS 2016'!$AI:AI,"&gt;=1")</f>
        <v>0</v>
      </c>
      <c r="E1000" s="20">
        <f>SUMIFS('CONTRATOS 2016'!$AI:AI,'CONTRATOS 2016'!$AV:AV,A1000)</f>
        <v>0</v>
      </c>
    </row>
    <row r="1001" spans="1:5" x14ac:dyDescent="0.2">
      <c r="A1001" s="23" t="s">
        <v>655</v>
      </c>
      <c r="B1001" s="8">
        <v>51614851</v>
      </c>
      <c r="C1001" s="25" t="s">
        <v>239</v>
      </c>
      <c r="D1001" s="21">
        <f>COUNTIFS('CONTRATOS 2016'!AV:AV,A1001,'CONTRATOS 2016'!$AI:AI,"&gt;=1")</f>
        <v>0</v>
      </c>
      <c r="E1001" s="20">
        <f>SUMIFS('CONTRATOS 2016'!$AI:AI,'CONTRATOS 2016'!$AV:AV,A1001)</f>
        <v>0</v>
      </c>
    </row>
    <row r="1002" spans="1:5" x14ac:dyDescent="0.2">
      <c r="A1002" s="23" t="s">
        <v>692</v>
      </c>
      <c r="B1002" s="8">
        <v>52128985</v>
      </c>
      <c r="C1002" s="25" t="s">
        <v>214</v>
      </c>
      <c r="D1002" s="21">
        <f>COUNTIFS('CONTRATOS 2016'!AV:AV,A1002,'CONTRATOS 2016'!$AI:AI,"&gt;=1")</f>
        <v>0</v>
      </c>
      <c r="E1002" s="20">
        <f>SUMIFS('CONTRATOS 2016'!$AI:AI,'CONTRATOS 2016'!$AV:AV,A1002)</f>
        <v>0</v>
      </c>
    </row>
    <row r="1003" spans="1:5" x14ac:dyDescent="0.2">
      <c r="A1003" s="23" t="s">
        <v>711</v>
      </c>
      <c r="B1003" s="8">
        <v>52350202</v>
      </c>
      <c r="C1003" s="25" t="s">
        <v>265</v>
      </c>
      <c r="D1003" s="21">
        <f>COUNTIFS('CONTRATOS 2016'!AV:AV,A1003,'CONTRATOS 2016'!$AI:AI,"&gt;=1")</f>
        <v>0</v>
      </c>
      <c r="E1003" s="20">
        <f>SUMIFS('CONTRATOS 2016'!$AI:AI,'CONTRATOS 2016'!$AV:AV,A1003)</f>
        <v>0</v>
      </c>
    </row>
    <row r="1004" spans="1:5" x14ac:dyDescent="0.2">
      <c r="A1004" s="23" t="s">
        <v>613</v>
      </c>
      <c r="B1004" s="8">
        <v>40328090</v>
      </c>
      <c r="C1004" s="25" t="s">
        <v>175</v>
      </c>
      <c r="D1004" s="21">
        <f>COUNTIFS('CONTRATOS 2016'!AV:AV,A1004,'CONTRATOS 2016'!$AI:AI,"&gt;=1")</f>
        <v>0</v>
      </c>
      <c r="E1004" s="20">
        <f>SUMIFS('CONTRATOS 2016'!$AI:AI,'CONTRATOS 2016'!$AV:AV,A1004)</f>
        <v>0</v>
      </c>
    </row>
    <row r="1005" spans="1:5" x14ac:dyDescent="0.2">
      <c r="A1005" s="23" t="s">
        <v>705</v>
      </c>
      <c r="B1005" s="8">
        <v>52302837</v>
      </c>
      <c r="C1005" s="25" t="s">
        <v>189</v>
      </c>
      <c r="D1005" s="21">
        <f>COUNTIFS('CONTRATOS 2016'!AV:AV,A1005,'CONTRATOS 2016'!$AI:AI,"&gt;=1")</f>
        <v>0</v>
      </c>
      <c r="E1005" s="20">
        <f>SUMIFS('CONTRATOS 2016'!$AI:AI,'CONTRATOS 2016'!$AV:AV,A1005)</f>
        <v>0</v>
      </c>
    </row>
    <row r="1006" spans="1:5" x14ac:dyDescent="0.2">
      <c r="A1006" s="23" t="s">
        <v>629</v>
      </c>
      <c r="B1006" s="8">
        <v>42497228</v>
      </c>
      <c r="C1006" s="25" t="s">
        <v>232</v>
      </c>
      <c r="D1006" s="21">
        <f>COUNTIFS('CONTRATOS 2016'!AV:AV,A1006,'CONTRATOS 2016'!$AI:AI,"&gt;=1")</f>
        <v>0</v>
      </c>
      <c r="E1006" s="20">
        <f>SUMIFS('CONTRATOS 2016'!$AI:AI,'CONTRATOS 2016'!$AV:AV,A1006)</f>
        <v>0</v>
      </c>
    </row>
    <row r="1007" spans="1:5" x14ac:dyDescent="0.2">
      <c r="A1007" s="23" t="s">
        <v>503</v>
      </c>
      <c r="B1007" s="8">
        <v>20866181</v>
      </c>
      <c r="C1007" s="25" t="s">
        <v>208</v>
      </c>
      <c r="D1007" s="21">
        <f>COUNTIFS('CONTRATOS 2016'!AV:AV,A1007,'CONTRATOS 2016'!$AI:AI,"&gt;=1")</f>
        <v>0</v>
      </c>
      <c r="E1007" s="20">
        <f>SUMIFS('CONTRATOS 2016'!$AI:AI,'CONTRATOS 2016'!$AV:AV,A1007)</f>
        <v>0</v>
      </c>
    </row>
    <row r="1008" spans="1:5" x14ac:dyDescent="0.2">
      <c r="A1008" s="23" t="s">
        <v>653</v>
      </c>
      <c r="B1008" s="8">
        <v>51578212</v>
      </c>
      <c r="C1008" s="25" t="s">
        <v>186</v>
      </c>
      <c r="D1008" s="21">
        <f>COUNTIFS('CONTRATOS 2016'!AV:AV,A1008,'CONTRATOS 2016'!$AI:AI,"&gt;=1")</f>
        <v>0</v>
      </c>
      <c r="E1008" s="20">
        <f>SUMIFS('CONTRATOS 2016'!$AI:AI,'CONTRATOS 2016'!$AV:AV,A1008)</f>
        <v>0</v>
      </c>
    </row>
    <row r="1009" spans="1:5" x14ac:dyDescent="0.2">
      <c r="A1009" s="23" t="s">
        <v>720</v>
      </c>
      <c r="B1009" s="8">
        <v>52426258</v>
      </c>
      <c r="C1009" s="25" t="s">
        <v>256</v>
      </c>
      <c r="D1009" s="21">
        <f>COUNTIFS('CONTRATOS 2016'!AV:AV,A1009,'CONTRATOS 2016'!$AI:AI,"&gt;=1")</f>
        <v>0</v>
      </c>
      <c r="E1009" s="20">
        <f>SUMIFS('CONTRATOS 2016'!$AI:AI,'CONTRATOS 2016'!$AV:AV,A1009)</f>
        <v>0</v>
      </c>
    </row>
    <row r="1010" spans="1:5" x14ac:dyDescent="0.2">
      <c r="A1010" s="23" t="s">
        <v>505</v>
      </c>
      <c r="B1010" s="8">
        <v>20993743</v>
      </c>
      <c r="C1010" s="25" t="s">
        <v>208</v>
      </c>
      <c r="D1010" s="21">
        <f>COUNTIFS('CONTRATOS 2016'!AV:AV,A1010,'CONTRATOS 2016'!$AI:AI,"&gt;=1")</f>
        <v>0</v>
      </c>
      <c r="E1010" s="20">
        <f>SUMIFS('CONTRATOS 2016'!$AI:AI,'CONTRATOS 2016'!$AV:AV,A1010)</f>
        <v>0</v>
      </c>
    </row>
    <row r="1011" spans="1:5" x14ac:dyDescent="0.2">
      <c r="A1011" s="23" t="s">
        <v>697</v>
      </c>
      <c r="B1011" s="8">
        <v>52245730</v>
      </c>
      <c r="C1011" s="25" t="s">
        <v>162</v>
      </c>
      <c r="D1011" s="21">
        <f>COUNTIFS('CONTRATOS 2016'!AV:AV,A1011,'CONTRATOS 2016'!$AI:AI,"&gt;=1")</f>
        <v>0</v>
      </c>
      <c r="E1011" s="20">
        <f>SUMIFS('CONTRATOS 2016'!$AI:AI,'CONTRATOS 2016'!$AV:AV,A1011)</f>
        <v>0</v>
      </c>
    </row>
    <row r="1012" spans="1:5" x14ac:dyDescent="0.2">
      <c r="A1012" s="23" t="s">
        <v>683</v>
      </c>
      <c r="B1012" s="8">
        <v>52011183</v>
      </c>
      <c r="C1012" s="25" t="s">
        <v>244</v>
      </c>
      <c r="D1012" s="21">
        <f>COUNTIFS('CONTRATOS 2016'!AV:AV,A1012,'CONTRATOS 2016'!$AI:AI,"&gt;=1")</f>
        <v>0</v>
      </c>
      <c r="E1012" s="20">
        <f>SUMIFS('CONTRATOS 2016'!$AI:AI,'CONTRATOS 2016'!$AV:AV,A1012)</f>
        <v>0</v>
      </c>
    </row>
    <row r="1013" spans="1:5" x14ac:dyDescent="0.2">
      <c r="A1013" s="23" t="s">
        <v>1424</v>
      </c>
      <c r="B1013" s="8">
        <v>1113643300</v>
      </c>
      <c r="C1013" s="25" t="s">
        <v>204</v>
      </c>
      <c r="D1013" s="21">
        <f>COUNTIFS('CONTRATOS 2016'!AV:AV,A1013,'CONTRATOS 2016'!$AI:AI,"&gt;=1")</f>
        <v>0</v>
      </c>
      <c r="E1013" s="20">
        <f>SUMIFS('CONTRATOS 2016'!$AI:AI,'CONTRATOS 2016'!$AV:AV,A1013)</f>
        <v>0</v>
      </c>
    </row>
    <row r="1014" spans="1:5" x14ac:dyDescent="0.2">
      <c r="A1014" s="23" t="s">
        <v>767</v>
      </c>
      <c r="B1014" s="8">
        <v>52897087</v>
      </c>
      <c r="C1014" s="25" t="s">
        <v>162</v>
      </c>
      <c r="D1014" s="21">
        <f>COUNTIFS('CONTRATOS 2016'!AV:AV,A1014,'CONTRATOS 2016'!$AI:AI,"&gt;=1")</f>
        <v>0</v>
      </c>
      <c r="E1014" s="20">
        <f>SUMIFS('CONTRATOS 2016'!$AI:AI,'CONTRATOS 2016'!$AV:AV,A1014)</f>
        <v>0</v>
      </c>
    </row>
    <row r="1015" spans="1:5" x14ac:dyDescent="0.2">
      <c r="A1015" s="23" t="s">
        <v>645</v>
      </c>
      <c r="B1015" s="8">
        <v>46373712</v>
      </c>
      <c r="C1015" s="25" t="s">
        <v>271</v>
      </c>
      <c r="D1015" s="21">
        <f>COUNTIFS('CONTRATOS 2016'!AV:AV,A1015,'CONTRATOS 2016'!$AI:AI,"&gt;=1")</f>
        <v>0</v>
      </c>
      <c r="E1015" s="20">
        <f>SUMIFS('CONTRATOS 2016'!$AI:AI,'CONTRATOS 2016'!$AV:AV,A1015)</f>
        <v>0</v>
      </c>
    </row>
    <row r="1016" spans="1:5" x14ac:dyDescent="0.2">
      <c r="A1016" s="23" t="s">
        <v>679</v>
      </c>
      <c r="B1016" s="8">
        <v>51951942</v>
      </c>
      <c r="C1016" s="25" t="s">
        <v>164</v>
      </c>
      <c r="D1016" s="21">
        <f>COUNTIFS('CONTRATOS 2016'!AV:AV,A1016,'CONTRATOS 2016'!$AI:AI,"&gt;=1")</f>
        <v>0</v>
      </c>
      <c r="E1016" s="20">
        <f>SUMIFS('CONTRATOS 2016'!$AI:AI,'CONTRATOS 2016'!$AV:AV,A1016)</f>
        <v>0</v>
      </c>
    </row>
    <row r="1017" spans="1:5" x14ac:dyDescent="0.2">
      <c r="A1017" s="23" t="s">
        <v>766</v>
      </c>
      <c r="B1017" s="8">
        <v>52888693</v>
      </c>
      <c r="C1017" s="25" t="s">
        <v>208</v>
      </c>
      <c r="D1017" s="21">
        <f>COUNTIFS('CONTRATOS 2016'!AV:AV,A1017,'CONTRATOS 2016'!$AI:AI,"&gt;=1")</f>
        <v>0</v>
      </c>
      <c r="E1017" s="20">
        <f>SUMIFS('CONTRATOS 2016'!$AI:AI,'CONTRATOS 2016'!$AV:AV,A1017)</f>
        <v>0</v>
      </c>
    </row>
    <row r="1018" spans="1:5" x14ac:dyDescent="0.2">
      <c r="A1018" s="23" t="s">
        <v>88</v>
      </c>
      <c r="B1018" s="8">
        <v>63335799</v>
      </c>
      <c r="C1018" s="25" t="s">
        <v>185</v>
      </c>
      <c r="D1018" s="21">
        <f>COUNTIFS('CONTRATOS 2016'!AV:AV,A1018,'CONTRATOS 2016'!$AI:AI,"&gt;=1")</f>
        <v>0</v>
      </c>
      <c r="E1018" s="20">
        <f>SUMIFS('CONTRATOS 2016'!$AI:AI,'CONTRATOS 2016'!$AV:AV,A1018)</f>
        <v>0</v>
      </c>
    </row>
    <row r="1019" spans="1:5" x14ac:dyDescent="0.2">
      <c r="A1019" s="23" t="s">
        <v>995</v>
      </c>
      <c r="B1019" s="8">
        <v>79702400</v>
      </c>
      <c r="C1019" s="25" t="s">
        <v>206</v>
      </c>
      <c r="D1019" s="21">
        <f>COUNTIFS('CONTRATOS 2016'!AV:AV,A1019,'CONTRATOS 2016'!$AI:AI,"&gt;=1")</f>
        <v>0</v>
      </c>
      <c r="E1019" s="20">
        <f>SUMIFS('CONTRATOS 2016'!$AI:AI,'CONTRATOS 2016'!$AV:AV,A1019)</f>
        <v>0</v>
      </c>
    </row>
    <row r="1020" spans="1:5" x14ac:dyDescent="0.2">
      <c r="A1020" s="23" t="s">
        <v>615</v>
      </c>
      <c r="B1020" s="8">
        <v>40399534</v>
      </c>
      <c r="C1020" s="25" t="s">
        <v>206</v>
      </c>
      <c r="D1020" s="21">
        <f>COUNTIFS('CONTRATOS 2016'!AV:AV,A1020,'CONTRATOS 2016'!$AI:AI,"&gt;=1")</f>
        <v>0</v>
      </c>
      <c r="E1020" s="20">
        <f>SUMIFS('CONTRATOS 2016'!$AI:AI,'CONTRATOS 2016'!$AV:AV,A1020)</f>
        <v>0</v>
      </c>
    </row>
    <row r="1021" spans="1:5" x14ac:dyDescent="0.2">
      <c r="A1021" s="23" t="s">
        <v>338</v>
      </c>
      <c r="B1021" s="8">
        <v>7628406</v>
      </c>
      <c r="C1021" s="25" t="s">
        <v>196</v>
      </c>
      <c r="D1021" s="21">
        <f>COUNTIFS('CONTRATOS 2016'!AV:AV,A1021,'CONTRATOS 2016'!$AI:AI,"&gt;=1")</f>
        <v>0</v>
      </c>
      <c r="E1021" s="20">
        <f>SUMIFS('CONTRATOS 2016'!$AI:AI,'CONTRATOS 2016'!$AV:AV,A1021)</f>
        <v>0</v>
      </c>
    </row>
    <row r="1022" spans="1:5" x14ac:dyDescent="0.2">
      <c r="A1022" s="23" t="s">
        <v>1011</v>
      </c>
      <c r="B1022" s="17">
        <v>79809833</v>
      </c>
      <c r="C1022" s="25" t="s">
        <v>162</v>
      </c>
      <c r="D1022" s="21">
        <f>COUNTIFS('CONTRATOS 2016'!AV:AV,A1022,'CONTRATOS 2016'!$AI:AI,"&gt;=1")</f>
        <v>0</v>
      </c>
      <c r="E1022" s="20">
        <f>SUMIFS('CONTRATOS 2016'!$AI:AI,'CONTRATOS 2016'!$AV:AV,A1022)</f>
        <v>0</v>
      </c>
    </row>
    <row r="1023" spans="1:5" x14ac:dyDescent="0.2">
      <c r="A1023" s="23" t="s">
        <v>1166</v>
      </c>
      <c r="B1023" s="8">
        <v>86069286</v>
      </c>
      <c r="C1023" s="25" t="s">
        <v>162</v>
      </c>
      <c r="D1023" s="21">
        <f>COUNTIFS('CONTRATOS 2016'!AV:AV,A1023,'CONTRATOS 2016'!$AI:AI,"&gt;=1")</f>
        <v>0</v>
      </c>
      <c r="E1023" s="20">
        <f>SUMIFS('CONTRATOS 2016'!$AI:AI,'CONTRATOS 2016'!$AV:AV,A1023)</f>
        <v>0</v>
      </c>
    </row>
    <row r="1024" spans="1:5" x14ac:dyDescent="0.2">
      <c r="A1024" s="23" t="s">
        <v>427</v>
      </c>
      <c r="B1024" s="8">
        <v>13537724</v>
      </c>
      <c r="C1024" s="25" t="s">
        <v>162</v>
      </c>
      <c r="D1024" s="21">
        <f>COUNTIFS('CONTRATOS 2016'!AV:AV,A1024,'CONTRATOS 2016'!$AI:AI,"&gt;=1")</f>
        <v>0</v>
      </c>
      <c r="E1024" s="20">
        <f>SUMIFS('CONTRATOS 2016'!$AI:AI,'CONTRATOS 2016'!$AV:AV,A1024)</f>
        <v>0</v>
      </c>
    </row>
    <row r="1025" spans="1:5" x14ac:dyDescent="0.2">
      <c r="A1025" s="23" t="s">
        <v>1315</v>
      </c>
      <c r="B1025" s="8">
        <v>1022344052</v>
      </c>
      <c r="C1025" s="25" t="s">
        <v>162</v>
      </c>
      <c r="D1025" s="21">
        <f>COUNTIFS('CONTRATOS 2016'!AV:AV,A1025,'CONTRATOS 2016'!$AI:AI,"&gt;=1")</f>
        <v>0</v>
      </c>
      <c r="E1025" s="20">
        <f>SUMIFS('CONTRATOS 2016'!$AI:AI,'CONTRATOS 2016'!$AV:AV,A1025)</f>
        <v>0</v>
      </c>
    </row>
    <row r="1026" spans="1:5" x14ac:dyDescent="0.2">
      <c r="A1026" s="23" t="s">
        <v>1222</v>
      </c>
      <c r="B1026" s="8">
        <v>93407466</v>
      </c>
      <c r="C1026" s="25" t="s">
        <v>172</v>
      </c>
      <c r="D1026" s="21">
        <f>COUNTIFS('CONTRATOS 2016'!AV:AV,A1026,'CONTRATOS 2016'!$AI:AI,"&gt;=1")</f>
        <v>0</v>
      </c>
      <c r="E1026" s="20">
        <f>SUMIFS('CONTRATOS 2016'!$AI:AI,'CONTRATOS 2016'!$AV:AV,A1026)</f>
        <v>0</v>
      </c>
    </row>
    <row r="1027" spans="1:5" x14ac:dyDescent="0.2">
      <c r="A1027" s="23" t="s">
        <v>464</v>
      </c>
      <c r="B1027" s="8">
        <v>17336922</v>
      </c>
      <c r="C1027" s="25" t="s">
        <v>206</v>
      </c>
      <c r="D1027" s="21">
        <f>COUNTIFS('CONTRATOS 2016'!AV:AV,A1027,'CONTRATOS 2016'!$AI:AI,"&gt;=1")</f>
        <v>0</v>
      </c>
      <c r="E1027" s="20">
        <f>SUMIFS('CONTRATOS 2016'!$AI:AI,'CONTRATOS 2016'!$AV:AV,A1027)</f>
        <v>0</v>
      </c>
    </row>
    <row r="1028" spans="1:5" x14ac:dyDescent="0.2">
      <c r="A1028" s="23" t="s">
        <v>871</v>
      </c>
      <c r="B1028" s="8">
        <v>72208816</v>
      </c>
      <c r="C1028" s="25" t="s">
        <v>201</v>
      </c>
      <c r="D1028" s="21">
        <f>COUNTIFS('CONTRATOS 2016'!AV:AV,A1028,'CONTRATOS 2016'!$AI:AI,"&gt;=1")</f>
        <v>0</v>
      </c>
      <c r="E1028" s="20">
        <f>SUMIFS('CONTRATOS 2016'!$AI:AI,'CONTRATOS 2016'!$AV:AV,A1028)</f>
        <v>0</v>
      </c>
    </row>
    <row r="1029" spans="1:5" x14ac:dyDescent="0.2">
      <c r="A1029" s="23" t="s">
        <v>882</v>
      </c>
      <c r="B1029" s="8">
        <v>72277833</v>
      </c>
      <c r="C1029" s="25" t="s">
        <v>201</v>
      </c>
      <c r="D1029" s="21">
        <f>COUNTIFS('CONTRATOS 2016'!AV:AV,A1029,'CONTRATOS 2016'!$AI:AI,"&gt;=1")</f>
        <v>0</v>
      </c>
      <c r="E1029" s="20">
        <f>SUMIFS('CONTRATOS 2016'!$AI:AI,'CONTRATOS 2016'!$AV:AV,A1029)</f>
        <v>0</v>
      </c>
    </row>
    <row r="1030" spans="1:5" x14ac:dyDescent="0.2">
      <c r="A1030" s="23" t="s">
        <v>1015</v>
      </c>
      <c r="B1030" s="8">
        <v>79820029</v>
      </c>
      <c r="C1030" s="25" t="s">
        <v>241</v>
      </c>
      <c r="D1030" s="21">
        <f>COUNTIFS('CONTRATOS 2016'!AV:AV,A1030,'CONTRATOS 2016'!$AI:AI,"&gt;=1")</f>
        <v>0</v>
      </c>
      <c r="E1030" s="20">
        <f>SUMIFS('CONTRATOS 2016'!$AI:AI,'CONTRATOS 2016'!$AV:AV,A1030)</f>
        <v>0</v>
      </c>
    </row>
    <row r="1031" spans="1:5" x14ac:dyDescent="0.2">
      <c r="A1031" s="23" t="s">
        <v>294</v>
      </c>
      <c r="B1031" s="8">
        <v>3085927</v>
      </c>
      <c r="C1031" s="25" t="s">
        <v>162</v>
      </c>
      <c r="D1031" s="21">
        <f>COUNTIFS('CONTRATOS 2016'!AV:AV,A1031,'CONTRATOS 2016'!$AI:AI,"&gt;=1")</f>
        <v>0</v>
      </c>
      <c r="E1031" s="20">
        <f>SUMIFS('CONTRATOS 2016'!$AI:AI,'CONTRATOS 2016'!$AV:AV,A1031)</f>
        <v>0</v>
      </c>
    </row>
    <row r="1032" spans="1:5" x14ac:dyDescent="0.2">
      <c r="A1032" s="23" t="s">
        <v>147</v>
      </c>
      <c r="B1032" s="8">
        <v>79292555</v>
      </c>
      <c r="C1032" s="25" t="s">
        <v>244</v>
      </c>
      <c r="D1032" s="21">
        <f>COUNTIFS('CONTRATOS 2016'!AV:AV,A1032,'CONTRATOS 2016'!$AI:AI,"&gt;=1")</f>
        <v>0</v>
      </c>
      <c r="E1032" s="20">
        <f>SUMIFS('CONTRATOS 2016'!$AI:AI,'CONTRATOS 2016'!$AV:AV,A1032)</f>
        <v>0</v>
      </c>
    </row>
    <row r="1033" spans="1:5" x14ac:dyDescent="0.2">
      <c r="A1033" s="23" t="s">
        <v>958</v>
      </c>
      <c r="B1033" s="8">
        <v>79372360</v>
      </c>
      <c r="C1033" s="25" t="s">
        <v>276</v>
      </c>
      <c r="D1033" s="21">
        <f>COUNTIFS('CONTRATOS 2016'!AV:AV,A1033,'CONTRATOS 2016'!$AI:AI,"&gt;=1")</f>
        <v>0</v>
      </c>
      <c r="E1033" s="20">
        <f>SUMIFS('CONTRATOS 2016'!$AI:AI,'CONTRATOS 2016'!$AV:AV,A1033)</f>
        <v>0</v>
      </c>
    </row>
    <row r="1034" spans="1:5" x14ac:dyDescent="0.2">
      <c r="A1034" s="23" t="s">
        <v>1182</v>
      </c>
      <c r="B1034" s="8">
        <v>88211495</v>
      </c>
      <c r="C1034" s="25" t="s">
        <v>207</v>
      </c>
      <c r="D1034" s="21">
        <f>COUNTIFS('CONTRATOS 2016'!AV:AV,A1034,'CONTRATOS 2016'!$AI:AI,"&gt;=1")</f>
        <v>0</v>
      </c>
      <c r="E1034" s="20">
        <f>SUMIFS('CONTRATOS 2016'!$AI:AI,'CONTRATOS 2016'!$AV:AV,A1034)</f>
        <v>0</v>
      </c>
    </row>
    <row r="1035" spans="1:5" x14ac:dyDescent="0.2">
      <c r="A1035" s="23" t="s">
        <v>1000</v>
      </c>
      <c r="B1035" s="8">
        <v>79716480</v>
      </c>
      <c r="C1035" s="25" t="s">
        <v>164</v>
      </c>
      <c r="D1035" s="21">
        <f>COUNTIFS('CONTRATOS 2016'!AV:AV,A1035,'CONTRATOS 2016'!$AI:AI,"&gt;=1")</f>
        <v>0</v>
      </c>
      <c r="E1035" s="20">
        <f>SUMIFS('CONTRATOS 2016'!$AI:AI,'CONTRATOS 2016'!$AV:AV,A1035)</f>
        <v>0</v>
      </c>
    </row>
    <row r="1036" spans="1:5" x14ac:dyDescent="0.2">
      <c r="A1036" s="23" t="s">
        <v>1036</v>
      </c>
      <c r="B1036" s="8">
        <v>79940330</v>
      </c>
      <c r="C1036" s="25" t="s">
        <v>180</v>
      </c>
      <c r="D1036" s="21">
        <f>COUNTIFS('CONTRATOS 2016'!AV:AV,A1036,'CONTRATOS 2016'!$AI:AI,"&gt;=1")</f>
        <v>0</v>
      </c>
      <c r="E1036" s="20">
        <f>SUMIFS('CONTRATOS 2016'!$AI:AI,'CONTRATOS 2016'!$AV:AV,A1036)</f>
        <v>0</v>
      </c>
    </row>
    <row r="1037" spans="1:5" x14ac:dyDescent="0.2">
      <c r="A1037" s="23" t="s">
        <v>1126</v>
      </c>
      <c r="B1037" s="8">
        <v>80791769</v>
      </c>
      <c r="C1037" s="25" t="s">
        <v>190</v>
      </c>
      <c r="D1037" s="21">
        <f>COUNTIFS('CONTRATOS 2016'!AV:AV,A1037,'CONTRATOS 2016'!$AI:AI,"&gt;=1")</f>
        <v>0</v>
      </c>
      <c r="E1037" s="20">
        <f>SUMIFS('CONTRATOS 2016'!$AI:AI,'CONTRATOS 2016'!$AV:AV,A1037)</f>
        <v>0</v>
      </c>
    </row>
    <row r="1038" spans="1:5" x14ac:dyDescent="0.2">
      <c r="A1038" s="23" t="s">
        <v>483</v>
      </c>
      <c r="B1038" s="8">
        <v>19143834</v>
      </c>
      <c r="C1038" s="25" t="s">
        <v>171</v>
      </c>
      <c r="D1038" s="21">
        <f>COUNTIFS('CONTRATOS 2016'!AV:AV,A1038,'CONTRATOS 2016'!$AI:AI,"&gt;=1")</f>
        <v>0</v>
      </c>
      <c r="E1038" s="20">
        <f>SUMIFS('CONTRATOS 2016'!$AI:AI,'CONTRATOS 2016'!$AV:AV,A1038)</f>
        <v>0</v>
      </c>
    </row>
    <row r="1039" spans="1:5" x14ac:dyDescent="0.2">
      <c r="A1039" s="23" t="s">
        <v>1406</v>
      </c>
      <c r="B1039" s="8">
        <v>1085258143</v>
      </c>
      <c r="C1039" s="25" t="s">
        <v>184</v>
      </c>
      <c r="D1039" s="21">
        <f>COUNTIFS('CONTRATOS 2016'!AV:AV,A1039,'CONTRATOS 2016'!$AI:AI,"&gt;=1")</f>
        <v>0</v>
      </c>
      <c r="E1039" s="20">
        <f>SUMIFS('CONTRATOS 2016'!$AI:AI,'CONTRATOS 2016'!$AV:AV,A1039)</f>
        <v>0</v>
      </c>
    </row>
    <row r="1040" spans="1:5" x14ac:dyDescent="0.2">
      <c r="A1040" s="23" t="s">
        <v>1447</v>
      </c>
      <c r="B1040" s="8">
        <v>1130683863</v>
      </c>
      <c r="C1040" s="25" t="s">
        <v>253</v>
      </c>
      <c r="D1040" s="21">
        <f>COUNTIFS('CONTRATOS 2016'!AV:AV,A1040,'CONTRATOS 2016'!$AI:AI,"&gt;=1")</f>
        <v>0</v>
      </c>
      <c r="E1040" s="20">
        <f>SUMIFS('CONTRATOS 2016'!$AI:AI,'CONTRATOS 2016'!$AV:AV,A1040)</f>
        <v>0</v>
      </c>
    </row>
    <row r="1041" spans="1:5" x14ac:dyDescent="0.2">
      <c r="A1041" s="23" t="s">
        <v>855</v>
      </c>
      <c r="B1041" s="8">
        <v>71315448</v>
      </c>
      <c r="C1041" s="25" t="s">
        <v>173</v>
      </c>
      <c r="D1041" s="21">
        <f>COUNTIFS('CONTRATOS 2016'!AV:AV,A1041,'CONTRATOS 2016'!$AI:AI,"&gt;=1")</f>
        <v>0</v>
      </c>
      <c r="E1041" s="20">
        <f>SUMIFS('CONTRATOS 2016'!$AI:AI,'CONTRATOS 2016'!$AV:AV,A1041)</f>
        <v>0</v>
      </c>
    </row>
    <row r="1042" spans="1:5" x14ac:dyDescent="0.2">
      <c r="A1042" s="23" t="s">
        <v>1153</v>
      </c>
      <c r="B1042" s="8">
        <v>85473546</v>
      </c>
      <c r="C1042" s="25" t="s">
        <v>196</v>
      </c>
      <c r="D1042" s="21">
        <f>COUNTIFS('CONTRATOS 2016'!AV:AV,A1042,'CONTRATOS 2016'!$AI:AI,"&gt;=1")</f>
        <v>0</v>
      </c>
      <c r="E1042" s="20">
        <f>SUMIFS('CONTRATOS 2016'!$AI:AI,'CONTRATOS 2016'!$AV:AV,A1042)</f>
        <v>0</v>
      </c>
    </row>
    <row r="1043" spans="1:5" x14ac:dyDescent="0.2">
      <c r="A1043" s="23" t="s">
        <v>1234</v>
      </c>
      <c r="B1043" s="8">
        <v>94398117</v>
      </c>
      <c r="C1043" s="25" t="s">
        <v>183</v>
      </c>
      <c r="D1043" s="21">
        <f>COUNTIFS('CONTRATOS 2016'!AV:AV,A1043,'CONTRATOS 2016'!$AI:AI,"&gt;=1")</f>
        <v>0</v>
      </c>
      <c r="E1043" s="20">
        <f>SUMIFS('CONTRATOS 2016'!$AI:AI,'CONTRATOS 2016'!$AV:AV,A1043)</f>
        <v>0</v>
      </c>
    </row>
    <row r="1044" spans="1:5" x14ac:dyDescent="0.2">
      <c r="A1044" s="23" t="s">
        <v>389</v>
      </c>
      <c r="B1044" s="8">
        <v>11446004</v>
      </c>
      <c r="C1044" s="25" t="s">
        <v>162</v>
      </c>
      <c r="D1044" s="21">
        <f>COUNTIFS('CONTRATOS 2016'!AV:AV,A1044,'CONTRATOS 2016'!$AI:AI,"&gt;=1")</f>
        <v>0</v>
      </c>
      <c r="E1044" s="20">
        <f>SUMIFS('CONTRATOS 2016'!$AI:AI,'CONTRATOS 2016'!$AV:AV,A1044)</f>
        <v>0</v>
      </c>
    </row>
    <row r="1045" spans="1:5" x14ac:dyDescent="0.2">
      <c r="A1045" s="23" t="s">
        <v>1168</v>
      </c>
      <c r="B1045" s="8">
        <v>86070664</v>
      </c>
      <c r="C1045" s="25" t="s">
        <v>162</v>
      </c>
      <c r="D1045" s="21">
        <f>COUNTIFS('CONTRATOS 2016'!AV:AV,A1045,'CONTRATOS 2016'!$AI:AI,"&gt;=1")</f>
        <v>0</v>
      </c>
      <c r="E1045" s="20">
        <f>SUMIFS('CONTRATOS 2016'!$AI:AI,'CONTRATOS 2016'!$AV:AV,A1045)</f>
        <v>0</v>
      </c>
    </row>
    <row r="1046" spans="1:5" x14ac:dyDescent="0.2">
      <c r="A1046" s="23" t="s">
        <v>897</v>
      </c>
      <c r="B1046" s="8">
        <v>73195349</v>
      </c>
      <c r="C1046" s="25" t="s">
        <v>284</v>
      </c>
      <c r="D1046" s="21">
        <f>COUNTIFS('CONTRATOS 2016'!AV:AV,A1046,'CONTRATOS 2016'!$AI:AI,"&gt;=1")</f>
        <v>0</v>
      </c>
      <c r="E1046" s="20">
        <f>SUMIFS('CONTRATOS 2016'!$AI:AI,'CONTRATOS 2016'!$AV:AV,A1046)</f>
        <v>0</v>
      </c>
    </row>
    <row r="1047" spans="1:5" x14ac:dyDescent="0.2">
      <c r="A1047" s="23" t="s">
        <v>1321</v>
      </c>
      <c r="B1047" s="8">
        <v>1022969243</v>
      </c>
      <c r="C1047" s="25" t="s">
        <v>162</v>
      </c>
      <c r="D1047" s="21">
        <f>COUNTIFS('CONTRATOS 2016'!AV:AV,A1047,'CONTRATOS 2016'!$AI:AI,"&gt;=1")</f>
        <v>0</v>
      </c>
      <c r="E1047" s="20">
        <f>SUMIFS('CONTRATOS 2016'!$AI:AI,'CONTRATOS 2016'!$AV:AV,A1047)</f>
        <v>0</v>
      </c>
    </row>
    <row r="1048" spans="1:5" x14ac:dyDescent="0.2">
      <c r="A1048" s="23" t="s">
        <v>1019</v>
      </c>
      <c r="B1048" s="8">
        <v>79853928</v>
      </c>
      <c r="C1048" s="25" t="s">
        <v>162</v>
      </c>
      <c r="D1048" s="21">
        <f>COUNTIFS('CONTRATOS 2016'!AV:AV,A1048,'CONTRATOS 2016'!$AI:AI,"&gt;=1")</f>
        <v>0</v>
      </c>
      <c r="E1048" s="20">
        <f>SUMIFS('CONTRATOS 2016'!$AI:AI,'CONTRATOS 2016'!$AV:AV,A1048)</f>
        <v>0</v>
      </c>
    </row>
    <row r="1049" spans="1:5" x14ac:dyDescent="0.2">
      <c r="A1049" s="23" t="s">
        <v>949</v>
      </c>
      <c r="B1049" s="8">
        <v>79213123</v>
      </c>
      <c r="C1049" s="25" t="s">
        <v>182</v>
      </c>
      <c r="D1049" s="21">
        <f>COUNTIFS('CONTRATOS 2016'!AV:AV,A1049,'CONTRATOS 2016'!$AI:AI,"&gt;=1")</f>
        <v>0</v>
      </c>
      <c r="E1049" s="20">
        <f>SUMIFS('CONTRATOS 2016'!$AI:AI,'CONTRATOS 2016'!$AV:AV,A1049)</f>
        <v>0</v>
      </c>
    </row>
    <row r="1050" spans="1:5" x14ac:dyDescent="0.2">
      <c r="A1050" s="23" t="s">
        <v>1399</v>
      </c>
      <c r="B1050" s="8">
        <v>1083460593</v>
      </c>
      <c r="C1050" s="25" t="s">
        <v>166</v>
      </c>
      <c r="D1050" s="21">
        <f>COUNTIFS('CONTRATOS 2016'!AV:AV,A1050,'CONTRATOS 2016'!$AI:AI,"&gt;=1")</f>
        <v>0</v>
      </c>
      <c r="E1050" s="20">
        <f>SUMIFS('CONTRATOS 2016'!$AI:AI,'CONTRATOS 2016'!$AV:AV,A1050)</f>
        <v>0</v>
      </c>
    </row>
    <row r="1051" spans="1:5" x14ac:dyDescent="0.2">
      <c r="A1051" s="23" t="s">
        <v>1114</v>
      </c>
      <c r="B1051" s="8">
        <v>80456784</v>
      </c>
      <c r="C1051" s="25" t="s">
        <v>180</v>
      </c>
      <c r="D1051" s="21">
        <f>COUNTIFS('CONTRATOS 2016'!AV:AV,A1051,'CONTRATOS 2016'!$AI:AI,"&gt;=1")</f>
        <v>0</v>
      </c>
      <c r="E1051" s="20">
        <f>SUMIFS('CONTRATOS 2016'!$AI:AI,'CONTRATOS 2016'!$AV:AV,A1051)</f>
        <v>0</v>
      </c>
    </row>
    <row r="1052" spans="1:5" x14ac:dyDescent="0.2">
      <c r="A1052" s="23" t="s">
        <v>1196</v>
      </c>
      <c r="B1052" s="8">
        <v>88243917</v>
      </c>
      <c r="C1052" s="25" t="s">
        <v>162</v>
      </c>
      <c r="D1052" s="21">
        <f>COUNTIFS('CONTRATOS 2016'!AV:AV,A1052,'CONTRATOS 2016'!$AI:AI,"&gt;=1")</f>
        <v>0</v>
      </c>
      <c r="E1052" s="20">
        <f>SUMIFS('CONTRATOS 2016'!$AI:AI,'CONTRATOS 2016'!$AV:AV,A1052)</f>
        <v>0</v>
      </c>
    </row>
    <row r="1053" spans="1:5" x14ac:dyDescent="0.2">
      <c r="A1053" s="23" t="s">
        <v>1171</v>
      </c>
      <c r="B1053" s="8">
        <v>87103555</v>
      </c>
      <c r="C1053" s="25" t="s">
        <v>184</v>
      </c>
      <c r="D1053" s="21">
        <f>COUNTIFS('CONTRATOS 2016'!AV:AV,A1053,'CONTRATOS 2016'!$AI:AI,"&gt;=1")</f>
        <v>0</v>
      </c>
      <c r="E1053" s="20">
        <f>SUMIFS('CONTRATOS 2016'!$AI:AI,'CONTRATOS 2016'!$AV:AV,A1053)</f>
        <v>0</v>
      </c>
    </row>
    <row r="1054" spans="1:5" x14ac:dyDescent="0.2">
      <c r="A1054" s="23" t="s">
        <v>1161</v>
      </c>
      <c r="B1054" s="8">
        <v>86057280</v>
      </c>
      <c r="C1054" s="25" t="s">
        <v>206</v>
      </c>
      <c r="D1054" s="21">
        <f>COUNTIFS('CONTRATOS 2016'!AV:AV,A1054,'CONTRATOS 2016'!$AI:AI,"&gt;=1")</f>
        <v>0</v>
      </c>
      <c r="E1054" s="20">
        <f>SUMIFS('CONTRATOS 2016'!$AI:AI,'CONTRATOS 2016'!$AV:AV,A1054)</f>
        <v>0</v>
      </c>
    </row>
    <row r="1055" spans="1:5" x14ac:dyDescent="0.2">
      <c r="A1055" s="23" t="s">
        <v>1207</v>
      </c>
      <c r="B1055" s="8">
        <v>91361481</v>
      </c>
      <c r="C1055" s="25" t="s">
        <v>185</v>
      </c>
      <c r="D1055" s="21">
        <f>COUNTIFS('CONTRATOS 2016'!AV:AV,A1055,'CONTRATOS 2016'!$AI:AI,"&gt;=1")</f>
        <v>0</v>
      </c>
      <c r="E1055" s="20">
        <f>SUMIFS('CONTRATOS 2016'!$AI:AI,'CONTRATOS 2016'!$AV:AV,A1055)</f>
        <v>0</v>
      </c>
    </row>
    <row r="1056" spans="1:5" x14ac:dyDescent="0.2">
      <c r="A1056" s="23" t="s">
        <v>862</v>
      </c>
      <c r="B1056" s="8">
        <v>72072192</v>
      </c>
      <c r="C1056" s="25" t="s">
        <v>168</v>
      </c>
      <c r="D1056" s="21">
        <f>COUNTIFS('CONTRATOS 2016'!AV:AV,A1056,'CONTRATOS 2016'!$AI:AI,"&gt;=1")</f>
        <v>0</v>
      </c>
      <c r="E1056" s="20">
        <f>SUMIFS('CONTRATOS 2016'!$AI:AI,'CONTRATOS 2016'!$AV:AV,A1056)</f>
        <v>0</v>
      </c>
    </row>
    <row r="1057" spans="1:5" x14ac:dyDescent="0.2">
      <c r="A1057" s="23" t="s">
        <v>977</v>
      </c>
      <c r="B1057" s="8">
        <v>79537238</v>
      </c>
      <c r="C1057" s="25" t="s">
        <v>162</v>
      </c>
      <c r="D1057" s="21">
        <f>COUNTIFS('CONTRATOS 2016'!AV:AV,A1057,'CONTRATOS 2016'!$AI:AI,"&gt;=1")</f>
        <v>0</v>
      </c>
      <c r="E1057" s="20">
        <f>SUMIFS('CONTRATOS 2016'!$AI:AI,'CONTRATOS 2016'!$AV:AV,A1057)</f>
        <v>0</v>
      </c>
    </row>
    <row r="1058" spans="1:5" x14ac:dyDescent="0.2">
      <c r="A1058" s="23" t="s">
        <v>1049</v>
      </c>
      <c r="B1058" s="8">
        <v>80004215</v>
      </c>
      <c r="C1058" s="25" t="s">
        <v>225</v>
      </c>
      <c r="D1058" s="21">
        <f>COUNTIFS('CONTRATOS 2016'!AV:AV,A1058,'CONTRATOS 2016'!$AI:AI,"&gt;=1")</f>
        <v>0</v>
      </c>
      <c r="E1058" s="20">
        <f>SUMIFS('CONTRATOS 2016'!$AI:AI,'CONTRATOS 2016'!$AV:AV,A1058)</f>
        <v>0</v>
      </c>
    </row>
    <row r="1059" spans="1:5" x14ac:dyDescent="0.2">
      <c r="A1059" s="23" t="s">
        <v>1191</v>
      </c>
      <c r="B1059" s="8">
        <v>88234558</v>
      </c>
      <c r="C1059" s="25" t="s">
        <v>211</v>
      </c>
      <c r="D1059" s="21">
        <f>COUNTIFS('CONTRATOS 2016'!AV:AV,A1059,'CONTRATOS 2016'!$AI:AI,"&gt;=1")</f>
        <v>0</v>
      </c>
      <c r="E1059" s="20">
        <f>SUMIFS('CONTRATOS 2016'!$AI:AI,'CONTRATOS 2016'!$AV:AV,A1059)</f>
        <v>0</v>
      </c>
    </row>
    <row r="1060" spans="1:5" x14ac:dyDescent="0.2">
      <c r="A1060" s="23" t="s">
        <v>1058</v>
      </c>
      <c r="B1060" s="8">
        <v>80031052</v>
      </c>
      <c r="C1060" s="25" t="s">
        <v>162</v>
      </c>
      <c r="D1060" s="21">
        <f>COUNTIFS('CONTRATOS 2016'!AV:AV,A1060,'CONTRATOS 2016'!$AI:AI,"&gt;=1")</f>
        <v>0</v>
      </c>
      <c r="E1060" s="20">
        <f>SUMIFS('CONTRATOS 2016'!$AI:AI,'CONTRATOS 2016'!$AV:AV,A1060)</f>
        <v>0</v>
      </c>
    </row>
    <row r="1061" spans="1:5" x14ac:dyDescent="0.2">
      <c r="A1061" s="23" t="s">
        <v>723</v>
      </c>
      <c r="B1061" s="8">
        <v>52448507</v>
      </c>
      <c r="C1061" s="25" t="s">
        <v>198</v>
      </c>
      <c r="D1061" s="21">
        <f>COUNTIFS('CONTRATOS 2016'!AV:AV,A1061,'CONTRATOS 2016'!$AI:AI,"&gt;=1")</f>
        <v>0</v>
      </c>
      <c r="E1061" s="20">
        <f>SUMIFS('CONTRATOS 2016'!$AI:AI,'CONTRATOS 2016'!$AV:AV,A1061)</f>
        <v>0</v>
      </c>
    </row>
    <row r="1062" spans="1:5" x14ac:dyDescent="0.2">
      <c r="A1062" s="23" t="s">
        <v>1314</v>
      </c>
      <c r="B1062" s="8">
        <v>1020782820</v>
      </c>
      <c r="C1062" s="25" t="s">
        <v>162</v>
      </c>
      <c r="D1062" s="21">
        <f>COUNTIFS('CONTRATOS 2016'!AV:AV,A1062,'CONTRATOS 2016'!$AI:AI,"&gt;=1")</f>
        <v>0</v>
      </c>
      <c r="E1062" s="20">
        <f>SUMIFS('CONTRATOS 2016'!$AI:AI,'CONTRATOS 2016'!$AV:AV,A1062)</f>
        <v>0</v>
      </c>
    </row>
    <row r="1063" spans="1:5" x14ac:dyDescent="0.2">
      <c r="A1063" s="23" t="s">
        <v>1268</v>
      </c>
      <c r="B1063" s="8">
        <v>1010190571</v>
      </c>
      <c r="C1063" s="25" t="s">
        <v>259</v>
      </c>
      <c r="D1063" s="21">
        <f>COUNTIFS('CONTRATOS 2016'!AV:AV,A1063,'CONTRATOS 2016'!$AI:AI,"&gt;=1")</f>
        <v>0</v>
      </c>
      <c r="E1063" s="20">
        <f>SUMIFS('CONTRATOS 2016'!$AI:AI,'CONTRATOS 2016'!$AV:AV,A1063)</f>
        <v>0</v>
      </c>
    </row>
    <row r="1064" spans="1:5" x14ac:dyDescent="0.2">
      <c r="A1064" s="23" t="s">
        <v>541</v>
      </c>
      <c r="B1064" s="8">
        <v>30714300</v>
      </c>
      <c r="C1064" s="25" t="s">
        <v>201</v>
      </c>
      <c r="D1064" s="21">
        <f>COUNTIFS('CONTRATOS 2016'!AV:AV,A1064,'CONTRATOS 2016'!$AI:AI,"&gt;=1")</f>
        <v>0</v>
      </c>
      <c r="E1064" s="20">
        <f>SUMIFS('CONTRATOS 2016'!$AI:AI,'CONTRATOS 2016'!$AV:AV,A1064)</f>
        <v>0</v>
      </c>
    </row>
    <row r="1065" spans="1:5" x14ac:dyDescent="0.2">
      <c r="A1065" s="23" t="s">
        <v>539</v>
      </c>
      <c r="B1065" s="8">
        <v>30391528</v>
      </c>
      <c r="C1065" s="25" t="s">
        <v>174</v>
      </c>
      <c r="D1065" s="21">
        <f>COUNTIFS('CONTRATOS 2016'!AV:AV,A1065,'CONTRATOS 2016'!$AI:AI,"&gt;=1")</f>
        <v>0</v>
      </c>
      <c r="E1065" s="20">
        <f>SUMIFS('CONTRATOS 2016'!$AI:AI,'CONTRATOS 2016'!$AV:AV,A1065)</f>
        <v>0</v>
      </c>
    </row>
    <row r="1066" spans="1:5" x14ac:dyDescent="0.2">
      <c r="A1066" s="23" t="s">
        <v>1382</v>
      </c>
      <c r="B1066" s="8">
        <v>1053791536</v>
      </c>
      <c r="C1066" s="25" t="s">
        <v>173</v>
      </c>
      <c r="D1066" s="21">
        <f>COUNTIFS('CONTRATOS 2016'!AV:AV,A1066,'CONTRATOS 2016'!$AI:AI,"&gt;=1")</f>
        <v>0</v>
      </c>
      <c r="E1066" s="20">
        <f>SUMIFS('CONTRATOS 2016'!$AI:AI,'CONTRATOS 2016'!$AV:AV,A1066)</f>
        <v>0</v>
      </c>
    </row>
    <row r="1067" spans="1:5" x14ac:dyDescent="0.2">
      <c r="A1067" s="23" t="s">
        <v>1265</v>
      </c>
      <c r="B1067" s="8">
        <v>1010180066</v>
      </c>
      <c r="C1067" s="25" t="s">
        <v>251</v>
      </c>
      <c r="D1067" s="21">
        <f>COUNTIFS('CONTRATOS 2016'!AV:AV,A1067,'CONTRATOS 2016'!$AI:AI,"&gt;=1")</f>
        <v>0</v>
      </c>
      <c r="E1067" s="20">
        <f>SUMIFS('CONTRATOS 2016'!$AI:AI,'CONTRATOS 2016'!$AV:AV,A1067)</f>
        <v>0</v>
      </c>
    </row>
    <row r="1068" spans="1:5" x14ac:dyDescent="0.2">
      <c r="A1068" s="23" t="s">
        <v>520</v>
      </c>
      <c r="B1068" s="8">
        <v>24347099</v>
      </c>
      <c r="C1068" s="25" t="s">
        <v>214</v>
      </c>
      <c r="D1068" s="21">
        <f>COUNTIFS('CONTRATOS 2016'!AV:AV,A1068,'CONTRATOS 2016'!$AI:AI,"&gt;=1")</f>
        <v>0</v>
      </c>
      <c r="E1068" s="20">
        <f>SUMIFS('CONTRATOS 2016'!$AI:AI,'CONTRATOS 2016'!$AV:AV,A1068)</f>
        <v>0</v>
      </c>
    </row>
    <row r="1069" spans="1:5" x14ac:dyDescent="0.2">
      <c r="A1069" s="23" t="s">
        <v>1086</v>
      </c>
      <c r="B1069" s="8">
        <v>80150636</v>
      </c>
      <c r="C1069" s="25" t="s">
        <v>162</v>
      </c>
      <c r="D1069" s="21">
        <f>COUNTIFS('CONTRATOS 2016'!AV:AV,A1069,'CONTRATOS 2016'!$AI:AI,"&gt;=1")</f>
        <v>0</v>
      </c>
      <c r="E1069" s="20">
        <f>SUMIFS('CONTRATOS 2016'!$AI:AI,'CONTRATOS 2016'!$AV:AV,A1069)</f>
        <v>0</v>
      </c>
    </row>
    <row r="1070" spans="1:5" x14ac:dyDescent="0.2">
      <c r="A1070" s="23" t="s">
        <v>945</v>
      </c>
      <c r="B1070" s="8">
        <v>79152525</v>
      </c>
      <c r="C1070" s="25" t="s">
        <v>201</v>
      </c>
      <c r="D1070" s="21">
        <f>COUNTIFS('CONTRATOS 2016'!AV:AV,A1070,'CONTRATOS 2016'!$AI:AI,"&gt;=1")</f>
        <v>0</v>
      </c>
      <c r="E1070" s="20">
        <f>SUMIFS('CONTRATOS 2016'!$AI:AI,'CONTRATOS 2016'!$AV:AV,A1070)</f>
        <v>0</v>
      </c>
    </row>
    <row r="1071" spans="1:5" x14ac:dyDescent="0.2">
      <c r="A1071" s="23" t="s">
        <v>287</v>
      </c>
      <c r="B1071" s="8">
        <v>286500</v>
      </c>
      <c r="C1071" s="25" t="s">
        <v>162</v>
      </c>
      <c r="D1071" s="21">
        <f>COUNTIFS('CONTRATOS 2016'!AV:AV,A1071,'CONTRATOS 2016'!$AI:AI,"&gt;=1")</f>
        <v>0</v>
      </c>
      <c r="E1071" s="20">
        <f>SUMIFS('CONTRATOS 2016'!$AI:AI,'CONTRATOS 2016'!$AV:AV,A1071)</f>
        <v>0</v>
      </c>
    </row>
    <row r="1072" spans="1:5" x14ac:dyDescent="0.2">
      <c r="A1072" s="23" t="s">
        <v>1078</v>
      </c>
      <c r="B1072" s="8">
        <v>80119955</v>
      </c>
      <c r="C1072" s="25" t="s">
        <v>162</v>
      </c>
      <c r="D1072" s="21">
        <f>COUNTIFS('CONTRATOS 2016'!AV:AV,A1072,'CONTRATOS 2016'!$AI:AI,"&gt;=1")</f>
        <v>0</v>
      </c>
      <c r="E1072" s="20">
        <f>SUMIFS('CONTRATOS 2016'!$AI:AI,'CONTRATOS 2016'!$AV:AV,A1072)</f>
        <v>0</v>
      </c>
    </row>
    <row r="1073" spans="1:5" x14ac:dyDescent="0.2">
      <c r="A1073" s="23" t="s">
        <v>299</v>
      </c>
      <c r="B1073" s="8">
        <v>4123353</v>
      </c>
      <c r="C1073" s="25" t="s">
        <v>162</v>
      </c>
      <c r="D1073" s="21">
        <f>COUNTIFS('CONTRATOS 2016'!AV:AV,A1073,'CONTRATOS 2016'!$AI:AI,"&gt;=1")</f>
        <v>0</v>
      </c>
      <c r="E1073" s="20">
        <f>SUMIFS('CONTRATOS 2016'!$AI:AI,'CONTRATOS 2016'!$AV:AV,A1073)</f>
        <v>0</v>
      </c>
    </row>
    <row r="1074" spans="1:5" x14ac:dyDescent="0.2">
      <c r="A1074" s="23" t="s">
        <v>1068</v>
      </c>
      <c r="B1074" s="8">
        <v>80063247</v>
      </c>
      <c r="C1074" s="25" t="s">
        <v>172</v>
      </c>
      <c r="D1074" s="21">
        <f>COUNTIFS('CONTRATOS 2016'!AV:AV,A1074,'CONTRATOS 2016'!$AI:AI,"&gt;=1")</f>
        <v>0</v>
      </c>
      <c r="E1074" s="20">
        <f>SUMIFS('CONTRATOS 2016'!$AI:AI,'CONTRATOS 2016'!$AV:AV,A1074)</f>
        <v>0</v>
      </c>
    </row>
    <row r="1075" spans="1:5" x14ac:dyDescent="0.2">
      <c r="A1075" s="23" t="s">
        <v>437</v>
      </c>
      <c r="B1075" s="8">
        <v>14229535</v>
      </c>
      <c r="C1075" s="25" t="s">
        <v>230</v>
      </c>
      <c r="D1075" s="21">
        <f>COUNTIFS('CONTRATOS 2016'!AV:AV,A1075,'CONTRATOS 2016'!$AI:AI,"&gt;=1")</f>
        <v>0</v>
      </c>
      <c r="E1075" s="20">
        <f>SUMIFS('CONTRATOS 2016'!$AI:AI,'CONTRATOS 2016'!$AV:AV,A1075)</f>
        <v>0</v>
      </c>
    </row>
    <row r="1076" spans="1:5" x14ac:dyDescent="0.2">
      <c r="A1076" s="23" t="s">
        <v>332</v>
      </c>
      <c r="B1076" s="8">
        <v>7312375</v>
      </c>
      <c r="C1076" s="25" t="s">
        <v>162</v>
      </c>
      <c r="D1076" s="21">
        <f>COUNTIFS('CONTRATOS 2016'!AV:AV,A1076,'CONTRATOS 2016'!$AI:AI,"&gt;=1")</f>
        <v>0</v>
      </c>
      <c r="E1076" s="20">
        <f>SUMIFS('CONTRATOS 2016'!$AI:AI,'CONTRATOS 2016'!$AV:AV,A1076)</f>
        <v>0</v>
      </c>
    </row>
    <row r="1077" spans="1:5" x14ac:dyDescent="0.2">
      <c r="A1077" s="23" t="s">
        <v>729</v>
      </c>
      <c r="B1077" s="8">
        <v>52503989</v>
      </c>
      <c r="C1077" s="25" t="s">
        <v>162</v>
      </c>
      <c r="D1077" s="21">
        <f>COUNTIFS('CONTRATOS 2016'!AV:AV,A1077,'CONTRATOS 2016'!$AI:AI,"&gt;=1")</f>
        <v>0</v>
      </c>
      <c r="E1077" s="20">
        <f>SUMIFS('CONTRATOS 2016'!$AI:AI,'CONTRATOS 2016'!$AV:AV,A1077)</f>
        <v>0</v>
      </c>
    </row>
    <row r="1078" spans="1:5" x14ac:dyDescent="0.2">
      <c r="A1078" s="23" t="s">
        <v>1290</v>
      </c>
      <c r="B1078" s="8">
        <v>1015998637</v>
      </c>
      <c r="C1078" s="25" t="s">
        <v>198</v>
      </c>
      <c r="D1078" s="21">
        <f>COUNTIFS('CONTRATOS 2016'!AV:AV,A1078,'CONTRATOS 2016'!$AI:AI,"&gt;=1")</f>
        <v>0</v>
      </c>
      <c r="E1078" s="20">
        <f>SUMIFS('CONTRATOS 2016'!$AI:AI,'CONTRATOS 2016'!$AV:AV,A1078)</f>
        <v>0</v>
      </c>
    </row>
    <row r="1079" spans="1:5" x14ac:dyDescent="0.2">
      <c r="A1079" s="23" t="s">
        <v>1018</v>
      </c>
      <c r="B1079" s="8">
        <v>79848138</v>
      </c>
      <c r="C1079" s="25" t="s">
        <v>215</v>
      </c>
      <c r="D1079" s="21">
        <f>COUNTIFS('CONTRATOS 2016'!AV:AV,A1079,'CONTRATOS 2016'!$AI:AI,"&gt;=1")</f>
        <v>0</v>
      </c>
      <c r="E1079" s="20">
        <f>SUMIFS('CONTRATOS 2016'!$AI:AI,'CONTRATOS 2016'!$AV:AV,A1079)</f>
        <v>0</v>
      </c>
    </row>
    <row r="1080" spans="1:5" x14ac:dyDescent="0.2">
      <c r="A1080" s="23" t="s">
        <v>1129</v>
      </c>
      <c r="B1080" s="8">
        <v>80808925</v>
      </c>
      <c r="C1080" s="25" t="s">
        <v>162</v>
      </c>
      <c r="D1080" s="21">
        <f>COUNTIFS('CONTRATOS 2016'!AV:AV,A1080,'CONTRATOS 2016'!$AI:AI,"&gt;=1")</f>
        <v>0</v>
      </c>
      <c r="E1080" s="20">
        <f>SUMIFS('CONTRATOS 2016'!$AI:AI,'CONTRATOS 2016'!$AV:AV,A1080)</f>
        <v>0</v>
      </c>
    </row>
    <row r="1081" spans="1:5" x14ac:dyDescent="0.2">
      <c r="A1081" s="23" t="s">
        <v>963</v>
      </c>
      <c r="B1081" s="8">
        <v>79403611</v>
      </c>
      <c r="C1081" s="25" t="s">
        <v>274</v>
      </c>
      <c r="D1081" s="21">
        <f>COUNTIFS('CONTRATOS 2016'!AV:AV,A1081,'CONTRATOS 2016'!$AI:AI,"&gt;=1")</f>
        <v>0</v>
      </c>
      <c r="E1081" s="20">
        <f>SUMIFS('CONTRATOS 2016'!$AI:AI,'CONTRATOS 2016'!$AV:AV,A1081)</f>
        <v>0</v>
      </c>
    </row>
    <row r="1082" spans="1:5" x14ac:dyDescent="0.2">
      <c r="A1082" s="23" t="s">
        <v>1218</v>
      </c>
      <c r="B1082" s="8">
        <v>93397270</v>
      </c>
      <c r="C1082" s="25" t="s">
        <v>162</v>
      </c>
      <c r="D1082" s="21">
        <f>COUNTIFS('CONTRATOS 2016'!AV:AV,A1082,'CONTRATOS 2016'!$AI:AI,"&gt;=1")</f>
        <v>0</v>
      </c>
      <c r="E1082" s="20">
        <f>SUMIFS('CONTRATOS 2016'!$AI:AI,'CONTRATOS 2016'!$AV:AV,A1082)</f>
        <v>0</v>
      </c>
    </row>
    <row r="1083" spans="1:5" x14ac:dyDescent="0.2">
      <c r="A1083" s="23" t="s">
        <v>886</v>
      </c>
      <c r="B1083" s="8">
        <v>73115073</v>
      </c>
      <c r="C1083" s="25" t="s">
        <v>192</v>
      </c>
      <c r="D1083" s="21">
        <f>COUNTIFS('CONTRATOS 2016'!AV:AV,A1083,'CONTRATOS 2016'!$AI:AI,"&gt;=1")</f>
        <v>0</v>
      </c>
      <c r="E1083" s="20">
        <f>SUMIFS('CONTRATOS 2016'!$AI:AI,'CONTRATOS 2016'!$AV:AV,A1083)</f>
        <v>0</v>
      </c>
    </row>
    <row r="1084" spans="1:5" x14ac:dyDescent="0.2">
      <c r="A1084" s="23" t="s">
        <v>432</v>
      </c>
      <c r="B1084" s="8">
        <v>13746971</v>
      </c>
      <c r="C1084" s="25" t="s">
        <v>172</v>
      </c>
      <c r="D1084" s="21">
        <f>COUNTIFS('CONTRATOS 2016'!AV:AV,A1084,'CONTRATOS 2016'!$AI:AI,"&gt;=1")</f>
        <v>0</v>
      </c>
      <c r="E1084" s="20">
        <f>SUMIFS('CONTRATOS 2016'!$AI:AI,'CONTRATOS 2016'!$AV:AV,A1084)</f>
        <v>0</v>
      </c>
    </row>
    <row r="1085" spans="1:5" x14ac:dyDescent="0.2">
      <c r="A1085" s="23" t="s">
        <v>1275</v>
      </c>
      <c r="B1085" s="8">
        <v>1013579965</v>
      </c>
      <c r="C1085" s="25" t="s">
        <v>181</v>
      </c>
      <c r="D1085" s="21">
        <f>COUNTIFS('CONTRATOS 2016'!AV:AV,A1085,'CONTRATOS 2016'!$AI:AI,"&gt;=1")</f>
        <v>0</v>
      </c>
      <c r="E1085" s="20">
        <f>SUMIFS('CONTRATOS 2016'!$AI:AI,'CONTRATOS 2016'!$AV:AV,A1085)</f>
        <v>0</v>
      </c>
    </row>
    <row r="1086" spans="1:5" x14ac:dyDescent="0.2">
      <c r="A1086" s="23" t="s">
        <v>884</v>
      </c>
      <c r="B1086" s="8">
        <v>72431064</v>
      </c>
      <c r="C1086" s="25" t="s">
        <v>203</v>
      </c>
      <c r="D1086" s="21">
        <f>COUNTIFS('CONTRATOS 2016'!AV:AV,A1086,'CONTRATOS 2016'!$AI:AI,"&gt;=1")</f>
        <v>0</v>
      </c>
      <c r="E1086" s="20">
        <f>SUMIFS('CONTRATOS 2016'!$AI:AI,'CONTRATOS 2016'!$AV:AV,A1086)</f>
        <v>0</v>
      </c>
    </row>
    <row r="1087" spans="1:5" x14ac:dyDescent="0.2">
      <c r="A1087" s="23" t="s">
        <v>430</v>
      </c>
      <c r="B1087" s="8">
        <v>13740570</v>
      </c>
      <c r="C1087" s="25" t="s">
        <v>189</v>
      </c>
      <c r="D1087" s="21">
        <f>COUNTIFS('CONTRATOS 2016'!AV:AV,A1087,'CONTRATOS 2016'!$AI:AI,"&gt;=1")</f>
        <v>0</v>
      </c>
      <c r="E1087" s="20">
        <f>SUMIFS('CONTRATOS 2016'!$AI:AI,'CONTRATOS 2016'!$AV:AV,A1087)</f>
        <v>0</v>
      </c>
    </row>
    <row r="1088" spans="1:5" x14ac:dyDescent="0.2">
      <c r="A1088" s="23" t="s">
        <v>492</v>
      </c>
      <c r="B1088" s="8">
        <v>19433588</v>
      </c>
      <c r="C1088" s="25" t="s">
        <v>208</v>
      </c>
      <c r="D1088" s="21">
        <f>COUNTIFS('CONTRATOS 2016'!AV:AV,A1088,'CONTRATOS 2016'!$AI:AI,"&gt;=1")</f>
        <v>0</v>
      </c>
      <c r="E1088" s="20">
        <f>SUMIFS('CONTRATOS 2016'!$AI:AI,'CONTRATOS 2016'!$AV:AV,A1088)</f>
        <v>0</v>
      </c>
    </row>
    <row r="1089" spans="1:5" x14ac:dyDescent="0.2">
      <c r="A1089" s="23" t="s">
        <v>1240</v>
      </c>
      <c r="B1089" s="8">
        <v>94488348</v>
      </c>
      <c r="C1089" s="25" t="s">
        <v>162</v>
      </c>
      <c r="D1089" s="21">
        <f>COUNTIFS('CONTRATOS 2016'!AV:AV,A1089,'CONTRATOS 2016'!$AI:AI,"&gt;=1")</f>
        <v>0</v>
      </c>
      <c r="E1089" s="20">
        <f>SUMIFS('CONTRATOS 2016'!$AI:AI,'CONTRATOS 2016'!$AV:AV,A1089)</f>
        <v>0</v>
      </c>
    </row>
    <row r="1090" spans="1:5" x14ac:dyDescent="0.2">
      <c r="A1090" s="23" t="s">
        <v>1413</v>
      </c>
      <c r="B1090" s="8">
        <v>1093743787</v>
      </c>
      <c r="C1090" s="25" t="s">
        <v>280</v>
      </c>
      <c r="D1090" s="21">
        <f>COUNTIFS('CONTRATOS 2016'!AV:AV,A1090,'CONTRATOS 2016'!$AI:AI,"&gt;=1")</f>
        <v>0</v>
      </c>
      <c r="E1090" s="20">
        <f>SUMIFS('CONTRATOS 2016'!$AI:AI,'CONTRATOS 2016'!$AV:AV,A1090)</f>
        <v>0</v>
      </c>
    </row>
    <row r="1091" spans="1:5" x14ac:dyDescent="0.2">
      <c r="A1091" s="23" t="s">
        <v>329</v>
      </c>
      <c r="B1091" s="8">
        <v>7178233</v>
      </c>
      <c r="C1091" s="25" t="s">
        <v>189</v>
      </c>
      <c r="D1091" s="21">
        <f>COUNTIFS('CONTRATOS 2016'!AV:AV,A1091,'CONTRATOS 2016'!$AI:AI,"&gt;=1")</f>
        <v>0</v>
      </c>
      <c r="E1091" s="20">
        <f>SUMIFS('CONTRATOS 2016'!$AI:AI,'CONTRATOS 2016'!$AV:AV,A1091)</f>
        <v>0</v>
      </c>
    </row>
    <row r="1092" spans="1:5" x14ac:dyDescent="0.2">
      <c r="A1092" s="23" t="s">
        <v>1081</v>
      </c>
      <c r="B1092" s="8">
        <v>80130133</v>
      </c>
      <c r="C1092" s="25" t="s">
        <v>164</v>
      </c>
      <c r="D1092" s="21">
        <f>COUNTIFS('CONTRATOS 2016'!AV:AV,A1092,'CONTRATOS 2016'!$AI:AI,"&gt;=1")</f>
        <v>0</v>
      </c>
      <c r="E1092" s="20">
        <f>SUMIFS('CONTRATOS 2016'!$AI:AI,'CONTRATOS 2016'!$AV:AV,A1092)</f>
        <v>0</v>
      </c>
    </row>
    <row r="1093" spans="1:5" x14ac:dyDescent="0.2">
      <c r="A1093" s="23" t="s">
        <v>892</v>
      </c>
      <c r="B1093" s="8">
        <v>73151023</v>
      </c>
      <c r="C1093" s="25" t="s">
        <v>202</v>
      </c>
      <c r="D1093" s="21">
        <f>COUNTIFS('CONTRATOS 2016'!AV:AV,A1093,'CONTRATOS 2016'!$AI:AI,"&gt;=1")</f>
        <v>0</v>
      </c>
      <c r="E1093" s="20">
        <f>SUMIFS('CONTRATOS 2016'!$AI:AI,'CONTRATOS 2016'!$AV:AV,A1093)</f>
        <v>0</v>
      </c>
    </row>
    <row r="1094" spans="1:5" x14ac:dyDescent="0.2">
      <c r="A1094" s="23" t="s">
        <v>1146</v>
      </c>
      <c r="B1094" s="8">
        <v>85372653</v>
      </c>
      <c r="C1094" s="25" t="s">
        <v>162</v>
      </c>
      <c r="D1094" s="21">
        <f>COUNTIFS('CONTRATOS 2016'!AV:AV,A1094,'CONTRATOS 2016'!$AI:AI,"&gt;=1")</f>
        <v>0</v>
      </c>
      <c r="E1094" s="20">
        <f>SUMIFS('CONTRATOS 2016'!$AI:AI,'CONTRATOS 2016'!$AV:AV,A1094)</f>
        <v>0</v>
      </c>
    </row>
    <row r="1095" spans="1:5" x14ac:dyDescent="0.2">
      <c r="A1095" s="23" t="s">
        <v>584</v>
      </c>
      <c r="B1095" s="8">
        <v>36951361</v>
      </c>
      <c r="C1095" s="25" t="s">
        <v>223</v>
      </c>
      <c r="D1095" s="21">
        <f>COUNTIFS('CONTRATOS 2016'!AV:AV,A1095,'CONTRATOS 2016'!$AI:AI,"&gt;=1")</f>
        <v>0</v>
      </c>
      <c r="E1095" s="20">
        <f>SUMIFS('CONTRATOS 2016'!$AI:AI,'CONTRATOS 2016'!$AV:AV,A1095)</f>
        <v>0</v>
      </c>
    </row>
    <row r="1096" spans="1:5" x14ac:dyDescent="0.2">
      <c r="A1096" s="23" t="s">
        <v>1412</v>
      </c>
      <c r="B1096" s="8">
        <v>1090415566</v>
      </c>
      <c r="C1096" s="25" t="s">
        <v>211</v>
      </c>
      <c r="D1096" s="21">
        <f>COUNTIFS('CONTRATOS 2016'!AV:AV,A1096,'CONTRATOS 2016'!$AI:AI,"&gt;=1")</f>
        <v>0</v>
      </c>
      <c r="E1096" s="20">
        <f>SUMIFS('CONTRATOS 2016'!$AI:AI,'CONTRATOS 2016'!$AV:AV,A1096)</f>
        <v>0</v>
      </c>
    </row>
    <row r="1097" spans="1:5" x14ac:dyDescent="0.2">
      <c r="A1097" s="23" t="s">
        <v>986</v>
      </c>
      <c r="B1097" s="8">
        <v>79603614</v>
      </c>
      <c r="C1097" s="25" t="s">
        <v>162</v>
      </c>
      <c r="D1097" s="21">
        <f>COUNTIFS('CONTRATOS 2016'!AV:AV,A1097,'CONTRATOS 2016'!$AI:AI,"&gt;=1")</f>
        <v>0</v>
      </c>
      <c r="E1097" s="20">
        <f>SUMIFS('CONTRATOS 2016'!$AI:AI,'CONTRATOS 2016'!$AV:AV,A1097)</f>
        <v>0</v>
      </c>
    </row>
    <row r="1098" spans="1:5" x14ac:dyDescent="0.2">
      <c r="A1098" s="23" t="s">
        <v>101</v>
      </c>
      <c r="B1098" s="8">
        <v>79658619</v>
      </c>
      <c r="C1098" s="25" t="s">
        <v>217</v>
      </c>
      <c r="D1098" s="21">
        <f>COUNTIFS('CONTRATOS 2016'!AV:AV,A1098,'CONTRATOS 2016'!$AI:AI,"&gt;=1")</f>
        <v>0</v>
      </c>
      <c r="E1098" s="20">
        <f>SUMIFS('CONTRATOS 2016'!$AI:AI,'CONTRATOS 2016'!$AV:AV,A1098)</f>
        <v>0</v>
      </c>
    </row>
    <row r="1099" spans="1:5" x14ac:dyDescent="0.2">
      <c r="A1099" s="23" t="s">
        <v>1147</v>
      </c>
      <c r="B1099" s="8">
        <v>85373491</v>
      </c>
      <c r="C1099" s="25" t="s">
        <v>162</v>
      </c>
      <c r="D1099" s="21">
        <f>COUNTIFS('CONTRATOS 2016'!AV:AV,A1099,'CONTRATOS 2016'!$AI:AI,"&gt;=1")</f>
        <v>0</v>
      </c>
      <c r="E1099" s="20">
        <f>SUMIFS('CONTRATOS 2016'!$AI:AI,'CONTRATOS 2016'!$AV:AV,A1099)</f>
        <v>0</v>
      </c>
    </row>
    <row r="1100" spans="1:5" x14ac:dyDescent="0.2">
      <c r="A1100" s="23" t="s">
        <v>152</v>
      </c>
      <c r="B1100" s="8">
        <v>80010313</v>
      </c>
      <c r="C1100" s="25" t="s">
        <v>198</v>
      </c>
      <c r="D1100" s="21">
        <f>COUNTIFS('CONTRATOS 2016'!AV:AV,A1100,'CONTRATOS 2016'!$AI:AI,"&gt;=1")</f>
        <v>0</v>
      </c>
      <c r="E1100" s="20">
        <f>SUMIFS('CONTRATOS 2016'!$AI:AI,'CONTRATOS 2016'!$AV:AV,A1100)</f>
        <v>0</v>
      </c>
    </row>
    <row r="1101" spans="1:5" x14ac:dyDescent="0.2">
      <c r="A1101" s="23" t="s">
        <v>37</v>
      </c>
      <c r="B1101" s="8">
        <v>79866445</v>
      </c>
      <c r="C1101" s="25" t="s">
        <v>162</v>
      </c>
      <c r="D1101" s="21">
        <f>COUNTIFS('CONTRATOS 2016'!AV:AV,A1101,'CONTRATOS 2016'!$AI:AI,"&gt;=1")</f>
        <v>0</v>
      </c>
      <c r="E1101" s="20">
        <f>SUMIFS('CONTRATOS 2016'!$AI:AI,'CONTRATOS 2016'!$AV:AV,A1101)</f>
        <v>0</v>
      </c>
    </row>
    <row r="1102" spans="1:5" x14ac:dyDescent="0.2">
      <c r="A1102" s="23" t="s">
        <v>142</v>
      </c>
      <c r="B1102" s="8">
        <v>80373544</v>
      </c>
      <c r="C1102" s="25" t="s">
        <v>265</v>
      </c>
      <c r="D1102" s="21">
        <f>COUNTIFS('CONTRATOS 2016'!AV:AV,A1102,'CONTRATOS 2016'!$AI:AI,"&gt;=1")</f>
        <v>0</v>
      </c>
      <c r="E1102" s="20">
        <f>SUMIFS('CONTRATOS 2016'!$AI:AI,'CONTRATOS 2016'!$AV:AV,A1102)</f>
        <v>0</v>
      </c>
    </row>
    <row r="1103" spans="1:5" x14ac:dyDescent="0.2">
      <c r="A1103" s="23" t="s">
        <v>1089</v>
      </c>
      <c r="B1103" s="8">
        <v>80161092</v>
      </c>
      <c r="C1103" s="25" t="s">
        <v>162</v>
      </c>
      <c r="D1103" s="21">
        <f>COUNTIFS('CONTRATOS 2016'!AV:AV,A1103,'CONTRATOS 2016'!$AI:AI,"&gt;=1")</f>
        <v>0</v>
      </c>
      <c r="E1103" s="20">
        <f>SUMIFS('CONTRATOS 2016'!$AI:AI,'CONTRATOS 2016'!$AV:AV,A1103)</f>
        <v>0</v>
      </c>
    </row>
    <row r="1104" spans="1:5" x14ac:dyDescent="0.2">
      <c r="A1104" s="23" t="s">
        <v>1096</v>
      </c>
      <c r="B1104" s="8">
        <v>80216505</v>
      </c>
      <c r="C1104" s="25" t="s">
        <v>246</v>
      </c>
      <c r="D1104" s="21">
        <f>COUNTIFS('CONTRATOS 2016'!AV:AV,A1104,'CONTRATOS 2016'!$AI:AI,"&gt;=1")</f>
        <v>0</v>
      </c>
      <c r="E1104" s="20">
        <f>SUMIFS('CONTRATOS 2016'!$AI:AI,'CONTRATOS 2016'!$AV:AV,A1104)</f>
        <v>0</v>
      </c>
    </row>
    <row r="1105" spans="1:5" x14ac:dyDescent="0.2">
      <c r="A1105" s="23" t="s">
        <v>1017</v>
      </c>
      <c r="B1105" s="8">
        <v>79840120</v>
      </c>
      <c r="C1105" s="25" t="s">
        <v>162</v>
      </c>
      <c r="D1105" s="21">
        <f>COUNTIFS('CONTRATOS 2016'!AV:AV,A1105,'CONTRATOS 2016'!$AI:AI,"&gt;=1")</f>
        <v>0</v>
      </c>
      <c r="E1105" s="20">
        <f>SUMIFS('CONTRATOS 2016'!$AI:AI,'CONTRATOS 2016'!$AV:AV,A1105)</f>
        <v>0</v>
      </c>
    </row>
    <row r="1106" spans="1:5" x14ac:dyDescent="0.2">
      <c r="A1106" s="23" t="s">
        <v>462</v>
      </c>
      <c r="B1106" s="8">
        <v>16933055</v>
      </c>
      <c r="C1106" s="25" t="s">
        <v>162</v>
      </c>
      <c r="D1106" s="21">
        <f>COUNTIFS('CONTRATOS 2016'!AV:AV,A1106,'CONTRATOS 2016'!$AI:AI,"&gt;=1")</f>
        <v>0</v>
      </c>
      <c r="E1106" s="20">
        <f>SUMIFS('CONTRATOS 2016'!$AI:AI,'CONTRATOS 2016'!$AV:AV,A1106)</f>
        <v>0</v>
      </c>
    </row>
    <row r="1107" spans="1:5" x14ac:dyDescent="0.2">
      <c r="A1107" s="23" t="s">
        <v>898</v>
      </c>
      <c r="B1107" s="8">
        <v>73231543</v>
      </c>
      <c r="C1107" s="25" t="s">
        <v>162</v>
      </c>
      <c r="D1107" s="21">
        <f>COUNTIFS('CONTRATOS 2016'!AV:AV,A1107,'CONTRATOS 2016'!$AI:AI,"&gt;=1")</f>
        <v>0</v>
      </c>
      <c r="E1107" s="20">
        <f>SUMIFS('CONTRATOS 2016'!$AI:AI,'CONTRATOS 2016'!$AV:AV,A1107)</f>
        <v>0</v>
      </c>
    </row>
    <row r="1108" spans="1:5" x14ac:dyDescent="0.2">
      <c r="A1108" s="23" t="s">
        <v>1174</v>
      </c>
      <c r="B1108" s="8">
        <v>87491980</v>
      </c>
      <c r="C1108" s="25" t="s">
        <v>223</v>
      </c>
      <c r="D1108" s="21">
        <f>COUNTIFS('CONTRATOS 2016'!AV:AV,A1108,'CONTRATOS 2016'!$AI:AI,"&gt;=1")</f>
        <v>0</v>
      </c>
      <c r="E1108" s="20">
        <f>SUMIFS('CONTRATOS 2016'!$AI:AI,'CONTRATOS 2016'!$AV:AV,A1108)</f>
        <v>0</v>
      </c>
    </row>
    <row r="1109" spans="1:5" x14ac:dyDescent="0.2">
      <c r="A1109" s="23" t="s">
        <v>38</v>
      </c>
      <c r="B1109" s="8">
        <v>75035031</v>
      </c>
      <c r="C1109" s="25" t="s">
        <v>243</v>
      </c>
      <c r="D1109" s="21">
        <f>COUNTIFS('CONTRATOS 2016'!AV:AV,A1109,'CONTRATOS 2016'!$AI:AI,"&gt;=1")</f>
        <v>0</v>
      </c>
      <c r="E1109" s="20">
        <f>SUMIFS('CONTRATOS 2016'!$AI:AI,'CONTRATOS 2016'!$AV:AV,A1109)</f>
        <v>0</v>
      </c>
    </row>
    <row r="1110" spans="1:5" x14ac:dyDescent="0.2">
      <c r="A1110" s="23" t="s">
        <v>468</v>
      </c>
      <c r="B1110" s="8">
        <v>17416733</v>
      </c>
      <c r="C1110" s="25" t="s">
        <v>162</v>
      </c>
      <c r="D1110" s="21">
        <f>COUNTIFS('CONTRATOS 2016'!AV:AV,A1110,'CONTRATOS 2016'!$AI:AI,"&gt;=1")</f>
        <v>0</v>
      </c>
      <c r="E1110" s="20">
        <f>SUMIFS('CONTRATOS 2016'!$AI:AI,'CONTRATOS 2016'!$AV:AV,A1110)</f>
        <v>0</v>
      </c>
    </row>
    <row r="1111" spans="1:5" x14ac:dyDescent="0.2">
      <c r="A1111" s="23" t="s">
        <v>40</v>
      </c>
      <c r="B1111" s="8">
        <v>19420464</v>
      </c>
      <c r="C1111" s="25" t="s">
        <v>242</v>
      </c>
      <c r="D1111" s="21">
        <f>COUNTIFS('CONTRATOS 2016'!AV:AV,A1111,'CONTRATOS 2016'!$AI:AI,"&gt;=1")</f>
        <v>0</v>
      </c>
      <c r="E1111" s="20">
        <f>SUMIFS('CONTRATOS 2016'!$AI:AI,'CONTRATOS 2016'!$AV:AV,A1111)</f>
        <v>0</v>
      </c>
    </row>
    <row r="1112" spans="1:5" x14ac:dyDescent="0.2">
      <c r="A1112" s="23" t="s">
        <v>302</v>
      </c>
      <c r="B1112" s="8">
        <v>4247415</v>
      </c>
      <c r="C1112" s="25" t="s">
        <v>171</v>
      </c>
      <c r="D1112" s="21">
        <f>COUNTIFS('CONTRATOS 2016'!AV:AV,A1112,'CONTRATOS 2016'!$AI:AI,"&gt;=1")</f>
        <v>0</v>
      </c>
      <c r="E1112" s="20">
        <f>SUMIFS('CONTRATOS 2016'!$AI:AI,'CONTRATOS 2016'!$AV:AV,A1112)</f>
        <v>0</v>
      </c>
    </row>
    <row r="1113" spans="1:5" x14ac:dyDescent="0.2">
      <c r="A1113" s="23" t="s">
        <v>44</v>
      </c>
      <c r="B1113" s="8">
        <v>79877406</v>
      </c>
      <c r="C1113" s="25" t="s">
        <v>244</v>
      </c>
      <c r="D1113" s="21">
        <f>COUNTIFS('CONTRATOS 2016'!AV:AV,A1113,'CONTRATOS 2016'!$AI:AI,"&gt;=1")</f>
        <v>0</v>
      </c>
      <c r="E1113" s="20">
        <f>SUMIFS('CONTRATOS 2016'!$AI:AI,'CONTRATOS 2016'!$AV:AV,A1113)</f>
        <v>0</v>
      </c>
    </row>
    <row r="1114" spans="1:5" x14ac:dyDescent="0.2">
      <c r="A1114" s="23" t="s">
        <v>292</v>
      </c>
      <c r="B1114" s="8">
        <v>2956299</v>
      </c>
      <c r="C1114" s="25" t="s">
        <v>166</v>
      </c>
      <c r="D1114" s="21">
        <f>COUNTIFS('CONTRATOS 2016'!AV:AV,A1114,'CONTRATOS 2016'!$AI:AI,"&gt;=1")</f>
        <v>0</v>
      </c>
      <c r="E1114" s="20">
        <f>SUMIFS('CONTRATOS 2016'!$AI:AI,'CONTRATOS 2016'!$AV:AV,A1114)</f>
        <v>0</v>
      </c>
    </row>
    <row r="1115" spans="1:5" x14ac:dyDescent="0.2">
      <c r="A1115" s="23" t="s">
        <v>105</v>
      </c>
      <c r="B1115" s="8">
        <v>11347499</v>
      </c>
      <c r="C1115" s="25" t="s">
        <v>215</v>
      </c>
      <c r="D1115" s="21">
        <f>COUNTIFS('CONTRATOS 2016'!AV:AV,A1115,'CONTRATOS 2016'!$AI:AI,"&gt;=1")</f>
        <v>0</v>
      </c>
      <c r="E1115" s="20">
        <f>SUMIFS('CONTRATOS 2016'!$AI:AI,'CONTRATOS 2016'!$AV:AV,A1115)</f>
        <v>0</v>
      </c>
    </row>
    <row r="1116" spans="1:5" x14ac:dyDescent="0.2">
      <c r="A1116" s="23" t="s">
        <v>337</v>
      </c>
      <c r="B1116" s="8">
        <v>7602533</v>
      </c>
      <c r="C1116" s="25" t="s">
        <v>162</v>
      </c>
      <c r="D1116" s="21">
        <f>COUNTIFS('CONTRATOS 2016'!AV:AV,A1116,'CONTRATOS 2016'!$AI:AI,"&gt;=1")</f>
        <v>0</v>
      </c>
      <c r="E1116" s="20">
        <f>SUMIFS('CONTRATOS 2016'!$AI:AI,'CONTRATOS 2016'!$AV:AV,A1116)</f>
        <v>0</v>
      </c>
    </row>
    <row r="1117" spans="1:5" x14ac:dyDescent="0.2">
      <c r="A1117" s="23" t="s">
        <v>907</v>
      </c>
      <c r="B1117" s="8">
        <v>74327253</v>
      </c>
      <c r="C1117" s="25" t="s">
        <v>164</v>
      </c>
      <c r="D1117" s="21">
        <f>COUNTIFS('CONTRATOS 2016'!AV:AV,A1117,'CONTRATOS 2016'!$AI:AI,"&gt;=1")</f>
        <v>0</v>
      </c>
      <c r="E1117" s="20">
        <f>SUMIFS('CONTRATOS 2016'!$AI:AI,'CONTRATOS 2016'!$AV:AV,A1117)</f>
        <v>0</v>
      </c>
    </row>
    <row r="1118" spans="1:5" x14ac:dyDescent="0.2">
      <c r="A1118" s="23" t="s">
        <v>1004</v>
      </c>
      <c r="B1118" s="8">
        <v>79749184</v>
      </c>
      <c r="C1118" s="25" t="s">
        <v>162</v>
      </c>
      <c r="D1118" s="21">
        <f>COUNTIFS('CONTRATOS 2016'!AV:AV,A1118,'CONTRATOS 2016'!$AI:AI,"&gt;=1")</f>
        <v>0</v>
      </c>
      <c r="E1118" s="20">
        <f>SUMIFS('CONTRATOS 2016'!$AI:AI,'CONTRATOS 2016'!$AV:AV,A1118)</f>
        <v>0</v>
      </c>
    </row>
    <row r="1119" spans="1:5" x14ac:dyDescent="0.2">
      <c r="A1119" s="23" t="s">
        <v>341</v>
      </c>
      <c r="B1119" s="8">
        <v>7707735</v>
      </c>
      <c r="C1119" s="25" t="s">
        <v>168</v>
      </c>
      <c r="D1119" s="21">
        <f>COUNTIFS('CONTRATOS 2016'!AV:AV,A1119,'CONTRATOS 2016'!$AI:AI,"&gt;=1")</f>
        <v>0</v>
      </c>
      <c r="E1119" s="20">
        <f>SUMIFS('CONTRATOS 2016'!$AI:AI,'CONTRATOS 2016'!$AV:AV,A1119)</f>
        <v>0</v>
      </c>
    </row>
    <row r="1120" spans="1:5" x14ac:dyDescent="0.2">
      <c r="A1120" s="23" t="s">
        <v>921</v>
      </c>
      <c r="B1120" s="8">
        <v>75145924</v>
      </c>
      <c r="C1120" s="25" t="s">
        <v>175</v>
      </c>
      <c r="D1120" s="21">
        <f>COUNTIFS('CONTRATOS 2016'!AV:AV,A1120,'CONTRATOS 2016'!$AI:AI,"&gt;=1")</f>
        <v>0</v>
      </c>
      <c r="E1120" s="20">
        <f>SUMIFS('CONTRATOS 2016'!$AI:AI,'CONTRATOS 2016'!$AV:AV,A1120)</f>
        <v>0</v>
      </c>
    </row>
    <row r="1121" spans="1:5" x14ac:dyDescent="0.2">
      <c r="A1121" s="23" t="s">
        <v>790</v>
      </c>
      <c r="B1121" s="8">
        <v>53050798</v>
      </c>
      <c r="C1121" s="25" t="s">
        <v>185</v>
      </c>
      <c r="D1121" s="21">
        <f>COUNTIFS('CONTRATOS 2016'!AV:AV,A1121,'CONTRATOS 2016'!$AI:AI,"&gt;=1")</f>
        <v>0</v>
      </c>
      <c r="E1121" s="20">
        <f>SUMIFS('CONTRATOS 2016'!$AI:AI,'CONTRATOS 2016'!$AV:AV,A1121)</f>
        <v>0</v>
      </c>
    </row>
    <row r="1122" spans="1:5" x14ac:dyDescent="0.2">
      <c r="A1122" s="23" t="s">
        <v>500</v>
      </c>
      <c r="B1122" s="8">
        <v>20441355</v>
      </c>
      <c r="C1122" s="25" t="s">
        <v>209</v>
      </c>
      <c r="D1122" s="21">
        <f>COUNTIFS('CONTRATOS 2016'!AV:AV,A1122,'CONTRATOS 2016'!$AI:AI,"&gt;=1")</f>
        <v>0</v>
      </c>
      <c r="E1122" s="20">
        <f>SUMIFS('CONTRATOS 2016'!$AI:AI,'CONTRATOS 2016'!$AV:AV,A1122)</f>
        <v>0</v>
      </c>
    </row>
    <row r="1123" spans="1:5" x14ac:dyDescent="0.2">
      <c r="A1123" s="23" t="s">
        <v>1431</v>
      </c>
      <c r="B1123" s="8">
        <v>1121327496</v>
      </c>
      <c r="C1123" s="25" t="s">
        <v>217</v>
      </c>
      <c r="D1123" s="21">
        <f>COUNTIFS('CONTRATOS 2016'!AV:AV,A1123,'CONTRATOS 2016'!$AI:AI,"&gt;=1")</f>
        <v>0</v>
      </c>
      <c r="E1123" s="20">
        <f>SUMIFS('CONTRATOS 2016'!$AI:AI,'CONTRATOS 2016'!$AV:AV,A1123)</f>
        <v>0</v>
      </c>
    </row>
    <row r="1124" spans="1:5" x14ac:dyDescent="0.2">
      <c r="A1124" s="23" t="s">
        <v>568</v>
      </c>
      <c r="B1124" s="8">
        <v>35485052</v>
      </c>
      <c r="C1124" s="25" t="s">
        <v>257</v>
      </c>
      <c r="D1124" s="21">
        <f>COUNTIFS('CONTRATOS 2016'!AV:AV,A1124,'CONTRATOS 2016'!$AI:AI,"&gt;=1")</f>
        <v>0</v>
      </c>
      <c r="E1124" s="20">
        <f>SUMIFS('CONTRATOS 2016'!$AI:AI,'CONTRATOS 2016'!$AV:AV,A1124)</f>
        <v>0</v>
      </c>
    </row>
    <row r="1125" spans="1:5" x14ac:dyDescent="0.2">
      <c r="A1125" s="23" t="s">
        <v>991</v>
      </c>
      <c r="B1125" s="8">
        <v>79649197</v>
      </c>
      <c r="C1125" s="25" t="s">
        <v>276</v>
      </c>
      <c r="D1125" s="21">
        <f>COUNTIFS('CONTRATOS 2016'!AV:AV,A1125,'CONTRATOS 2016'!$AI:AI,"&gt;=1")</f>
        <v>0</v>
      </c>
      <c r="E1125" s="20">
        <f>SUMIFS('CONTRATOS 2016'!$AI:AI,'CONTRATOS 2016'!$AV:AV,A1125)</f>
        <v>0</v>
      </c>
    </row>
    <row r="1126" spans="1:5" x14ac:dyDescent="0.2">
      <c r="A1126" s="23" t="s">
        <v>878</v>
      </c>
      <c r="B1126" s="8">
        <v>72233624</v>
      </c>
      <c r="C1126" s="25" t="s">
        <v>201</v>
      </c>
      <c r="D1126" s="21">
        <f>COUNTIFS('CONTRATOS 2016'!AV:AV,A1126,'CONTRATOS 2016'!$AI:AI,"&gt;=1")</f>
        <v>0</v>
      </c>
      <c r="E1126" s="20">
        <f>SUMIFS('CONTRATOS 2016'!$AI:AI,'CONTRATOS 2016'!$AV:AV,A1126)</f>
        <v>0</v>
      </c>
    </row>
    <row r="1127" spans="1:5" x14ac:dyDescent="0.2">
      <c r="A1127" s="23" t="s">
        <v>316</v>
      </c>
      <c r="B1127" s="8">
        <v>6102305</v>
      </c>
      <c r="C1127" s="25" t="s">
        <v>180</v>
      </c>
      <c r="D1127" s="21">
        <f>COUNTIFS('CONTRATOS 2016'!AV:AV,A1127,'CONTRATOS 2016'!$AI:AI,"&gt;=1")</f>
        <v>0</v>
      </c>
      <c r="E1127" s="20">
        <f>SUMIFS('CONTRATOS 2016'!$AI:AI,'CONTRATOS 2016'!$AV:AV,A1127)</f>
        <v>0</v>
      </c>
    </row>
    <row r="1128" spans="1:5" x14ac:dyDescent="0.2">
      <c r="A1128" s="23" t="s">
        <v>580</v>
      </c>
      <c r="B1128" s="8">
        <v>36756144</v>
      </c>
      <c r="C1128" s="25" t="s">
        <v>260</v>
      </c>
      <c r="D1128" s="21">
        <f>COUNTIFS('CONTRATOS 2016'!AV:AV,A1128,'CONTRATOS 2016'!$AI:AI,"&gt;=1")</f>
        <v>0</v>
      </c>
      <c r="E1128" s="20">
        <f>SUMIFS('CONTRATOS 2016'!$AI:AI,'CONTRATOS 2016'!$AV:AV,A1128)</f>
        <v>0</v>
      </c>
    </row>
    <row r="1129" spans="1:5" x14ac:dyDescent="0.2">
      <c r="A1129" s="23" t="s">
        <v>112</v>
      </c>
      <c r="B1129" s="8">
        <v>16161168</v>
      </c>
      <c r="C1129" s="25" t="s">
        <v>195</v>
      </c>
      <c r="D1129" s="21">
        <f>COUNTIFS('CONTRATOS 2016'!AV:AV,A1129,'CONTRATOS 2016'!$AI:AI,"&gt;=1")</f>
        <v>0</v>
      </c>
      <c r="E1129" s="20">
        <f>SUMIFS('CONTRATOS 2016'!$AI:AI,'CONTRATOS 2016'!$AV:AV,A1129)</f>
        <v>0</v>
      </c>
    </row>
    <row r="1130" spans="1:5" x14ac:dyDescent="0.2">
      <c r="A1130" s="23" t="s">
        <v>499</v>
      </c>
      <c r="B1130" s="8">
        <v>20368075</v>
      </c>
      <c r="C1130" s="25" t="s">
        <v>162</v>
      </c>
      <c r="D1130" s="21">
        <f>COUNTIFS('CONTRATOS 2016'!AV:AV,A1130,'CONTRATOS 2016'!$AI:AI,"&gt;=1")</f>
        <v>0</v>
      </c>
      <c r="E1130" s="20">
        <f>SUMIFS('CONTRATOS 2016'!$AI:AI,'CONTRATOS 2016'!$AV:AV,A1130)</f>
        <v>0</v>
      </c>
    </row>
    <row r="1131" spans="1:5" x14ac:dyDescent="0.2">
      <c r="A1131" s="23" t="s">
        <v>125</v>
      </c>
      <c r="B1131" s="8">
        <v>5827247</v>
      </c>
      <c r="C1131" s="25" t="s">
        <v>163</v>
      </c>
      <c r="D1131" s="21">
        <f>COUNTIFS('CONTRATOS 2016'!AV:AV,A1131,'CONTRATOS 2016'!$AI:AI,"&gt;=1")</f>
        <v>0</v>
      </c>
      <c r="E1131" s="20">
        <f>SUMIFS('CONTRATOS 2016'!$AI:AI,'CONTRATOS 2016'!$AV:AV,A1131)</f>
        <v>0</v>
      </c>
    </row>
    <row r="1132" spans="1:5" x14ac:dyDescent="0.2">
      <c r="A1132" s="23" t="s">
        <v>561</v>
      </c>
      <c r="B1132" s="8">
        <v>33199207</v>
      </c>
      <c r="C1132" s="25" t="s">
        <v>240</v>
      </c>
      <c r="D1132" s="21">
        <f>COUNTIFS('CONTRATOS 2016'!AV:AV,A1132,'CONTRATOS 2016'!$AI:AI,"&gt;=1")</f>
        <v>0</v>
      </c>
      <c r="E1132" s="20">
        <f>SUMIFS('CONTRATOS 2016'!$AI:AI,'CONTRATOS 2016'!$AV:AV,A1132)</f>
        <v>0</v>
      </c>
    </row>
    <row r="1133" spans="1:5" x14ac:dyDescent="0.2">
      <c r="A1133" s="23" t="s">
        <v>446</v>
      </c>
      <c r="B1133" s="8">
        <v>15671037</v>
      </c>
      <c r="C1133" s="25" t="s">
        <v>232</v>
      </c>
      <c r="D1133" s="21">
        <f>COUNTIFS('CONTRATOS 2016'!AV:AV,A1133,'CONTRATOS 2016'!$AI:AI,"&gt;=1")</f>
        <v>0</v>
      </c>
      <c r="E1133" s="20">
        <f>SUMIFS('CONTRATOS 2016'!$AI:AI,'CONTRATOS 2016'!$AV:AV,A1133)</f>
        <v>0</v>
      </c>
    </row>
    <row r="1134" spans="1:5" x14ac:dyDescent="0.2">
      <c r="A1134" s="23" t="s">
        <v>1369</v>
      </c>
      <c r="B1134" s="8">
        <v>1047336625</v>
      </c>
      <c r="C1134" s="25" t="s">
        <v>201</v>
      </c>
      <c r="D1134" s="21">
        <f>COUNTIFS('CONTRATOS 2016'!AV:AV,A1134,'CONTRATOS 2016'!$AI:AI,"&gt;=1")</f>
        <v>0</v>
      </c>
      <c r="E1134" s="20">
        <f>SUMIFS('CONTRATOS 2016'!$AI:AI,'CONTRATOS 2016'!$AV:AV,A1134)</f>
        <v>0</v>
      </c>
    </row>
    <row r="1135" spans="1:5" x14ac:dyDescent="0.2">
      <c r="A1135" s="23" t="s">
        <v>717</v>
      </c>
      <c r="B1135" s="8">
        <v>52401138</v>
      </c>
      <c r="C1135" s="25" t="s">
        <v>257</v>
      </c>
      <c r="D1135" s="21">
        <f>COUNTIFS('CONTRATOS 2016'!AV:AV,A1135,'CONTRATOS 2016'!$AI:AI,"&gt;=1")</f>
        <v>0</v>
      </c>
      <c r="E1135" s="20">
        <f>SUMIFS('CONTRATOS 2016'!$AI:AI,'CONTRATOS 2016'!$AV:AV,A1135)</f>
        <v>0</v>
      </c>
    </row>
    <row r="1136" spans="1:5" x14ac:dyDescent="0.2">
      <c r="A1136" s="23" t="s">
        <v>538</v>
      </c>
      <c r="B1136" s="8">
        <v>30324752</v>
      </c>
      <c r="C1136" s="25" t="s">
        <v>173</v>
      </c>
      <c r="D1136" s="21">
        <f>COUNTIFS('CONTRATOS 2016'!AV:AV,A1136,'CONTRATOS 2016'!$AI:AI,"&gt;=1")</f>
        <v>0</v>
      </c>
      <c r="E1136" s="20">
        <f>SUMIFS('CONTRATOS 2016'!$AI:AI,'CONTRATOS 2016'!$AV:AV,A1136)</f>
        <v>0</v>
      </c>
    </row>
    <row r="1137" spans="1:5" x14ac:dyDescent="0.2">
      <c r="A1137" s="23" t="s">
        <v>840</v>
      </c>
      <c r="B1137" s="8">
        <v>65780982</v>
      </c>
      <c r="C1137" s="25" t="s">
        <v>183</v>
      </c>
      <c r="D1137" s="21">
        <f>COUNTIFS('CONTRATOS 2016'!AV:AV,A1137,'CONTRATOS 2016'!$AI:AI,"&gt;=1")</f>
        <v>0</v>
      </c>
      <c r="E1137" s="20">
        <f>SUMIFS('CONTRATOS 2016'!$AI:AI,'CONTRATOS 2016'!$AV:AV,A1137)</f>
        <v>0</v>
      </c>
    </row>
    <row r="1138" spans="1:5" x14ac:dyDescent="0.2">
      <c r="A1138" s="23" t="s">
        <v>715</v>
      </c>
      <c r="B1138" s="8">
        <v>52386683</v>
      </c>
      <c r="C1138" s="25" t="s">
        <v>190</v>
      </c>
      <c r="D1138" s="21">
        <f>COUNTIFS('CONTRATOS 2016'!AV:AV,A1138,'CONTRATOS 2016'!$AI:AI,"&gt;=1")</f>
        <v>0</v>
      </c>
      <c r="E1138" s="20">
        <f>SUMIFS('CONTRATOS 2016'!$AI:AI,'CONTRATOS 2016'!$AV:AV,A1138)</f>
        <v>0</v>
      </c>
    </row>
    <row r="1139" spans="1:5" x14ac:dyDescent="0.2">
      <c r="A1139" s="23" t="s">
        <v>564</v>
      </c>
      <c r="B1139" s="8">
        <v>33676149</v>
      </c>
      <c r="C1139" s="25" t="s">
        <v>164</v>
      </c>
      <c r="D1139" s="21">
        <f>COUNTIFS('CONTRATOS 2016'!AV:AV,A1139,'CONTRATOS 2016'!$AI:AI,"&gt;=1")</f>
        <v>0</v>
      </c>
      <c r="E1139" s="20">
        <f>SUMIFS('CONTRATOS 2016'!$AI:AI,'CONTRATOS 2016'!$AV:AV,A1139)</f>
        <v>0</v>
      </c>
    </row>
    <row r="1140" spans="1:5" x14ac:dyDescent="0.2">
      <c r="A1140" s="23" t="s">
        <v>691</v>
      </c>
      <c r="B1140" s="8">
        <v>52115671</v>
      </c>
      <c r="C1140" s="25" t="s">
        <v>257</v>
      </c>
      <c r="D1140" s="21">
        <f>COUNTIFS('CONTRATOS 2016'!AV:AV,A1140,'CONTRATOS 2016'!$AI:AI,"&gt;=1")</f>
        <v>0</v>
      </c>
      <c r="E1140" s="20">
        <f>SUMIFS('CONTRATOS 2016'!$AI:AI,'CONTRATOS 2016'!$AV:AV,A1140)</f>
        <v>0</v>
      </c>
    </row>
    <row r="1141" spans="1:5" x14ac:dyDescent="0.2">
      <c r="A1141" s="23" t="s">
        <v>850</v>
      </c>
      <c r="B1141" s="8">
        <v>69005422</v>
      </c>
      <c r="C1141" s="25" t="s">
        <v>194</v>
      </c>
      <c r="D1141" s="21">
        <f>COUNTIFS('CONTRATOS 2016'!AV:AV,A1141,'CONTRATOS 2016'!$AI:AI,"&gt;=1")</f>
        <v>0</v>
      </c>
      <c r="E1141" s="20">
        <f>SUMIFS('CONTRATOS 2016'!$AI:AI,'CONTRATOS 2016'!$AV:AV,A1141)</f>
        <v>0</v>
      </c>
    </row>
    <row r="1142" spans="1:5" x14ac:dyDescent="0.2">
      <c r="A1142" s="23" t="s">
        <v>738</v>
      </c>
      <c r="B1142" s="8">
        <v>52562039</v>
      </c>
      <c r="C1142" s="25" t="s">
        <v>162</v>
      </c>
      <c r="D1142" s="21">
        <f>COUNTIFS('CONTRATOS 2016'!AV:AV,A1142,'CONTRATOS 2016'!$AI:AI,"&gt;=1")</f>
        <v>0</v>
      </c>
      <c r="E1142" s="20">
        <f>SUMIFS('CONTRATOS 2016'!$AI:AI,'CONTRATOS 2016'!$AV:AV,A1142)</f>
        <v>0</v>
      </c>
    </row>
    <row r="1143" spans="1:5" x14ac:dyDescent="0.2">
      <c r="A1143" s="23" t="s">
        <v>1306</v>
      </c>
      <c r="B1143" s="8">
        <v>1019018352</v>
      </c>
      <c r="C1143" s="25" t="s">
        <v>248</v>
      </c>
      <c r="D1143" s="21">
        <f>COUNTIFS('CONTRATOS 2016'!AV:AV,A1143,'CONTRATOS 2016'!$AI:AI,"&gt;=1")</f>
        <v>0</v>
      </c>
      <c r="E1143" s="20">
        <f>SUMIFS('CONTRATOS 2016'!$AI:AI,'CONTRATOS 2016'!$AV:AV,A1143)</f>
        <v>0</v>
      </c>
    </row>
    <row r="1144" spans="1:5" x14ac:dyDescent="0.2">
      <c r="A1144" s="23" t="s">
        <v>706</v>
      </c>
      <c r="B1144" s="8">
        <v>52305216</v>
      </c>
      <c r="C1144" s="25" t="s">
        <v>191</v>
      </c>
      <c r="D1144" s="21">
        <f>COUNTIFS('CONTRATOS 2016'!AV:AV,A1144,'CONTRATOS 2016'!$AI:AI,"&gt;=1")</f>
        <v>0</v>
      </c>
      <c r="E1144" s="20">
        <f>SUMIFS('CONTRATOS 2016'!$AI:AI,'CONTRATOS 2016'!$AV:AV,A1144)</f>
        <v>0</v>
      </c>
    </row>
    <row r="1145" spans="1:5" x14ac:dyDescent="0.2">
      <c r="A1145" s="23" t="s">
        <v>749</v>
      </c>
      <c r="B1145" s="8">
        <v>52794874</v>
      </c>
      <c r="C1145" s="25" t="s">
        <v>162</v>
      </c>
      <c r="D1145" s="21">
        <f>COUNTIFS('CONTRATOS 2016'!AV:AV,A1145,'CONTRATOS 2016'!$AI:AI,"&gt;=1")</f>
        <v>0</v>
      </c>
      <c r="E1145" s="20">
        <f>SUMIFS('CONTRATOS 2016'!$AI:AI,'CONTRATOS 2016'!$AV:AV,A1145)</f>
        <v>0</v>
      </c>
    </row>
    <row r="1146" spans="1:5" x14ac:dyDescent="0.2">
      <c r="A1146" s="23" t="s">
        <v>1295</v>
      </c>
      <c r="B1146" s="8">
        <v>1016027491</v>
      </c>
      <c r="C1146" s="25" t="s">
        <v>162</v>
      </c>
      <c r="D1146" s="21">
        <f>COUNTIFS('CONTRATOS 2016'!AV:AV,A1146,'CONTRATOS 2016'!$AI:AI,"&gt;=1")</f>
        <v>0</v>
      </c>
      <c r="E1146" s="20">
        <f>SUMIFS('CONTRATOS 2016'!$AI:AI,'CONTRATOS 2016'!$AV:AV,A1146)</f>
        <v>0</v>
      </c>
    </row>
    <row r="1147" spans="1:5" x14ac:dyDescent="0.2">
      <c r="A1147" s="23" t="s">
        <v>1360</v>
      </c>
      <c r="B1147" s="8">
        <v>1032423202</v>
      </c>
      <c r="C1147" s="25" t="s">
        <v>168</v>
      </c>
      <c r="D1147" s="21">
        <f>COUNTIFS('CONTRATOS 2016'!AV:AV,A1147,'CONTRATOS 2016'!$AI:AI,"&gt;=1")</f>
        <v>0</v>
      </c>
      <c r="E1147" s="20">
        <f>SUMIFS('CONTRATOS 2016'!$AI:AI,'CONTRATOS 2016'!$AV:AV,A1147)</f>
        <v>0</v>
      </c>
    </row>
    <row r="1148" spans="1:5" x14ac:dyDescent="0.2">
      <c r="A1148" s="23" t="s">
        <v>777</v>
      </c>
      <c r="B1148" s="8">
        <v>52959594</v>
      </c>
      <c r="C1148" s="25" t="s">
        <v>162</v>
      </c>
      <c r="D1148" s="21">
        <f>COUNTIFS('CONTRATOS 2016'!AV:AV,A1148,'CONTRATOS 2016'!$AI:AI,"&gt;=1")</f>
        <v>0</v>
      </c>
      <c r="E1148" s="20">
        <f>SUMIFS('CONTRATOS 2016'!$AI:AI,'CONTRATOS 2016'!$AV:AV,A1148)</f>
        <v>0</v>
      </c>
    </row>
    <row r="1149" spans="1:5" x14ac:dyDescent="0.2">
      <c r="A1149" s="23" t="s">
        <v>797</v>
      </c>
      <c r="B1149" s="8">
        <v>53095319</v>
      </c>
      <c r="C1149" s="25" t="s">
        <v>162</v>
      </c>
      <c r="D1149" s="21">
        <f>COUNTIFS('CONTRATOS 2016'!AV:AV,A1149,'CONTRATOS 2016'!$AI:AI,"&gt;=1")</f>
        <v>0</v>
      </c>
      <c r="E1149" s="20">
        <f>SUMIFS('CONTRATOS 2016'!$AI:AI,'CONTRATOS 2016'!$AV:AV,A1149)</f>
        <v>0</v>
      </c>
    </row>
    <row r="1150" spans="1:5" x14ac:dyDescent="0.2">
      <c r="A1150" s="23" t="s">
        <v>1347</v>
      </c>
      <c r="B1150" s="8">
        <v>1032370929</v>
      </c>
      <c r="C1150" s="25" t="s">
        <v>162</v>
      </c>
      <c r="D1150" s="21">
        <f>COUNTIFS('CONTRATOS 2016'!AV:AV,A1150,'CONTRATOS 2016'!$AI:AI,"&gt;=1")</f>
        <v>0</v>
      </c>
      <c r="E1150" s="20">
        <f>SUMIFS('CONTRATOS 2016'!$AI:AI,'CONTRATOS 2016'!$AV:AV,A1150)</f>
        <v>0</v>
      </c>
    </row>
    <row r="1151" spans="1:5" x14ac:dyDescent="0.2">
      <c r="A1151" s="23" t="s">
        <v>536</v>
      </c>
      <c r="B1151" s="8">
        <v>28821711</v>
      </c>
      <c r="C1151" s="25" t="s">
        <v>162</v>
      </c>
      <c r="D1151" s="21">
        <f>COUNTIFS('CONTRATOS 2016'!AV:AV,A1151,'CONTRATOS 2016'!$AI:AI,"&gt;=1")</f>
        <v>0</v>
      </c>
      <c r="E1151" s="20">
        <f>SUMIFS('CONTRATOS 2016'!$AI:AI,'CONTRATOS 2016'!$AV:AV,A1151)</f>
        <v>0</v>
      </c>
    </row>
    <row r="1152" spans="1:5" x14ac:dyDescent="0.2">
      <c r="A1152" s="23" t="s">
        <v>517</v>
      </c>
      <c r="B1152" s="8">
        <v>24081854</v>
      </c>
      <c r="C1152" s="25" t="s">
        <v>162</v>
      </c>
      <c r="D1152" s="21">
        <f>COUNTIFS('CONTRATOS 2016'!AV:AV,A1152,'CONTRATOS 2016'!$AI:AI,"&gt;=1")</f>
        <v>0</v>
      </c>
      <c r="E1152" s="20">
        <f>SUMIFS('CONTRATOS 2016'!$AI:AI,'CONTRATOS 2016'!$AV:AV,A1152)</f>
        <v>0</v>
      </c>
    </row>
    <row r="1153" spans="1:5" x14ac:dyDescent="0.2">
      <c r="A1153" s="23" t="s">
        <v>574</v>
      </c>
      <c r="B1153" s="8">
        <v>36304085</v>
      </c>
      <c r="C1153" s="25" t="s">
        <v>247</v>
      </c>
      <c r="D1153" s="21">
        <f>COUNTIFS('CONTRATOS 2016'!AV:AV,A1153,'CONTRATOS 2016'!$AI:AI,"&gt;=1")</f>
        <v>0</v>
      </c>
      <c r="E1153" s="20">
        <f>SUMIFS('CONTRATOS 2016'!$AI:AI,'CONTRATOS 2016'!$AV:AV,A1153)</f>
        <v>0</v>
      </c>
    </row>
    <row r="1154" spans="1:5" x14ac:dyDescent="0.2">
      <c r="A1154" s="23" t="s">
        <v>774</v>
      </c>
      <c r="B1154" s="8">
        <v>52931487</v>
      </c>
      <c r="C1154" s="25" t="s">
        <v>162</v>
      </c>
      <c r="D1154" s="21">
        <f>COUNTIFS('CONTRATOS 2016'!AV:AV,A1154,'CONTRATOS 2016'!$AI:AI,"&gt;=1")</f>
        <v>0</v>
      </c>
      <c r="E1154" s="20">
        <f>SUMIFS('CONTRATOS 2016'!$AI:AI,'CONTRATOS 2016'!$AV:AV,A1154)</f>
        <v>0</v>
      </c>
    </row>
    <row r="1155" spans="1:5" x14ac:dyDescent="0.2">
      <c r="A1155" s="23" t="s">
        <v>515</v>
      </c>
      <c r="B1155" s="8">
        <v>23690938</v>
      </c>
      <c r="C1155" s="25" t="s">
        <v>169</v>
      </c>
      <c r="D1155" s="21">
        <f>COUNTIFS('CONTRATOS 2016'!AV:AV,A1155,'CONTRATOS 2016'!$AI:AI,"&gt;=1")</f>
        <v>0</v>
      </c>
      <c r="E1155" s="20">
        <f>SUMIFS('CONTRATOS 2016'!$AI:AI,'CONTRATOS 2016'!$AV:AV,A1155)</f>
        <v>0</v>
      </c>
    </row>
    <row r="1156" spans="1:5" x14ac:dyDescent="0.2">
      <c r="A1156" s="23" t="s">
        <v>1423</v>
      </c>
      <c r="B1156" s="8">
        <v>1113303871</v>
      </c>
      <c r="C1156" s="25" t="s">
        <v>172</v>
      </c>
      <c r="D1156" s="21">
        <f>COUNTIFS('CONTRATOS 2016'!AV:AV,A1156,'CONTRATOS 2016'!$AI:AI,"&gt;=1")</f>
        <v>0</v>
      </c>
      <c r="E1156" s="20">
        <f>SUMIFS('CONTRATOS 2016'!$AI:AI,'CONTRATOS 2016'!$AV:AV,A1156)</f>
        <v>0</v>
      </c>
    </row>
    <row r="1157" spans="1:5" x14ac:dyDescent="0.2">
      <c r="A1157" s="23" t="s">
        <v>750</v>
      </c>
      <c r="B1157" s="8">
        <v>52795737</v>
      </c>
      <c r="C1157" s="25" t="s">
        <v>249</v>
      </c>
      <c r="D1157" s="21">
        <f>COUNTIFS('CONTRATOS 2016'!AV:AV,A1157,'CONTRATOS 2016'!$AI:AI,"&gt;=1")</f>
        <v>0</v>
      </c>
      <c r="E1157" s="20">
        <f>SUMIFS('CONTRATOS 2016'!$AI:AI,'CONTRATOS 2016'!$AV:AV,A1157)</f>
        <v>0</v>
      </c>
    </row>
    <row r="1158" spans="1:5" x14ac:dyDescent="0.2">
      <c r="A1158" s="23" t="s">
        <v>632</v>
      </c>
      <c r="B1158" s="8">
        <v>43065352</v>
      </c>
      <c r="C1158" s="25" t="s">
        <v>187</v>
      </c>
      <c r="D1158" s="21">
        <f>COUNTIFS('CONTRATOS 2016'!AV:AV,A1158,'CONTRATOS 2016'!$AI:AI,"&gt;=1")</f>
        <v>0</v>
      </c>
      <c r="E1158" s="20">
        <f>SUMIFS('CONTRATOS 2016'!$AI:AI,'CONTRATOS 2016'!$AV:AV,A1158)</f>
        <v>0</v>
      </c>
    </row>
    <row r="1159" spans="1:5" x14ac:dyDescent="0.2">
      <c r="A1159" s="23" t="s">
        <v>592</v>
      </c>
      <c r="B1159" s="8">
        <v>38602842</v>
      </c>
      <c r="C1159" s="25" t="s">
        <v>213</v>
      </c>
      <c r="D1159" s="21">
        <f>COUNTIFS('CONTRATOS 2016'!AV:AV,A1159,'CONTRATOS 2016'!$AI:AI,"&gt;=1")</f>
        <v>0</v>
      </c>
      <c r="E1159" s="20">
        <f>SUMIFS('CONTRATOS 2016'!$AI:AI,'CONTRATOS 2016'!$AV:AV,A1159)</f>
        <v>0</v>
      </c>
    </row>
    <row r="1160" spans="1:5" x14ac:dyDescent="0.2">
      <c r="A1160" s="23" t="s">
        <v>704</v>
      </c>
      <c r="B1160" s="8">
        <v>52285231</v>
      </c>
      <c r="C1160" s="25" t="s">
        <v>246</v>
      </c>
      <c r="D1160" s="21">
        <f>COUNTIFS('CONTRATOS 2016'!AV:AV,A1160,'CONTRATOS 2016'!$AI:AI,"&gt;=1")</f>
        <v>0</v>
      </c>
      <c r="E1160" s="20">
        <f>SUMIFS('CONTRATOS 2016'!$AI:AI,'CONTRATOS 2016'!$AV:AV,A1160)</f>
        <v>0</v>
      </c>
    </row>
    <row r="1161" spans="1:5" x14ac:dyDescent="0.2">
      <c r="A1161" s="23" t="s">
        <v>795</v>
      </c>
      <c r="B1161" s="8">
        <v>53088855</v>
      </c>
      <c r="C1161" s="25" t="s">
        <v>162</v>
      </c>
      <c r="D1161" s="21">
        <f>COUNTIFS('CONTRATOS 2016'!AV:AV,A1161,'CONTRATOS 2016'!$AI:AI,"&gt;=1")</f>
        <v>0</v>
      </c>
      <c r="E1161" s="20">
        <f>SUMIFS('CONTRATOS 2016'!$AI:AI,'CONTRATOS 2016'!$AV:AV,A1161)</f>
        <v>0</v>
      </c>
    </row>
    <row r="1162" spans="1:5" x14ac:dyDescent="0.2">
      <c r="A1162" s="23" t="s">
        <v>583</v>
      </c>
      <c r="B1162" s="8">
        <v>36950962</v>
      </c>
      <c r="C1162" s="25" t="s">
        <v>225</v>
      </c>
      <c r="D1162" s="21">
        <f>COUNTIFS('CONTRATOS 2016'!AV:AV,A1162,'CONTRATOS 2016'!$AI:AI,"&gt;=1")</f>
        <v>0</v>
      </c>
      <c r="E1162" s="20">
        <f>SUMIFS('CONTRATOS 2016'!$AI:AI,'CONTRATOS 2016'!$AV:AV,A1162)</f>
        <v>0</v>
      </c>
    </row>
    <row r="1163" spans="1:5" x14ac:dyDescent="0.2">
      <c r="A1163" s="23" t="s">
        <v>709</v>
      </c>
      <c r="B1163" s="8">
        <v>52316811</v>
      </c>
      <c r="C1163" s="25" t="s">
        <v>168</v>
      </c>
      <c r="D1163" s="21">
        <f>COUNTIFS('CONTRATOS 2016'!AV:AV,A1163,'CONTRATOS 2016'!$AI:AI,"&gt;=1")</f>
        <v>0</v>
      </c>
      <c r="E1163" s="20">
        <f>SUMIFS('CONTRATOS 2016'!$AI:AI,'CONTRATOS 2016'!$AV:AV,A1163)</f>
        <v>0</v>
      </c>
    </row>
    <row r="1164" spans="1:5" x14ac:dyDescent="0.2">
      <c r="A1164" s="23" t="s">
        <v>93</v>
      </c>
      <c r="B1164" s="8">
        <v>7314404</v>
      </c>
      <c r="C1164" s="25" t="s">
        <v>192</v>
      </c>
      <c r="D1164" s="21">
        <f>COUNTIFS('CONTRATOS 2016'!AV:AV,A1164,'CONTRATOS 2016'!$AI:AI,"&gt;=1")</f>
        <v>0</v>
      </c>
      <c r="E1164" s="20">
        <f>SUMIFS('CONTRATOS 2016'!$AI:AI,'CONTRATOS 2016'!$AV:AV,A1164)</f>
        <v>0</v>
      </c>
    </row>
    <row r="1165" spans="1:5" x14ac:dyDescent="0.2">
      <c r="A1165" s="23" t="s">
        <v>340</v>
      </c>
      <c r="B1165" s="8">
        <v>7697205</v>
      </c>
      <c r="C1165" s="25" t="s">
        <v>197</v>
      </c>
      <c r="D1165" s="21">
        <f>COUNTIFS('CONTRATOS 2016'!AV:AV,A1165,'CONTRATOS 2016'!$AI:AI,"&gt;=1")</f>
        <v>0</v>
      </c>
      <c r="E1165" s="20">
        <f>SUMIFS('CONTRATOS 2016'!$AI:AI,'CONTRATOS 2016'!$AV:AV,A1165)</f>
        <v>0</v>
      </c>
    </row>
    <row r="1166" spans="1:5" x14ac:dyDescent="0.2">
      <c r="A1166" s="23" t="s">
        <v>1263</v>
      </c>
      <c r="B1166" s="8">
        <v>1010161940</v>
      </c>
      <c r="C1166" s="25" t="s">
        <v>162</v>
      </c>
      <c r="D1166" s="21">
        <f>COUNTIFS('CONTRATOS 2016'!AV:AV,A1166,'CONTRATOS 2016'!$AI:AI,"&gt;=1")</f>
        <v>0</v>
      </c>
      <c r="E1166" s="20">
        <f>SUMIFS('CONTRATOS 2016'!$AI:AI,'CONTRATOS 2016'!$AV:AV,A1166)</f>
        <v>0</v>
      </c>
    </row>
    <row r="1167" spans="1:5" x14ac:dyDescent="0.2">
      <c r="A1167" s="23" t="s">
        <v>1269</v>
      </c>
      <c r="B1167" s="8">
        <v>1010195619</v>
      </c>
      <c r="C1167" s="25" t="s">
        <v>204</v>
      </c>
      <c r="D1167" s="21">
        <f>COUNTIFS('CONTRATOS 2016'!AV:AV,A1167,'CONTRATOS 2016'!$AI:AI,"&gt;=1")</f>
        <v>0</v>
      </c>
      <c r="E1167" s="20">
        <f>SUMIFS('CONTRATOS 2016'!$AI:AI,'CONTRATOS 2016'!$AV:AV,A1167)</f>
        <v>0</v>
      </c>
    </row>
    <row r="1168" spans="1:5" x14ac:dyDescent="0.2">
      <c r="A1168" s="23" t="s">
        <v>1163</v>
      </c>
      <c r="B1168" s="8">
        <v>86058538</v>
      </c>
      <c r="C1168" s="25" t="s">
        <v>206</v>
      </c>
      <c r="D1168" s="21">
        <f>COUNTIFS('CONTRATOS 2016'!AV:AV,A1168,'CONTRATOS 2016'!$AI:AI,"&gt;=1")</f>
        <v>0</v>
      </c>
      <c r="E1168" s="20">
        <f>SUMIFS('CONTRATOS 2016'!$AI:AI,'CONTRATOS 2016'!$AV:AV,A1168)</f>
        <v>0</v>
      </c>
    </row>
    <row r="1169" spans="1:5" x14ac:dyDescent="0.2">
      <c r="A1169" s="23" t="s">
        <v>671</v>
      </c>
      <c r="B1169" s="8">
        <v>51878526</v>
      </c>
      <c r="C1169" s="25" t="s">
        <v>163</v>
      </c>
      <c r="D1169" s="21">
        <f>COUNTIFS('CONTRATOS 2016'!AV:AV,A1169,'CONTRATOS 2016'!$AI:AI,"&gt;=1")</f>
        <v>0</v>
      </c>
      <c r="E1169" s="20">
        <f>SUMIFS('CONTRATOS 2016'!$AI:AI,'CONTRATOS 2016'!$AV:AV,A1169)</f>
        <v>0</v>
      </c>
    </row>
    <row r="1170" spans="1:5" x14ac:dyDescent="0.2">
      <c r="A1170" s="23" t="s">
        <v>1069</v>
      </c>
      <c r="B1170" s="8">
        <v>80067193</v>
      </c>
      <c r="C1170" s="25" t="s">
        <v>162</v>
      </c>
      <c r="D1170" s="21">
        <f>COUNTIFS('CONTRATOS 2016'!AV:AV,A1170,'CONTRATOS 2016'!$AI:AI,"&gt;=1")</f>
        <v>0</v>
      </c>
      <c r="E1170" s="20">
        <f>SUMIFS('CONTRATOS 2016'!$AI:AI,'CONTRATOS 2016'!$AV:AV,A1170)</f>
        <v>0</v>
      </c>
    </row>
    <row r="1171" spans="1:5" x14ac:dyDescent="0.2">
      <c r="A1171" s="23" t="s">
        <v>89</v>
      </c>
      <c r="B1171" s="8">
        <v>88264550</v>
      </c>
      <c r="C1171" s="25" t="s">
        <v>261</v>
      </c>
      <c r="D1171" s="21">
        <f>COUNTIFS('CONTRATOS 2016'!AV:AV,A1171,'CONTRATOS 2016'!$AI:AI,"&gt;=1")</f>
        <v>0</v>
      </c>
      <c r="E1171" s="20">
        <f>SUMIFS('CONTRATOS 2016'!$AI:AI,'CONTRATOS 2016'!$AV:AV,A1171)</f>
        <v>0</v>
      </c>
    </row>
    <row r="1172" spans="1:5" x14ac:dyDescent="0.2">
      <c r="A1172" s="23" t="s">
        <v>1455</v>
      </c>
      <c r="B1172" s="8">
        <v>1152189094</v>
      </c>
      <c r="C1172" s="25" t="s">
        <v>178</v>
      </c>
      <c r="D1172" s="21">
        <f>COUNTIFS('CONTRATOS 2016'!AV:AV,A1172,'CONTRATOS 2016'!$AI:AI,"&gt;=1")</f>
        <v>0</v>
      </c>
      <c r="E1172" s="20">
        <f>SUMIFS('CONTRATOS 2016'!$AI:AI,'CONTRATOS 2016'!$AV:AV,A1172)</f>
        <v>0</v>
      </c>
    </row>
    <row r="1173" spans="1:5" x14ac:dyDescent="0.2">
      <c r="A1173" s="23" t="s">
        <v>1051</v>
      </c>
      <c r="B1173" s="8">
        <v>80021797</v>
      </c>
      <c r="C1173" s="25" t="s">
        <v>251</v>
      </c>
      <c r="D1173" s="21">
        <f>COUNTIFS('CONTRATOS 2016'!AV:AV,A1173,'CONTRATOS 2016'!$AI:AI,"&gt;=1")</f>
        <v>0</v>
      </c>
      <c r="E1173" s="20">
        <f>SUMIFS('CONTRATOS 2016'!$AI:AI,'CONTRATOS 2016'!$AV:AV,A1173)</f>
        <v>0</v>
      </c>
    </row>
    <row r="1174" spans="1:5" x14ac:dyDescent="0.2">
      <c r="A1174" s="23" t="s">
        <v>349</v>
      </c>
      <c r="B1174" s="8">
        <v>8646174</v>
      </c>
      <c r="C1174" s="25" t="s">
        <v>201</v>
      </c>
      <c r="D1174" s="21">
        <f>COUNTIFS('CONTRATOS 2016'!AV:AV,A1174,'CONTRATOS 2016'!$AI:AI,"&gt;=1")</f>
        <v>0</v>
      </c>
      <c r="E1174" s="20">
        <f>SUMIFS('CONTRATOS 2016'!$AI:AI,'CONTRATOS 2016'!$AV:AV,A1174)</f>
        <v>0</v>
      </c>
    </row>
    <row r="1175" spans="1:5" x14ac:dyDescent="0.2">
      <c r="A1175" s="23" t="s">
        <v>1420</v>
      </c>
      <c r="B1175" s="8">
        <v>1110474113</v>
      </c>
      <c r="C1175" s="25" t="s">
        <v>254</v>
      </c>
      <c r="D1175" s="21">
        <f>COUNTIFS('CONTRATOS 2016'!AV:AV,A1175,'CONTRATOS 2016'!$AI:AI,"&gt;=1")</f>
        <v>0</v>
      </c>
      <c r="E1175" s="20">
        <f>SUMIFS('CONTRATOS 2016'!$AI:AI,'CONTRATOS 2016'!$AV:AV,A1175)</f>
        <v>0</v>
      </c>
    </row>
    <row r="1176" spans="1:5" x14ac:dyDescent="0.2">
      <c r="A1176" s="23" t="s">
        <v>1386</v>
      </c>
      <c r="B1176" s="8">
        <v>1060589082</v>
      </c>
      <c r="C1176" s="25" t="s">
        <v>173</v>
      </c>
      <c r="D1176" s="21">
        <f>COUNTIFS('CONTRATOS 2016'!AV:AV,A1176,'CONTRATOS 2016'!$AI:AI,"&gt;=1")</f>
        <v>0</v>
      </c>
      <c r="E1176" s="20">
        <f>SUMIFS('CONTRATOS 2016'!$AI:AI,'CONTRATOS 2016'!$AV:AV,A1176)</f>
        <v>0</v>
      </c>
    </row>
    <row r="1177" spans="1:5" x14ac:dyDescent="0.2">
      <c r="A1177" s="23" t="s">
        <v>783</v>
      </c>
      <c r="B1177" s="8">
        <v>52977301</v>
      </c>
      <c r="C1177" s="25" t="s">
        <v>164</v>
      </c>
      <c r="D1177" s="21">
        <f>COUNTIFS('CONTRATOS 2016'!AV:AV,A1177,'CONTRATOS 2016'!$AI:AI,"&gt;=1")</f>
        <v>0</v>
      </c>
      <c r="E1177" s="20">
        <f>SUMIFS('CONTRATOS 2016'!$AI:AI,'CONTRATOS 2016'!$AV:AV,A1177)</f>
        <v>0</v>
      </c>
    </row>
    <row r="1178" spans="1:5" x14ac:dyDescent="0.2">
      <c r="A1178" s="23" t="s">
        <v>620</v>
      </c>
      <c r="B1178" s="8">
        <v>40986438</v>
      </c>
      <c r="C1178" s="25" t="s">
        <v>266</v>
      </c>
      <c r="D1178" s="21">
        <f>COUNTIFS('CONTRATOS 2016'!AV:AV,A1178,'CONTRATOS 2016'!$AI:AI,"&gt;=1")</f>
        <v>0</v>
      </c>
      <c r="E1178" s="20">
        <f>SUMIFS('CONTRATOS 2016'!$AI:AI,'CONTRATOS 2016'!$AV:AV,A1178)</f>
        <v>0</v>
      </c>
    </row>
    <row r="1179" spans="1:5" x14ac:dyDescent="0.2">
      <c r="A1179" s="23" t="s">
        <v>474</v>
      </c>
      <c r="B1179" s="8">
        <v>17656232</v>
      </c>
      <c r="C1179" s="25" t="s">
        <v>162</v>
      </c>
      <c r="D1179" s="21">
        <f>COUNTIFS('CONTRATOS 2016'!AV:AV,A1179,'CONTRATOS 2016'!$AI:AI,"&gt;=1")</f>
        <v>0</v>
      </c>
      <c r="E1179" s="20">
        <f>SUMIFS('CONTRATOS 2016'!$AI:AI,'CONTRATOS 2016'!$AV:AV,A1179)</f>
        <v>0</v>
      </c>
    </row>
    <row r="1180" spans="1:5" x14ac:dyDescent="0.2">
      <c r="A1180" s="23" t="s">
        <v>832</v>
      </c>
      <c r="B1180" s="8">
        <v>63503220</v>
      </c>
      <c r="C1180" s="25" t="s">
        <v>162</v>
      </c>
      <c r="D1180" s="21">
        <f>COUNTIFS('CONTRATOS 2016'!AV:AV,A1180,'CONTRATOS 2016'!$AI:AI,"&gt;=1")</f>
        <v>0</v>
      </c>
      <c r="E1180" s="20">
        <f>SUMIFS('CONTRATOS 2016'!$AI:AI,'CONTRATOS 2016'!$AV:AV,A1180)</f>
        <v>0</v>
      </c>
    </row>
    <row r="1181" spans="1:5" x14ac:dyDescent="0.2">
      <c r="A1181" s="23" t="s">
        <v>45</v>
      </c>
      <c r="B1181" s="8">
        <v>40988421</v>
      </c>
      <c r="C1181" s="25" t="s">
        <v>226</v>
      </c>
      <c r="D1181" s="21">
        <f>COUNTIFS('CONTRATOS 2016'!AV:AV,A1181,'CONTRATOS 2016'!$AI:AI,"&gt;=1")</f>
        <v>0</v>
      </c>
      <c r="E1181" s="20">
        <f>SUMIFS('CONTRATOS 2016'!$AI:AI,'CONTRATOS 2016'!$AV:AV,A1181)</f>
        <v>0</v>
      </c>
    </row>
    <row r="1182" spans="1:5" x14ac:dyDescent="0.2">
      <c r="A1182" s="23" t="s">
        <v>747</v>
      </c>
      <c r="B1182" s="8">
        <v>52775509</v>
      </c>
      <c r="C1182" s="25" t="s">
        <v>162</v>
      </c>
      <c r="D1182" s="21">
        <f>COUNTIFS('CONTRATOS 2016'!AV:AV,A1182,'CONTRATOS 2016'!$AI:AI,"&gt;=1")</f>
        <v>0</v>
      </c>
      <c r="E1182" s="20">
        <f>SUMIFS('CONTRATOS 2016'!$AI:AI,'CONTRATOS 2016'!$AV:AV,A1182)</f>
        <v>0</v>
      </c>
    </row>
    <row r="1183" spans="1:5" x14ac:dyDescent="0.2">
      <c r="A1183" s="23" t="s">
        <v>621</v>
      </c>
      <c r="B1183" s="8">
        <v>40991985</v>
      </c>
      <c r="C1183" s="25" t="s">
        <v>266</v>
      </c>
      <c r="D1183" s="21">
        <f>COUNTIFS('CONTRATOS 2016'!AV:AV,A1183,'CONTRATOS 2016'!$AI:AI,"&gt;=1")</f>
        <v>0</v>
      </c>
      <c r="E1183" s="20">
        <f>SUMIFS('CONTRATOS 2016'!$AI:AI,'CONTRATOS 2016'!$AV:AV,A1183)</f>
        <v>0</v>
      </c>
    </row>
    <row r="1184" spans="1:5" x14ac:dyDescent="0.2">
      <c r="A1184" s="23" t="s">
        <v>673</v>
      </c>
      <c r="B1184" s="8">
        <v>51906944</v>
      </c>
      <c r="C1184" s="25" t="s">
        <v>208</v>
      </c>
      <c r="D1184" s="21">
        <f>COUNTIFS('CONTRATOS 2016'!AV:AV,A1184,'CONTRATOS 2016'!$AI:AI,"&gt;=1")</f>
        <v>0</v>
      </c>
      <c r="E1184" s="20">
        <f>SUMIFS('CONTRATOS 2016'!$AI:AI,'CONTRATOS 2016'!$AV:AV,A1184)</f>
        <v>0</v>
      </c>
    </row>
    <row r="1185" spans="1:5" x14ac:dyDescent="0.2">
      <c r="A1185" s="23" t="s">
        <v>288</v>
      </c>
      <c r="B1185" s="8">
        <v>287842</v>
      </c>
      <c r="C1185" s="25" t="s">
        <v>163</v>
      </c>
      <c r="D1185" s="21">
        <f>COUNTIFS('CONTRATOS 2016'!AV:AV,A1185,'CONTRATOS 2016'!$AI:AI,"&gt;=1")</f>
        <v>0</v>
      </c>
      <c r="E1185" s="20">
        <f>SUMIFS('CONTRATOS 2016'!$AI:AI,'CONTRATOS 2016'!$AV:AV,A1185)</f>
        <v>0</v>
      </c>
    </row>
    <row r="1186" spans="1:5" x14ac:dyDescent="0.2">
      <c r="A1186" s="23" t="s">
        <v>737</v>
      </c>
      <c r="B1186" s="8">
        <v>52548197</v>
      </c>
      <c r="C1186" s="25" t="s">
        <v>195</v>
      </c>
      <c r="D1186" s="21">
        <f>COUNTIFS('CONTRATOS 2016'!AV:AV,A1186,'CONTRATOS 2016'!$AI:AI,"&gt;=1")</f>
        <v>0</v>
      </c>
      <c r="E1186" s="20">
        <f>SUMIFS('CONTRATOS 2016'!$AI:AI,'CONTRATOS 2016'!$AV:AV,A1186)</f>
        <v>0</v>
      </c>
    </row>
    <row r="1187" spans="1:5" x14ac:dyDescent="0.2">
      <c r="A1187" s="23" t="s">
        <v>161</v>
      </c>
      <c r="B1187" s="8">
        <v>1047376095</v>
      </c>
      <c r="C1187" s="25"/>
      <c r="D1187" s="21">
        <f>COUNTIFS('CONTRATOS 2016'!AV:AV,A1187,'CONTRATOS 2016'!$AI:AI,"&gt;=1")</f>
        <v>0</v>
      </c>
      <c r="E1187" s="20">
        <f>SUMIFS('CONTRATOS 2016'!$AI:AI,'CONTRATOS 2016'!$AV:AV,A1187)</f>
        <v>0</v>
      </c>
    </row>
    <row r="1188" spans="1:5" x14ac:dyDescent="0.2">
      <c r="A1188" s="23" t="s">
        <v>595</v>
      </c>
      <c r="B1188" s="8">
        <v>38644470</v>
      </c>
      <c r="C1188" s="25" t="s">
        <v>206</v>
      </c>
      <c r="D1188" s="21">
        <f>COUNTIFS('CONTRATOS 2016'!AV:AV,A1188,'CONTRATOS 2016'!$AI:AI,"&gt;=1")</f>
        <v>0</v>
      </c>
      <c r="E1188" s="20">
        <f>SUMIFS('CONTRATOS 2016'!$AI:AI,'CONTRATOS 2016'!$AV:AV,A1188)</f>
        <v>0</v>
      </c>
    </row>
    <row r="1189" spans="1:5" x14ac:dyDescent="0.2">
      <c r="A1189" s="23" t="s">
        <v>1371</v>
      </c>
      <c r="B1189" s="8">
        <v>1047376095</v>
      </c>
      <c r="C1189" s="25" t="s">
        <v>168</v>
      </c>
      <c r="D1189" s="21">
        <f>COUNTIFS('CONTRATOS 2016'!AV:AV,A1189,'CONTRATOS 2016'!$AI:AI,"&gt;=1")</f>
        <v>0</v>
      </c>
      <c r="E1189" s="20">
        <f>SUMIFS('CONTRATOS 2016'!$AI:AI,'CONTRATOS 2016'!$AV:AV,A1189)</f>
        <v>0</v>
      </c>
    </row>
    <row r="1190" spans="1:5" x14ac:dyDescent="0.2">
      <c r="A1190" s="23" t="s">
        <v>351</v>
      </c>
      <c r="B1190" s="8">
        <v>8854611</v>
      </c>
      <c r="C1190" s="25" t="s">
        <v>173</v>
      </c>
      <c r="D1190" s="21">
        <f>COUNTIFS('CONTRATOS 2016'!AV:AV,A1190,'CONTRATOS 2016'!$AI:AI,"&gt;=1")</f>
        <v>0</v>
      </c>
      <c r="E1190" s="20">
        <f>SUMIFS('CONTRATOS 2016'!$AI:AI,'CONTRATOS 2016'!$AV:AV,A1190)</f>
        <v>0</v>
      </c>
    </row>
    <row r="1191" spans="1:5" x14ac:dyDescent="0.2">
      <c r="A1191" s="23" t="s">
        <v>1335</v>
      </c>
      <c r="B1191" s="8">
        <v>1030547964</v>
      </c>
      <c r="C1191" s="25" t="s">
        <v>162</v>
      </c>
      <c r="D1191" s="21">
        <f>COUNTIFS('CONTRATOS 2016'!AV:AV,A1191,'CONTRATOS 2016'!$AI:AI,"&gt;=1")</f>
        <v>0</v>
      </c>
      <c r="E1191" s="20">
        <f>SUMIFS('CONTRATOS 2016'!$AI:AI,'CONTRATOS 2016'!$AV:AV,A1191)</f>
        <v>0</v>
      </c>
    </row>
    <row r="1192" spans="1:5" x14ac:dyDescent="0.2">
      <c r="A1192" s="23" t="s">
        <v>854</v>
      </c>
      <c r="B1192" s="8">
        <v>71272630</v>
      </c>
      <c r="C1192" s="25" t="s">
        <v>198</v>
      </c>
      <c r="D1192" s="21">
        <f>COUNTIFS('CONTRATOS 2016'!AV:AV,A1192,'CONTRATOS 2016'!$AI:AI,"&gt;=1")</f>
        <v>0</v>
      </c>
      <c r="E1192" s="20">
        <f>SUMIFS('CONTRATOS 2016'!$AI:AI,'CONTRATOS 2016'!$AV:AV,A1192)</f>
        <v>0</v>
      </c>
    </row>
    <row r="1193" spans="1:5" x14ac:dyDescent="0.2">
      <c r="A1193" s="23" t="s">
        <v>1292</v>
      </c>
      <c r="B1193" s="8">
        <v>1016020693</v>
      </c>
      <c r="C1193" s="25" t="s">
        <v>162</v>
      </c>
      <c r="D1193" s="21">
        <f>COUNTIFS('CONTRATOS 2016'!AV:AV,A1193,'CONTRATOS 2016'!$AI:AI,"&gt;=1")</f>
        <v>0</v>
      </c>
      <c r="E1193" s="20">
        <f>SUMIFS('CONTRATOS 2016'!$AI:AI,'CONTRATOS 2016'!$AV:AV,A1193)</f>
        <v>0</v>
      </c>
    </row>
    <row r="1194" spans="1:5" x14ac:dyDescent="0.2">
      <c r="A1194" s="23" t="s">
        <v>1366</v>
      </c>
      <c r="B1194" s="8">
        <v>1042421199</v>
      </c>
      <c r="C1194" s="25" t="s">
        <v>168</v>
      </c>
      <c r="D1194" s="21">
        <f>COUNTIFS('CONTRATOS 2016'!AV:AV,A1194,'CONTRATOS 2016'!$AI:AI,"&gt;=1")</f>
        <v>0</v>
      </c>
      <c r="E1194" s="20">
        <f>SUMIFS('CONTRATOS 2016'!$AI:AI,'CONTRATOS 2016'!$AV:AV,A1194)</f>
        <v>0</v>
      </c>
    </row>
    <row r="1195" spans="1:5" x14ac:dyDescent="0.2">
      <c r="A1195" s="23" t="s">
        <v>379</v>
      </c>
      <c r="B1195" s="8">
        <v>10775000</v>
      </c>
      <c r="C1195" s="25" t="s">
        <v>193</v>
      </c>
      <c r="D1195" s="21">
        <f>COUNTIFS('CONTRATOS 2016'!AV:AV,A1195,'CONTRATOS 2016'!$AI:AI,"&gt;=1")</f>
        <v>0</v>
      </c>
      <c r="E1195" s="20">
        <f>SUMIFS('CONTRATOS 2016'!$AI:AI,'CONTRATOS 2016'!$AV:AV,A1195)</f>
        <v>0</v>
      </c>
    </row>
    <row r="1196" spans="1:5" x14ac:dyDescent="0.2">
      <c r="A1196" s="23" t="s">
        <v>928</v>
      </c>
      <c r="B1196" s="8">
        <v>76328104</v>
      </c>
      <c r="C1196" s="25" t="s">
        <v>223</v>
      </c>
      <c r="D1196" s="21">
        <f>COUNTIFS('CONTRATOS 2016'!AV:AV,A1196,'CONTRATOS 2016'!$AI:AI,"&gt;=1")</f>
        <v>0</v>
      </c>
      <c r="E1196" s="20">
        <f>SUMIFS('CONTRATOS 2016'!$AI:AI,'CONTRATOS 2016'!$AV:AV,A1196)</f>
        <v>0</v>
      </c>
    </row>
    <row r="1197" spans="1:5" x14ac:dyDescent="0.2">
      <c r="A1197" s="23" t="s">
        <v>49</v>
      </c>
      <c r="B1197" s="8">
        <v>4113796</v>
      </c>
      <c r="C1197" s="25" t="s">
        <v>169</v>
      </c>
      <c r="D1197" s="21">
        <f>COUNTIFS('CONTRATOS 2016'!AV:AV,A1197,'CONTRATOS 2016'!$AI:AI,"&gt;=1")</f>
        <v>0</v>
      </c>
      <c r="E1197" s="20">
        <f>SUMIFS('CONTRATOS 2016'!$AI:AI,'CONTRATOS 2016'!$AV:AV,A1197)</f>
        <v>0</v>
      </c>
    </row>
    <row r="1198" spans="1:5" x14ac:dyDescent="0.2">
      <c r="A1198" s="23" t="s">
        <v>1097</v>
      </c>
      <c r="B1198" s="8">
        <v>80218865</v>
      </c>
      <c r="C1198" s="25" t="s">
        <v>164</v>
      </c>
      <c r="D1198" s="21">
        <f>COUNTIFS('CONTRATOS 2016'!AV:AV,A1198,'CONTRATOS 2016'!$AI:AI,"&gt;=1")</f>
        <v>0</v>
      </c>
      <c r="E1198" s="20">
        <f>SUMIFS('CONTRATOS 2016'!$AI:AI,'CONTRATOS 2016'!$AV:AV,A1198)</f>
        <v>0</v>
      </c>
    </row>
    <row r="1199" spans="1:5" x14ac:dyDescent="0.2">
      <c r="A1199" s="23" t="s">
        <v>405</v>
      </c>
      <c r="B1199" s="8">
        <v>12615009</v>
      </c>
      <c r="C1199" s="25" t="s">
        <v>192</v>
      </c>
      <c r="D1199" s="21">
        <f>COUNTIFS('CONTRATOS 2016'!AV:AV,A1199,'CONTRATOS 2016'!$AI:AI,"&gt;=1")</f>
        <v>0</v>
      </c>
      <c r="E1199" s="20">
        <f>SUMIFS('CONTRATOS 2016'!$AI:AI,'CONTRATOS 2016'!$AV:AV,A1199)</f>
        <v>0</v>
      </c>
    </row>
    <row r="1200" spans="1:5" x14ac:dyDescent="0.2">
      <c r="A1200" s="23" t="s">
        <v>764</v>
      </c>
      <c r="B1200" s="8">
        <v>52871416</v>
      </c>
      <c r="C1200" s="25" t="s">
        <v>274</v>
      </c>
      <c r="D1200" s="21">
        <f>COUNTIFS('CONTRATOS 2016'!AV:AV,A1200,'CONTRATOS 2016'!$AI:AI,"&gt;=1")</f>
        <v>0</v>
      </c>
      <c r="E1200" s="20">
        <f>SUMIFS('CONTRATOS 2016'!$AI:AI,'CONTRATOS 2016'!$AV:AV,A1200)</f>
        <v>0</v>
      </c>
    </row>
    <row r="1201" spans="1:5" x14ac:dyDescent="0.2">
      <c r="A1201" s="23" t="s">
        <v>557</v>
      </c>
      <c r="B1201" s="8">
        <v>32876506</v>
      </c>
      <c r="C1201" s="25" t="s">
        <v>201</v>
      </c>
      <c r="D1201" s="21">
        <f>COUNTIFS('CONTRATOS 2016'!AV:AV,A1201,'CONTRATOS 2016'!$AI:AI,"&gt;=1")</f>
        <v>0</v>
      </c>
      <c r="E1201" s="20">
        <f>SUMIFS('CONTRATOS 2016'!$AI:AI,'CONTRATOS 2016'!$AV:AV,A1201)</f>
        <v>0</v>
      </c>
    </row>
    <row r="1202" spans="1:5" x14ac:dyDescent="0.2">
      <c r="A1202" s="23" t="s">
        <v>801</v>
      </c>
      <c r="B1202" s="8">
        <v>53114816</v>
      </c>
      <c r="C1202" s="25" t="s">
        <v>278</v>
      </c>
      <c r="D1202" s="21">
        <f>COUNTIFS('CONTRATOS 2016'!AV:AV,A1202,'CONTRATOS 2016'!$AI:AI,"&gt;=1")</f>
        <v>0</v>
      </c>
      <c r="E1202" s="20">
        <f>SUMIFS('CONTRATOS 2016'!$AI:AI,'CONTRATOS 2016'!$AV:AV,A1202)</f>
        <v>0</v>
      </c>
    </row>
    <row r="1203" spans="1:5" x14ac:dyDescent="0.2">
      <c r="A1203" s="23" t="s">
        <v>722</v>
      </c>
      <c r="B1203" s="8">
        <v>52439750</v>
      </c>
      <c r="C1203" s="25" t="s">
        <v>265</v>
      </c>
      <c r="D1203" s="21">
        <f>COUNTIFS('CONTRATOS 2016'!AV:AV,A1203,'CONTRATOS 2016'!$AI:AI,"&gt;=1")</f>
        <v>0</v>
      </c>
      <c r="E1203" s="20">
        <f>SUMIFS('CONTRATOS 2016'!$AI:AI,'CONTRATOS 2016'!$AV:AV,A1203)</f>
        <v>0</v>
      </c>
    </row>
    <row r="1204" spans="1:5" x14ac:dyDescent="0.2">
      <c r="A1204" s="23" t="s">
        <v>535</v>
      </c>
      <c r="B1204" s="8">
        <v>27895685</v>
      </c>
      <c r="C1204" s="25" t="s">
        <v>207</v>
      </c>
      <c r="D1204" s="21">
        <f>COUNTIFS('CONTRATOS 2016'!AV:AV,A1204,'CONTRATOS 2016'!$AI:AI,"&gt;=1")</f>
        <v>0</v>
      </c>
      <c r="E1204" s="20">
        <f>SUMIFS('CONTRATOS 2016'!$AI:AI,'CONTRATOS 2016'!$AV:AV,A1204)</f>
        <v>0</v>
      </c>
    </row>
    <row r="1205" spans="1:5" x14ac:dyDescent="0.2">
      <c r="A1205" s="23" t="s">
        <v>543</v>
      </c>
      <c r="B1205" s="8">
        <v>30938098</v>
      </c>
      <c r="C1205" s="25" t="s">
        <v>251</v>
      </c>
      <c r="D1205" s="21">
        <f>COUNTIFS('CONTRATOS 2016'!AV:AV,A1205,'CONTRATOS 2016'!$AI:AI,"&gt;=1")</f>
        <v>0</v>
      </c>
      <c r="E1205" s="20">
        <f>SUMIFS('CONTRATOS 2016'!$AI:AI,'CONTRATOS 2016'!$AV:AV,A1205)</f>
        <v>0</v>
      </c>
    </row>
    <row r="1206" spans="1:5" x14ac:dyDescent="0.2">
      <c r="A1206" s="23" t="s">
        <v>599</v>
      </c>
      <c r="B1206" s="8">
        <v>39545769</v>
      </c>
      <c r="C1206" s="25" t="s">
        <v>163</v>
      </c>
      <c r="D1206" s="21">
        <f>COUNTIFS('CONTRATOS 2016'!AV:AV,A1206,'CONTRATOS 2016'!$AI:AI,"&gt;=1")</f>
        <v>0</v>
      </c>
      <c r="E1206" s="20">
        <f>SUMIFS('CONTRATOS 2016'!$AI:AI,'CONTRATOS 2016'!$AV:AV,A1206)</f>
        <v>0</v>
      </c>
    </row>
    <row r="1207" spans="1:5" x14ac:dyDescent="0.2">
      <c r="A1207" s="23" t="s">
        <v>596</v>
      </c>
      <c r="B1207" s="8">
        <v>38757481</v>
      </c>
      <c r="C1207" s="25" t="s">
        <v>162</v>
      </c>
      <c r="D1207" s="21">
        <f>COUNTIFS('CONTRATOS 2016'!AV:AV,A1207,'CONTRATOS 2016'!$AI:AI,"&gt;=1")</f>
        <v>0</v>
      </c>
      <c r="E1207" s="20">
        <f>SUMIFS('CONTRATOS 2016'!$AI:AI,'CONTRATOS 2016'!$AV:AV,A1207)</f>
        <v>0</v>
      </c>
    </row>
    <row r="1208" spans="1:5" x14ac:dyDescent="0.2">
      <c r="A1208" s="23" t="s">
        <v>776</v>
      </c>
      <c r="B1208" s="8">
        <v>52938397</v>
      </c>
      <c r="C1208" s="25" t="s">
        <v>162</v>
      </c>
      <c r="D1208" s="21">
        <f>COUNTIFS('CONTRATOS 2016'!AV:AV,A1208,'CONTRATOS 2016'!$AI:AI,"&gt;=1")</f>
        <v>0</v>
      </c>
      <c r="E1208" s="20">
        <f>SUMIFS('CONTRATOS 2016'!$AI:AI,'CONTRATOS 2016'!$AV:AV,A1208)</f>
        <v>0</v>
      </c>
    </row>
    <row r="1209" spans="1:5" x14ac:dyDescent="0.2">
      <c r="A1209" s="23" t="s">
        <v>594</v>
      </c>
      <c r="B1209" s="8">
        <v>38641329</v>
      </c>
      <c r="C1209" s="25" t="s">
        <v>198</v>
      </c>
      <c r="D1209" s="21">
        <f>COUNTIFS('CONTRATOS 2016'!AV:AV,A1209,'CONTRATOS 2016'!$AI:AI,"&gt;=1")</f>
        <v>0</v>
      </c>
      <c r="E1209" s="20">
        <f>SUMIFS('CONTRATOS 2016'!$AI:AI,'CONTRATOS 2016'!$AV:AV,A1209)</f>
        <v>0</v>
      </c>
    </row>
    <row r="1210" spans="1:5" x14ac:dyDescent="0.2">
      <c r="A1210" s="23" t="s">
        <v>518</v>
      </c>
      <c r="B1210" s="8">
        <v>24338168</v>
      </c>
      <c r="C1210" s="25" t="s">
        <v>245</v>
      </c>
      <c r="D1210" s="21">
        <f>COUNTIFS('CONTRATOS 2016'!AV:AV,A1210,'CONTRATOS 2016'!$AI:AI,"&gt;=1")</f>
        <v>0</v>
      </c>
      <c r="E1210" s="20">
        <f>SUMIFS('CONTRATOS 2016'!$AI:AI,'CONTRATOS 2016'!$AV:AV,A1210)</f>
        <v>0</v>
      </c>
    </row>
    <row r="1211" spans="1:5" x14ac:dyDescent="0.2">
      <c r="A1211" s="23" t="s">
        <v>1138</v>
      </c>
      <c r="B1211" s="8">
        <v>80927913</v>
      </c>
      <c r="C1211" s="25" t="s">
        <v>162</v>
      </c>
      <c r="D1211" s="21">
        <f>COUNTIFS('CONTRATOS 2016'!AV:AV,A1211,'CONTRATOS 2016'!$AI:AI,"&gt;=1")</f>
        <v>0</v>
      </c>
      <c r="E1211" s="20">
        <f>SUMIFS('CONTRATOS 2016'!$AI:AI,'CONTRATOS 2016'!$AV:AV,A1211)</f>
        <v>0</v>
      </c>
    </row>
    <row r="1212" spans="1:5" x14ac:dyDescent="0.2">
      <c r="A1212" s="23" t="s">
        <v>1186</v>
      </c>
      <c r="B1212" s="8">
        <v>88225851</v>
      </c>
      <c r="C1212" s="25" t="s">
        <v>211</v>
      </c>
      <c r="D1212" s="21">
        <f>COUNTIFS('CONTRATOS 2016'!AV:AV,A1212,'CONTRATOS 2016'!$AI:AI,"&gt;=1")</f>
        <v>0</v>
      </c>
      <c r="E1212" s="20">
        <f>SUMIFS('CONTRATOS 2016'!$AI:AI,'CONTRATOS 2016'!$AV:AV,A1212)</f>
        <v>0</v>
      </c>
    </row>
    <row r="1213" spans="1:5" x14ac:dyDescent="0.2">
      <c r="A1213" s="23" t="s">
        <v>1204</v>
      </c>
      <c r="B1213" s="8">
        <v>91012305</v>
      </c>
      <c r="C1213" s="25" t="s">
        <v>249</v>
      </c>
      <c r="D1213" s="21">
        <f>COUNTIFS('CONTRATOS 2016'!AV:AV,A1213,'CONTRATOS 2016'!$AI:AI,"&gt;=1")</f>
        <v>0</v>
      </c>
      <c r="E1213" s="20">
        <f>SUMIFS('CONTRATOS 2016'!$AI:AI,'CONTRATOS 2016'!$AV:AV,A1213)</f>
        <v>0</v>
      </c>
    </row>
    <row r="1214" spans="1:5" x14ac:dyDescent="0.2">
      <c r="A1214" s="23" t="s">
        <v>865</v>
      </c>
      <c r="B1214" s="8">
        <v>72185455</v>
      </c>
      <c r="C1214" s="25" t="s">
        <v>220</v>
      </c>
      <c r="D1214" s="21">
        <f>COUNTIFS('CONTRATOS 2016'!AV:AV,A1214,'CONTRATOS 2016'!$AI:AI,"&gt;=1")</f>
        <v>0</v>
      </c>
      <c r="E1214" s="20">
        <f>SUMIFS('CONTRATOS 2016'!$AI:AI,'CONTRATOS 2016'!$AV:AV,A1214)</f>
        <v>0</v>
      </c>
    </row>
    <row r="1215" spans="1:5" x14ac:dyDescent="0.2">
      <c r="A1215" s="23" t="s">
        <v>1453</v>
      </c>
      <c r="B1215" s="8">
        <v>1143228484</v>
      </c>
      <c r="C1215" s="25" t="s">
        <v>203</v>
      </c>
      <c r="D1215" s="21">
        <f>COUNTIFS('CONTRATOS 2016'!AV:AV,A1215,'CONTRATOS 2016'!$AI:AI,"&gt;=1")</f>
        <v>0</v>
      </c>
      <c r="E1215" s="20">
        <f>SUMIFS('CONTRATOS 2016'!$AI:AI,'CONTRATOS 2016'!$AV:AV,A1215)</f>
        <v>0</v>
      </c>
    </row>
    <row r="1216" spans="1:5" x14ac:dyDescent="0.2">
      <c r="A1216" s="23" t="s">
        <v>558</v>
      </c>
      <c r="B1216" s="8">
        <v>32906446</v>
      </c>
      <c r="C1216" s="25" t="s">
        <v>255</v>
      </c>
      <c r="D1216" s="21">
        <f>COUNTIFS('CONTRATOS 2016'!AV:AV,A1216,'CONTRATOS 2016'!$AI:AI,"&gt;=1")</f>
        <v>0</v>
      </c>
      <c r="E1216" s="20">
        <f>SUMIFS('CONTRATOS 2016'!$AI:AI,'CONTRATOS 2016'!$AV:AV,A1216)</f>
        <v>0</v>
      </c>
    </row>
    <row r="1217" spans="1:5" x14ac:dyDescent="0.2">
      <c r="A1217" s="23" t="s">
        <v>1286</v>
      </c>
      <c r="B1217" s="8">
        <v>1014234274</v>
      </c>
      <c r="C1217" s="25" t="s">
        <v>252</v>
      </c>
      <c r="D1217" s="21">
        <f>COUNTIFS('CONTRATOS 2016'!AV:AV,A1217,'CONTRATOS 2016'!$AI:AI,"&gt;=1")</f>
        <v>0</v>
      </c>
      <c r="E1217" s="20">
        <f>SUMIFS('CONTRATOS 2016'!$AI:AI,'CONTRATOS 2016'!$AV:AV,A1217)</f>
        <v>0</v>
      </c>
    </row>
    <row r="1218" spans="1:5" x14ac:dyDescent="0.2">
      <c r="A1218" s="23" t="s">
        <v>1085</v>
      </c>
      <c r="B1218" s="8">
        <v>80148863</v>
      </c>
      <c r="C1218" s="25" t="s">
        <v>271</v>
      </c>
      <c r="D1218" s="21">
        <f>COUNTIFS('CONTRATOS 2016'!AV:AV,A1218,'CONTRATOS 2016'!$AI:AI,"&gt;=1")</f>
        <v>0</v>
      </c>
      <c r="E1218" s="20">
        <f>SUMIFS('CONTRATOS 2016'!$AI:AI,'CONTRATOS 2016'!$AV:AV,A1218)</f>
        <v>0</v>
      </c>
    </row>
    <row r="1219" spans="1:5" x14ac:dyDescent="0.2">
      <c r="A1219" s="23" t="s">
        <v>1434</v>
      </c>
      <c r="B1219" s="8">
        <v>1123084624</v>
      </c>
      <c r="C1219" s="25" t="s">
        <v>191</v>
      </c>
      <c r="D1219" s="21">
        <f>COUNTIFS('CONTRATOS 2016'!AV:AV,A1219,'CONTRATOS 2016'!$AI:AI,"&gt;=1")</f>
        <v>0</v>
      </c>
      <c r="E1219" s="20">
        <f>SUMIFS('CONTRATOS 2016'!$AI:AI,'CONTRATOS 2016'!$AV:AV,A1219)</f>
        <v>0</v>
      </c>
    </row>
    <row r="1220" spans="1:5" x14ac:dyDescent="0.2">
      <c r="A1220" s="23" t="s">
        <v>388</v>
      </c>
      <c r="B1220" s="8">
        <v>11445508</v>
      </c>
      <c r="C1220" s="25" t="s">
        <v>162</v>
      </c>
      <c r="D1220" s="21">
        <f>COUNTIFS('CONTRATOS 2016'!AV:AV,A1220,'CONTRATOS 2016'!$AI:AI,"&gt;=1")</f>
        <v>0</v>
      </c>
      <c r="E1220" s="20">
        <f>SUMIFS('CONTRATOS 2016'!$AI:AI,'CONTRATOS 2016'!$AV:AV,A1220)</f>
        <v>0</v>
      </c>
    </row>
    <row r="1221" spans="1:5" x14ac:dyDescent="0.2">
      <c r="A1221" s="23" t="s">
        <v>450</v>
      </c>
      <c r="B1221" s="8">
        <v>16070453</v>
      </c>
      <c r="C1221" s="25" t="s">
        <v>172</v>
      </c>
      <c r="D1221" s="21">
        <f>COUNTIFS('CONTRATOS 2016'!AV:AV,A1221,'CONTRATOS 2016'!$AI:AI,"&gt;=1")</f>
        <v>0</v>
      </c>
      <c r="E1221" s="20">
        <f>SUMIFS('CONTRATOS 2016'!$AI:AI,'CONTRATOS 2016'!$AV:AV,A1221)</f>
        <v>0</v>
      </c>
    </row>
    <row r="1222" spans="1:5" x14ac:dyDescent="0.2">
      <c r="A1222" s="23" t="s">
        <v>971</v>
      </c>
      <c r="B1222" s="8">
        <v>79523846</v>
      </c>
      <c r="C1222" s="25" t="s">
        <v>203</v>
      </c>
      <c r="D1222" s="21">
        <f>COUNTIFS('CONTRATOS 2016'!AV:AV,A1222,'CONTRATOS 2016'!$AI:AI,"&gt;=1")</f>
        <v>0</v>
      </c>
      <c r="E1222" s="20">
        <f>SUMIFS('CONTRATOS 2016'!$AI:AI,'CONTRATOS 2016'!$AV:AV,A1222)</f>
        <v>0</v>
      </c>
    </row>
    <row r="1223" spans="1:5" x14ac:dyDescent="0.2">
      <c r="A1223" s="23" t="s">
        <v>1032</v>
      </c>
      <c r="B1223" s="8">
        <v>79915204</v>
      </c>
      <c r="C1223" s="25" t="s">
        <v>162</v>
      </c>
      <c r="D1223" s="21">
        <f>COUNTIFS('CONTRATOS 2016'!AV:AV,A1223,'CONTRATOS 2016'!$AI:AI,"&gt;=1")</f>
        <v>0</v>
      </c>
      <c r="E1223" s="20">
        <f>SUMIFS('CONTRATOS 2016'!$AI:AI,'CONTRATOS 2016'!$AV:AV,A1223)</f>
        <v>0</v>
      </c>
    </row>
    <row r="1224" spans="1:5" x14ac:dyDescent="0.2">
      <c r="A1224" s="23" t="s">
        <v>903</v>
      </c>
      <c r="B1224" s="8">
        <v>74282681</v>
      </c>
      <c r="C1224" s="25" t="s">
        <v>164</v>
      </c>
      <c r="D1224" s="21">
        <f>COUNTIFS('CONTRATOS 2016'!AV:AV,A1224,'CONTRATOS 2016'!$AI:AI,"&gt;=1")</f>
        <v>0</v>
      </c>
      <c r="E1224" s="20">
        <f>SUMIFS('CONTRATOS 2016'!$AI:AI,'CONTRATOS 2016'!$AV:AV,A1224)</f>
        <v>0</v>
      </c>
    </row>
    <row r="1225" spans="1:5" x14ac:dyDescent="0.2">
      <c r="A1225" s="23" t="s">
        <v>1224</v>
      </c>
      <c r="B1225" s="8">
        <v>94225038</v>
      </c>
      <c r="C1225" s="25" t="s">
        <v>224</v>
      </c>
      <c r="D1225" s="21">
        <f>COUNTIFS('CONTRATOS 2016'!AV:AV,A1225,'CONTRATOS 2016'!$AI:AI,"&gt;=1")</f>
        <v>0</v>
      </c>
      <c r="E1225" s="20">
        <f>SUMIFS('CONTRATOS 2016'!$AI:AI,'CONTRATOS 2016'!$AV:AV,A1225)</f>
        <v>0</v>
      </c>
    </row>
    <row r="1226" spans="1:5" x14ac:dyDescent="0.2">
      <c r="A1226" s="23" t="s">
        <v>942</v>
      </c>
      <c r="B1226" s="8">
        <v>79120027</v>
      </c>
      <c r="C1226" s="25" t="s">
        <v>241</v>
      </c>
      <c r="D1226" s="21">
        <f>COUNTIFS('CONTRATOS 2016'!AV:AV,A1226,'CONTRATOS 2016'!$AI:AI,"&gt;=1")</f>
        <v>0</v>
      </c>
      <c r="E1226" s="20">
        <f>SUMIFS('CONTRATOS 2016'!$AI:AI,'CONTRATOS 2016'!$AV:AV,A1226)</f>
        <v>0</v>
      </c>
    </row>
    <row r="1227" spans="1:5" x14ac:dyDescent="0.2">
      <c r="A1227" s="23" t="s">
        <v>295</v>
      </c>
      <c r="B1227" s="8">
        <v>3159291</v>
      </c>
      <c r="C1227" s="25" t="s">
        <v>162</v>
      </c>
      <c r="D1227" s="21">
        <f>COUNTIFS('CONTRATOS 2016'!AV:AV,A1227,'CONTRATOS 2016'!$AI:AI,"&gt;=1")</f>
        <v>0</v>
      </c>
      <c r="E1227" s="20">
        <f>SUMIFS('CONTRATOS 2016'!$AI:AI,'CONTRATOS 2016'!$AV:AV,A1227)</f>
        <v>0</v>
      </c>
    </row>
    <row r="1228" spans="1:5" x14ac:dyDescent="0.2">
      <c r="A1228" s="23" t="s">
        <v>1052</v>
      </c>
      <c r="B1228" s="8">
        <v>80024016</v>
      </c>
      <c r="C1228" s="25" t="s">
        <v>162</v>
      </c>
      <c r="D1228" s="21">
        <f>COUNTIFS('CONTRATOS 2016'!AV:AV,A1228,'CONTRATOS 2016'!$AI:AI,"&gt;=1")</f>
        <v>0</v>
      </c>
      <c r="E1228" s="20">
        <f>SUMIFS('CONTRATOS 2016'!$AI:AI,'CONTRATOS 2016'!$AV:AV,A1228)</f>
        <v>0</v>
      </c>
    </row>
    <row r="1229" spans="1:5" x14ac:dyDescent="0.2">
      <c r="A1229" s="23" t="s">
        <v>361</v>
      </c>
      <c r="B1229" s="8">
        <v>9871731</v>
      </c>
      <c r="C1229" s="25" t="s">
        <v>162</v>
      </c>
      <c r="D1229" s="21">
        <f>COUNTIFS('CONTRATOS 2016'!AV:AV,A1229,'CONTRATOS 2016'!$AI:AI,"&gt;=1")</f>
        <v>0</v>
      </c>
      <c r="E1229" s="20">
        <f>SUMIFS('CONTRATOS 2016'!$AI:AI,'CONTRATOS 2016'!$AV:AV,A1229)</f>
        <v>0</v>
      </c>
    </row>
    <row r="1230" spans="1:5" x14ac:dyDescent="0.2">
      <c r="A1230" s="23" t="s">
        <v>408</v>
      </c>
      <c r="B1230" s="8">
        <v>12746980</v>
      </c>
      <c r="C1230" s="25" t="s">
        <v>177</v>
      </c>
      <c r="D1230" s="21">
        <f>COUNTIFS('CONTRATOS 2016'!AV:AV,A1230,'CONTRATOS 2016'!$AI:AI,"&gt;=1")</f>
        <v>0</v>
      </c>
      <c r="E1230" s="20">
        <f>SUMIFS('CONTRATOS 2016'!$AI:AI,'CONTRATOS 2016'!$AV:AV,A1230)</f>
        <v>0</v>
      </c>
    </row>
    <row r="1231" spans="1:5" x14ac:dyDescent="0.2">
      <c r="A1231" s="23" t="s">
        <v>994</v>
      </c>
      <c r="B1231" s="8">
        <v>79687979</v>
      </c>
      <c r="C1231" s="25" t="s">
        <v>162</v>
      </c>
      <c r="D1231" s="21">
        <f>COUNTIFS('CONTRATOS 2016'!AV:AV,A1231,'CONTRATOS 2016'!$AI:AI,"&gt;=1")</f>
        <v>0</v>
      </c>
      <c r="E1231" s="20">
        <f>SUMIFS('CONTRATOS 2016'!$AI:AI,'CONTRATOS 2016'!$AV:AV,A1231)</f>
        <v>0</v>
      </c>
    </row>
    <row r="1232" spans="1:5" x14ac:dyDescent="0.2">
      <c r="A1232" s="23" t="s">
        <v>1277</v>
      </c>
      <c r="B1232" s="8">
        <v>1013600771</v>
      </c>
      <c r="C1232" s="25" t="s">
        <v>162</v>
      </c>
      <c r="D1232" s="21">
        <f>COUNTIFS('CONTRATOS 2016'!AV:AV,A1232,'CONTRATOS 2016'!$AI:AI,"&gt;=1")</f>
        <v>0</v>
      </c>
      <c r="E1232" s="20">
        <f>SUMIFS('CONTRATOS 2016'!$AI:AI,'CONTRATOS 2016'!$AV:AV,A1232)</f>
        <v>0</v>
      </c>
    </row>
    <row r="1233" spans="1:5" x14ac:dyDescent="0.2">
      <c r="A1233" s="23" t="s">
        <v>1189</v>
      </c>
      <c r="B1233" s="8">
        <v>88232843</v>
      </c>
      <c r="C1233" s="25" t="s">
        <v>167</v>
      </c>
      <c r="D1233" s="21">
        <f>COUNTIFS('CONTRATOS 2016'!AV:AV,A1233,'CONTRATOS 2016'!$AI:AI,"&gt;=1")</f>
        <v>0</v>
      </c>
      <c r="E1233" s="20">
        <f>SUMIFS('CONTRATOS 2016'!$AI:AI,'CONTRATOS 2016'!$AV:AV,A1233)</f>
        <v>0</v>
      </c>
    </row>
    <row r="1234" spans="1:5" x14ac:dyDescent="0.2">
      <c r="A1234" s="23" t="s">
        <v>363</v>
      </c>
      <c r="B1234" s="8">
        <v>10004299</v>
      </c>
      <c r="C1234" s="25" t="s">
        <v>168</v>
      </c>
      <c r="D1234" s="21">
        <f>COUNTIFS('CONTRATOS 2016'!AV:AV,A1234,'CONTRATOS 2016'!$AI:AI,"&gt;=1")</f>
        <v>0</v>
      </c>
      <c r="E1234" s="20">
        <f>SUMIFS('CONTRATOS 2016'!$AI:AI,'CONTRATOS 2016'!$AV:AV,A1234)</f>
        <v>0</v>
      </c>
    </row>
    <row r="1235" spans="1:5" x14ac:dyDescent="0.2">
      <c r="A1235" s="23" t="s">
        <v>1157</v>
      </c>
      <c r="B1235" s="8">
        <v>86044180</v>
      </c>
      <c r="C1235" s="25" t="s">
        <v>249</v>
      </c>
      <c r="D1235" s="21">
        <f>COUNTIFS('CONTRATOS 2016'!AV:AV,A1235,'CONTRATOS 2016'!$AI:AI,"&gt;=1")</f>
        <v>0</v>
      </c>
      <c r="E1235" s="20">
        <f>SUMIFS('CONTRATOS 2016'!$AI:AI,'CONTRATOS 2016'!$AV:AV,A1235)</f>
        <v>0</v>
      </c>
    </row>
    <row r="1236" spans="1:5" x14ac:dyDescent="0.2">
      <c r="A1236" s="23" t="s">
        <v>1108</v>
      </c>
      <c r="B1236" s="8">
        <v>80281746</v>
      </c>
      <c r="C1236" s="25" t="s">
        <v>206</v>
      </c>
      <c r="D1236" s="21">
        <f>COUNTIFS('CONTRATOS 2016'!AV:AV,A1236,'CONTRATOS 2016'!$AI:AI,"&gt;=1")</f>
        <v>0</v>
      </c>
      <c r="E1236" s="20">
        <f>SUMIFS('CONTRATOS 2016'!$AI:AI,'CONTRATOS 2016'!$AV:AV,A1236)</f>
        <v>0</v>
      </c>
    </row>
    <row r="1237" spans="1:5" x14ac:dyDescent="0.2">
      <c r="A1237" s="23" t="s">
        <v>1219</v>
      </c>
      <c r="B1237" s="8">
        <v>93398584</v>
      </c>
      <c r="C1237" s="25" t="s">
        <v>162</v>
      </c>
      <c r="D1237" s="21">
        <f>COUNTIFS('CONTRATOS 2016'!AV:AV,A1237,'CONTRATOS 2016'!$AI:AI,"&gt;=1")</f>
        <v>0</v>
      </c>
      <c r="E1237" s="20">
        <f>SUMIFS('CONTRATOS 2016'!$AI:AI,'CONTRATOS 2016'!$AV:AV,A1237)</f>
        <v>0</v>
      </c>
    </row>
    <row r="1238" spans="1:5" x14ac:dyDescent="0.2">
      <c r="A1238" s="23" t="s">
        <v>1016</v>
      </c>
      <c r="B1238" s="8">
        <v>79832662</v>
      </c>
      <c r="C1238" s="25" t="s">
        <v>215</v>
      </c>
      <c r="D1238" s="21">
        <f>COUNTIFS('CONTRATOS 2016'!AV:AV,A1238,'CONTRATOS 2016'!$AI:AI,"&gt;=1")</f>
        <v>0</v>
      </c>
      <c r="E1238" s="20">
        <f>SUMIFS('CONTRATOS 2016'!$AI:AI,'CONTRATOS 2016'!$AV:AV,A1238)</f>
        <v>0</v>
      </c>
    </row>
    <row r="1239" spans="1:5" x14ac:dyDescent="0.2">
      <c r="A1239" s="23" t="s">
        <v>1042</v>
      </c>
      <c r="B1239" s="8">
        <v>79974680</v>
      </c>
      <c r="C1239" s="25" t="s">
        <v>239</v>
      </c>
      <c r="D1239" s="21">
        <f>COUNTIFS('CONTRATOS 2016'!AV:AV,A1239,'CONTRATOS 2016'!$AI:AI,"&gt;=1")</f>
        <v>0</v>
      </c>
      <c r="E1239" s="20">
        <f>SUMIFS('CONTRATOS 2016'!$AI:AI,'CONTRATOS 2016'!$AV:AV,A1239)</f>
        <v>0</v>
      </c>
    </row>
    <row r="1240" spans="1:5" x14ac:dyDescent="0.2">
      <c r="A1240" s="23" t="s">
        <v>39</v>
      </c>
      <c r="B1240" s="8">
        <v>79388742</v>
      </c>
      <c r="C1240" s="25" t="s">
        <v>268</v>
      </c>
      <c r="D1240" s="21">
        <f>COUNTIFS('CONTRATOS 2016'!AV:AV,A1240,'CONTRATOS 2016'!$AI:AI,"&gt;=1")</f>
        <v>0</v>
      </c>
      <c r="E1240" s="20">
        <f>SUMIFS('CONTRATOS 2016'!$AI:AI,'CONTRATOS 2016'!$AV:AV,A1240)</f>
        <v>0</v>
      </c>
    </row>
    <row r="1241" spans="1:5" x14ac:dyDescent="0.2">
      <c r="A1241" s="23" t="s">
        <v>143</v>
      </c>
      <c r="B1241" s="8">
        <v>86086127</v>
      </c>
      <c r="C1241" s="25" t="s">
        <v>271</v>
      </c>
      <c r="D1241" s="21">
        <f>COUNTIFS('CONTRATOS 2016'!AV:AV,A1241,'CONTRATOS 2016'!$AI:AI,"&gt;=1")</f>
        <v>0</v>
      </c>
      <c r="E1241" s="20">
        <f>SUMIFS('CONTRATOS 2016'!$AI:AI,'CONTRATOS 2016'!$AV:AV,A1241)</f>
        <v>0</v>
      </c>
    </row>
    <row r="1242" spans="1:5" x14ac:dyDescent="0.2">
      <c r="A1242" s="23" t="s">
        <v>1080</v>
      </c>
      <c r="B1242" s="8">
        <v>80129671</v>
      </c>
      <c r="C1242" s="25" t="s">
        <v>162</v>
      </c>
      <c r="D1242" s="21">
        <f>COUNTIFS('CONTRATOS 2016'!AV:AV,A1242,'CONTRATOS 2016'!$AI:AI,"&gt;=1")</f>
        <v>0</v>
      </c>
      <c r="E1242" s="20">
        <f>SUMIFS('CONTRATOS 2016'!$AI:AI,'CONTRATOS 2016'!$AV:AV,A1242)</f>
        <v>0</v>
      </c>
    </row>
    <row r="1243" spans="1:5" x14ac:dyDescent="0.2">
      <c r="A1243" s="23" t="s">
        <v>1041</v>
      </c>
      <c r="B1243" s="8">
        <v>79970150</v>
      </c>
      <c r="C1243" s="25" t="s">
        <v>162</v>
      </c>
      <c r="D1243" s="21">
        <f>COUNTIFS('CONTRATOS 2016'!AV:AV,A1243,'CONTRATOS 2016'!$AI:AI,"&gt;=1")</f>
        <v>0</v>
      </c>
      <c r="E1243" s="20">
        <f>SUMIFS('CONTRATOS 2016'!$AI:AI,'CONTRATOS 2016'!$AV:AV,A1243)</f>
        <v>0</v>
      </c>
    </row>
    <row r="1244" spans="1:5" x14ac:dyDescent="0.2">
      <c r="A1244" s="23" t="s">
        <v>1145</v>
      </c>
      <c r="B1244" s="8">
        <v>85150478</v>
      </c>
      <c r="C1244" s="25" t="s">
        <v>201</v>
      </c>
      <c r="D1244" s="21">
        <f>COUNTIFS('CONTRATOS 2016'!AV:AV,A1244,'CONTRATOS 2016'!$AI:AI,"&gt;=1")</f>
        <v>0</v>
      </c>
      <c r="E1244" s="20">
        <f>SUMIFS('CONTRATOS 2016'!$AI:AI,'CONTRATOS 2016'!$AV:AV,A1244)</f>
        <v>0</v>
      </c>
    </row>
    <row r="1245" spans="1:5" x14ac:dyDescent="0.2">
      <c r="A1245" s="23" t="s">
        <v>59</v>
      </c>
      <c r="B1245" s="8">
        <v>79572017</v>
      </c>
      <c r="C1245" s="25" t="s">
        <v>262</v>
      </c>
      <c r="D1245" s="21">
        <f>COUNTIFS('CONTRATOS 2016'!AV:AV,A1245,'CONTRATOS 2016'!$AI:AI,"&gt;=1")</f>
        <v>0</v>
      </c>
      <c r="E1245" s="20">
        <f>SUMIFS('CONTRATOS 2016'!$AI:AI,'CONTRATOS 2016'!$AV:AV,A1245)</f>
        <v>0</v>
      </c>
    </row>
    <row r="1246" spans="1:5" x14ac:dyDescent="0.2">
      <c r="A1246" s="23" t="s">
        <v>887</v>
      </c>
      <c r="B1246" s="8">
        <v>73123585</v>
      </c>
      <c r="C1246" s="25" t="s">
        <v>188</v>
      </c>
      <c r="D1246" s="21">
        <f>COUNTIFS('CONTRATOS 2016'!AV:AV,A1246,'CONTRATOS 2016'!$AI:AI,"&gt;=1")</f>
        <v>0</v>
      </c>
      <c r="E1246" s="20">
        <f>SUMIFS('CONTRATOS 2016'!$AI:AI,'CONTRATOS 2016'!$AV:AV,A1246)</f>
        <v>0</v>
      </c>
    </row>
    <row r="1247" spans="1:5" x14ac:dyDescent="0.2">
      <c r="A1247" s="23" t="s">
        <v>1330</v>
      </c>
      <c r="B1247" s="8">
        <v>1026555510</v>
      </c>
      <c r="C1247" s="25" t="s">
        <v>175</v>
      </c>
      <c r="D1247" s="21">
        <f>COUNTIFS('CONTRATOS 2016'!AV:AV,A1247,'CONTRATOS 2016'!$AI:AI,"&gt;=1")</f>
        <v>0</v>
      </c>
      <c r="E1247" s="20">
        <f>SUMIFS('CONTRATOS 2016'!$AI:AI,'CONTRATOS 2016'!$AV:AV,A1247)</f>
        <v>0</v>
      </c>
    </row>
    <row r="1248" spans="1:5" x14ac:dyDescent="0.2">
      <c r="A1248" s="23" t="s">
        <v>821</v>
      </c>
      <c r="B1248" s="8">
        <v>60349875</v>
      </c>
      <c r="C1248" s="25" t="s">
        <v>211</v>
      </c>
      <c r="D1248" s="21">
        <f>COUNTIFS('CONTRATOS 2016'!AV:AV,A1248,'CONTRATOS 2016'!$AI:AI,"&gt;=1")</f>
        <v>0</v>
      </c>
      <c r="E1248" s="20">
        <f>SUMIFS('CONTRATOS 2016'!$AI:AI,'CONTRATOS 2016'!$AV:AV,A1248)</f>
        <v>0</v>
      </c>
    </row>
    <row r="1249" spans="1:5" x14ac:dyDescent="0.2">
      <c r="A1249" s="23" t="s">
        <v>58</v>
      </c>
      <c r="B1249" s="8">
        <v>1077438612</v>
      </c>
      <c r="C1249" s="25" t="s">
        <v>269</v>
      </c>
      <c r="D1249" s="21">
        <f>COUNTIFS('CONTRATOS 2016'!AV:AV,A1249,'CONTRATOS 2016'!$AI:AI,"&gt;=1")</f>
        <v>0</v>
      </c>
      <c r="E1249" s="20">
        <f>SUMIFS('CONTRATOS 2016'!$AI:AI,'CONTRATOS 2016'!$AV:AV,A1249)</f>
        <v>0</v>
      </c>
    </row>
    <row r="1250" spans="1:5" x14ac:dyDescent="0.2">
      <c r="A1250" s="23" t="s">
        <v>383</v>
      </c>
      <c r="B1250" s="8">
        <v>11275391</v>
      </c>
      <c r="C1250" s="25" t="s">
        <v>214</v>
      </c>
      <c r="D1250" s="21">
        <f>COUNTIFS('CONTRATOS 2016'!AV:AV,A1250,'CONTRATOS 2016'!$AI:AI,"&gt;=1")</f>
        <v>0</v>
      </c>
      <c r="E1250" s="20">
        <f>SUMIFS('CONTRATOS 2016'!$AI:AI,'CONTRATOS 2016'!$AV:AV,A1250)</f>
        <v>0</v>
      </c>
    </row>
    <row r="1251" spans="1:5" x14ac:dyDescent="0.2">
      <c r="A1251" s="23" t="s">
        <v>879</v>
      </c>
      <c r="B1251" s="8">
        <v>72244410</v>
      </c>
      <c r="C1251" s="25" t="s">
        <v>283</v>
      </c>
      <c r="D1251" s="21">
        <f>COUNTIFS('CONTRATOS 2016'!AV:AV,A1251,'CONTRATOS 2016'!$AI:AI,"&gt;=1")</f>
        <v>0</v>
      </c>
      <c r="E1251" s="20">
        <f>SUMIFS('CONTRATOS 2016'!$AI:AI,'CONTRATOS 2016'!$AV:AV,A1251)</f>
        <v>0</v>
      </c>
    </row>
    <row r="1252" spans="1:5" x14ac:dyDescent="0.2">
      <c r="A1252" s="23" t="s">
        <v>534</v>
      </c>
      <c r="B1252" s="8">
        <v>27603432</v>
      </c>
      <c r="C1252" s="25" t="s">
        <v>249</v>
      </c>
      <c r="D1252" s="21">
        <f>COUNTIFS('CONTRATOS 2016'!AV:AV,A1252,'CONTRATOS 2016'!$AI:AI,"&gt;=1")</f>
        <v>0</v>
      </c>
      <c r="E1252" s="20">
        <f>SUMIFS('CONTRATOS 2016'!$AI:AI,'CONTRATOS 2016'!$AV:AV,A1252)</f>
        <v>0</v>
      </c>
    </row>
    <row r="1253" spans="1:5" x14ac:dyDescent="0.2">
      <c r="A1253" s="23" t="s">
        <v>122</v>
      </c>
      <c r="B1253" s="8">
        <v>52228024</v>
      </c>
      <c r="C1253" s="25" t="s">
        <v>244</v>
      </c>
      <c r="D1253" s="21">
        <f>COUNTIFS('CONTRATOS 2016'!AV:AV,A1253,'CONTRATOS 2016'!$AI:AI,"&gt;=1")</f>
        <v>0</v>
      </c>
      <c r="E1253" s="20">
        <f>SUMIFS('CONTRATOS 2016'!$AI:AI,'CONTRATOS 2016'!$AV:AV,A1253)</f>
        <v>0</v>
      </c>
    </row>
    <row r="1254" spans="1:5" x14ac:dyDescent="0.2">
      <c r="A1254" s="23" t="s">
        <v>837</v>
      </c>
      <c r="B1254" s="8">
        <v>65767693</v>
      </c>
      <c r="C1254" s="25" t="s">
        <v>189</v>
      </c>
      <c r="D1254" s="21">
        <f>COUNTIFS('CONTRATOS 2016'!AV:AV,A1254,'CONTRATOS 2016'!$AI:AI,"&gt;=1")</f>
        <v>0</v>
      </c>
      <c r="E1254" s="20">
        <f>SUMIFS('CONTRATOS 2016'!$AI:AI,'CONTRATOS 2016'!$AV:AV,A1254)</f>
        <v>0</v>
      </c>
    </row>
    <row r="1255" spans="1:5" x14ac:dyDescent="0.2">
      <c r="A1255" s="23" t="s">
        <v>647</v>
      </c>
      <c r="B1255" s="8">
        <v>46668764</v>
      </c>
      <c r="C1255" s="25" t="s">
        <v>254</v>
      </c>
      <c r="D1255" s="21">
        <f>COUNTIFS('CONTRATOS 2016'!AV:AV,A1255,'CONTRATOS 2016'!$AI:AI,"&gt;=1")</f>
        <v>0</v>
      </c>
      <c r="E1255" s="20">
        <f>SUMIFS('CONTRATOS 2016'!$AI:AI,'CONTRATOS 2016'!$AV:AV,A1255)</f>
        <v>0</v>
      </c>
    </row>
    <row r="1256" spans="1:5" x14ac:dyDescent="0.2">
      <c r="A1256" s="23" t="s">
        <v>1380</v>
      </c>
      <c r="B1256" s="8">
        <v>1052956691</v>
      </c>
      <c r="C1256" s="25" t="s">
        <v>203</v>
      </c>
      <c r="D1256" s="21">
        <f>COUNTIFS('CONTRATOS 2016'!AV:AV,A1256,'CONTRATOS 2016'!$AI:AI,"&gt;=1")</f>
        <v>0</v>
      </c>
      <c r="E1256" s="20">
        <f>SUMIFS('CONTRATOS 2016'!$AI:AI,'CONTRATOS 2016'!$AV:AV,A1256)</f>
        <v>0</v>
      </c>
    </row>
    <row r="1257" spans="1:5" x14ac:dyDescent="0.2">
      <c r="A1257" s="23" t="s">
        <v>35</v>
      </c>
      <c r="B1257" s="8">
        <v>91157342</v>
      </c>
      <c r="C1257" s="25" t="s">
        <v>195</v>
      </c>
      <c r="D1257" s="21">
        <f>COUNTIFS('CONTRATOS 2016'!AV:AV,A1257,'CONTRATOS 2016'!$AI:AI,"&gt;=1")</f>
        <v>0</v>
      </c>
      <c r="E1257" s="20">
        <f>SUMIFS('CONTRATOS 2016'!$AI:AI,'CONTRATOS 2016'!$AV:AV,A1257)</f>
        <v>0</v>
      </c>
    </row>
    <row r="1258" spans="1:5" x14ac:dyDescent="0.2">
      <c r="A1258" s="23" t="s">
        <v>1059</v>
      </c>
      <c r="B1258" s="8">
        <v>80031617</v>
      </c>
      <c r="C1258" s="25" t="s">
        <v>162</v>
      </c>
      <c r="D1258" s="21">
        <f>COUNTIFS('CONTRATOS 2016'!AV:AV,A1258,'CONTRATOS 2016'!$AI:AI,"&gt;=1")</f>
        <v>0</v>
      </c>
      <c r="E1258" s="20">
        <f>SUMIFS('CONTRATOS 2016'!$AI:AI,'CONTRATOS 2016'!$AV:AV,A1258)</f>
        <v>0</v>
      </c>
    </row>
    <row r="1259" spans="1:5" x14ac:dyDescent="0.2">
      <c r="A1259" s="23" t="s">
        <v>573</v>
      </c>
      <c r="B1259" s="8">
        <v>36067049</v>
      </c>
      <c r="C1259" s="25" t="s">
        <v>164</v>
      </c>
      <c r="D1259" s="21">
        <f>COUNTIFS('CONTRATOS 2016'!AV:AV,A1259,'CONTRATOS 2016'!$AI:AI,"&gt;=1")</f>
        <v>0</v>
      </c>
      <c r="E1259" s="20">
        <f>SUMIFS('CONTRATOS 2016'!$AI:AI,'CONTRATOS 2016'!$AV:AV,A1259)</f>
        <v>0</v>
      </c>
    </row>
    <row r="1260" spans="1:5" x14ac:dyDescent="0.2">
      <c r="A1260" s="23" t="s">
        <v>1357</v>
      </c>
      <c r="B1260" s="8">
        <v>1032413049</v>
      </c>
      <c r="C1260" s="25" t="s">
        <v>162</v>
      </c>
      <c r="D1260" s="21">
        <f>COUNTIFS('CONTRATOS 2016'!AV:AV,A1260,'CONTRATOS 2016'!$AI:AI,"&gt;=1")</f>
        <v>0</v>
      </c>
      <c r="E1260" s="20">
        <f>SUMIFS('CONTRATOS 2016'!$AI:AI,'CONTRATOS 2016'!$AV:AV,A1260)</f>
        <v>0</v>
      </c>
    </row>
    <row r="1261" spans="1:5" x14ac:dyDescent="0.2">
      <c r="A1261" s="23" t="s">
        <v>1377</v>
      </c>
      <c r="B1261" s="8">
        <v>1047427015</v>
      </c>
      <c r="C1261" s="25" t="s">
        <v>168</v>
      </c>
      <c r="D1261" s="21">
        <f>COUNTIFS('CONTRATOS 2016'!AV:AV,A1261,'CONTRATOS 2016'!$AI:AI,"&gt;=1")</f>
        <v>0</v>
      </c>
      <c r="E1261" s="20">
        <f>SUMIFS('CONTRATOS 2016'!$AI:AI,'CONTRATOS 2016'!$AV:AV,A1261)</f>
        <v>0</v>
      </c>
    </row>
    <row r="1262" spans="1:5" x14ac:dyDescent="0.2">
      <c r="A1262" s="23" t="s">
        <v>835</v>
      </c>
      <c r="B1262" s="8">
        <v>64701923</v>
      </c>
      <c r="C1262" s="25" t="s">
        <v>162</v>
      </c>
      <c r="D1262" s="21">
        <f>COUNTIFS('CONTRATOS 2016'!AV:AV,A1262,'CONTRATOS 2016'!$AI:AI,"&gt;=1")</f>
        <v>0</v>
      </c>
      <c r="E1262" s="20">
        <f>SUMIFS('CONTRATOS 2016'!$AI:AI,'CONTRATOS 2016'!$AV:AV,A1262)</f>
        <v>0</v>
      </c>
    </row>
    <row r="1263" spans="1:5" x14ac:dyDescent="0.2">
      <c r="A1263" s="23" t="s">
        <v>981</v>
      </c>
      <c r="B1263" s="8">
        <v>79590411</v>
      </c>
      <c r="C1263" s="25" t="s">
        <v>162</v>
      </c>
      <c r="D1263" s="21">
        <f>COUNTIFS('CONTRATOS 2016'!AV:AV,A1263,'CONTRATOS 2016'!$AI:AI,"&gt;=1")</f>
        <v>0</v>
      </c>
      <c r="E1263" s="20">
        <f>SUMIFS('CONTRATOS 2016'!$AI:AI,'CONTRATOS 2016'!$AV:AV,A1263)</f>
        <v>0</v>
      </c>
    </row>
    <row r="1264" spans="1:5" x14ac:dyDescent="0.2">
      <c r="A1264" s="23" t="s">
        <v>1266</v>
      </c>
      <c r="B1264" s="8">
        <v>1010181117</v>
      </c>
      <c r="C1264" s="25" t="s">
        <v>162</v>
      </c>
      <c r="D1264" s="21">
        <f>COUNTIFS('CONTRATOS 2016'!AV:AV,A1264,'CONTRATOS 2016'!$AI:AI,"&gt;=1")</f>
        <v>0</v>
      </c>
      <c r="E1264" s="20">
        <f>SUMIFS('CONTRATOS 2016'!$AI:AI,'CONTRATOS 2016'!$AV:AV,A1264)</f>
        <v>0</v>
      </c>
    </row>
    <row r="1265" spans="1:5" x14ac:dyDescent="0.2">
      <c r="A1265" s="23" t="s">
        <v>579</v>
      </c>
      <c r="B1265" s="8">
        <v>36718392</v>
      </c>
      <c r="C1265" s="25" t="s">
        <v>192</v>
      </c>
      <c r="D1265" s="21">
        <f>COUNTIFS('CONTRATOS 2016'!AV:AV,A1265,'CONTRATOS 2016'!$AI:AI,"&gt;=1")</f>
        <v>0</v>
      </c>
      <c r="E1265" s="20">
        <f>SUMIFS('CONTRATOS 2016'!$AI:AI,'CONTRATOS 2016'!$AV:AV,A1265)</f>
        <v>0</v>
      </c>
    </row>
    <row r="1266" spans="1:5" x14ac:dyDescent="0.2">
      <c r="A1266" s="23" t="s">
        <v>1302</v>
      </c>
      <c r="B1266" s="8">
        <v>1018439036</v>
      </c>
      <c r="C1266" s="25" t="s">
        <v>162</v>
      </c>
      <c r="D1266" s="21">
        <f>COUNTIFS('CONTRATOS 2016'!AV:AV,A1266,'CONTRATOS 2016'!$AI:AI,"&gt;=1")</f>
        <v>0</v>
      </c>
      <c r="E1266" s="20">
        <f>SUMIFS('CONTRATOS 2016'!$AI:AI,'CONTRATOS 2016'!$AV:AV,A1266)</f>
        <v>0</v>
      </c>
    </row>
    <row r="1267" spans="1:5" x14ac:dyDescent="0.2">
      <c r="A1267" s="23" t="s">
        <v>845</v>
      </c>
      <c r="B1267" s="8">
        <v>66967459</v>
      </c>
      <c r="C1267" s="25" t="s">
        <v>166</v>
      </c>
      <c r="D1267" s="21">
        <f>COUNTIFS('CONTRATOS 2016'!AV:AV,A1267,'CONTRATOS 2016'!$AI:AI,"&gt;=1")</f>
        <v>0</v>
      </c>
      <c r="E1267" s="20">
        <f>SUMIFS('CONTRATOS 2016'!$AI:AI,'CONTRATOS 2016'!$AV:AV,A1267)</f>
        <v>0</v>
      </c>
    </row>
    <row r="1268" spans="1:5" x14ac:dyDescent="0.2">
      <c r="A1268" s="23" t="s">
        <v>507</v>
      </c>
      <c r="B1268" s="8">
        <v>21183334</v>
      </c>
      <c r="C1268" s="25" t="s">
        <v>198</v>
      </c>
      <c r="D1268" s="21">
        <f>COUNTIFS('CONTRATOS 2016'!AV:AV,A1268,'CONTRATOS 2016'!$AI:AI,"&gt;=1")</f>
        <v>0</v>
      </c>
      <c r="E1268" s="20">
        <f>SUMIFS('CONTRATOS 2016'!$AI:AI,'CONTRATOS 2016'!$AV:AV,A1268)</f>
        <v>0</v>
      </c>
    </row>
    <row r="1269" spans="1:5" x14ac:dyDescent="0.2">
      <c r="A1269" s="23" t="s">
        <v>681</v>
      </c>
      <c r="B1269" s="8">
        <v>51989462</v>
      </c>
      <c r="C1269" s="25" t="s">
        <v>162</v>
      </c>
      <c r="D1269" s="21">
        <f>COUNTIFS('CONTRATOS 2016'!AV:AV,A1269,'CONTRATOS 2016'!$AI:AI,"&gt;=1")</f>
        <v>0</v>
      </c>
      <c r="E1269" s="20">
        <f>SUMIFS('CONTRATOS 2016'!$AI:AI,'CONTRATOS 2016'!$AV:AV,A1269)</f>
        <v>0</v>
      </c>
    </row>
    <row r="1270" spans="1:5" x14ac:dyDescent="0.2">
      <c r="A1270" s="23" t="s">
        <v>810</v>
      </c>
      <c r="B1270" s="8">
        <v>56054902</v>
      </c>
      <c r="C1270" s="25" t="s">
        <v>218</v>
      </c>
      <c r="D1270" s="21">
        <f>COUNTIFS('CONTRATOS 2016'!AV:AV,A1270,'CONTRATOS 2016'!$AI:AI,"&gt;=1")</f>
        <v>0</v>
      </c>
      <c r="E1270" s="20">
        <f>SUMIFS('CONTRATOS 2016'!$AI:AI,'CONTRATOS 2016'!$AV:AV,A1270)</f>
        <v>0</v>
      </c>
    </row>
    <row r="1271" spans="1:5" x14ac:dyDescent="0.2">
      <c r="A1271" s="23" t="s">
        <v>1098</v>
      </c>
      <c r="B1271" s="8">
        <v>80221863</v>
      </c>
      <c r="C1271" s="25" t="s">
        <v>172</v>
      </c>
      <c r="D1271" s="21">
        <f>COUNTIFS('CONTRATOS 2016'!AV:AV,A1271,'CONTRATOS 2016'!$AI:AI,"&gt;=1")</f>
        <v>0</v>
      </c>
      <c r="E1271" s="20">
        <f>SUMIFS('CONTRATOS 2016'!$AI:AI,'CONTRATOS 2016'!$AV:AV,A1271)</f>
        <v>0</v>
      </c>
    </row>
    <row r="1272" spans="1:5" x14ac:dyDescent="0.2">
      <c r="A1272" s="23" t="s">
        <v>1210</v>
      </c>
      <c r="B1272" s="8">
        <v>91531562</v>
      </c>
      <c r="C1272" s="25" t="s">
        <v>162</v>
      </c>
      <c r="D1272" s="21">
        <f>COUNTIFS('CONTRATOS 2016'!AV:AV,A1272,'CONTRATOS 2016'!$AI:AI,"&gt;=1")</f>
        <v>0</v>
      </c>
      <c r="E1272" s="20">
        <f>SUMIFS('CONTRATOS 2016'!$AI:AI,'CONTRATOS 2016'!$AV:AV,A1272)</f>
        <v>0</v>
      </c>
    </row>
    <row r="1273" spans="1:5" x14ac:dyDescent="0.2">
      <c r="A1273" s="23" t="s">
        <v>826</v>
      </c>
      <c r="B1273" s="8">
        <v>63312971</v>
      </c>
      <c r="C1273" s="25" t="s">
        <v>185</v>
      </c>
      <c r="D1273" s="21">
        <f>COUNTIFS('CONTRATOS 2016'!AV:AV,A1273,'CONTRATOS 2016'!$AI:AI,"&gt;=1")</f>
        <v>0</v>
      </c>
      <c r="E1273" s="20">
        <f>SUMIFS('CONTRATOS 2016'!$AI:AI,'CONTRATOS 2016'!$AV:AV,A1273)</f>
        <v>0</v>
      </c>
    </row>
    <row r="1274" spans="1:5" x14ac:dyDescent="0.2">
      <c r="A1274" s="23" t="s">
        <v>813</v>
      </c>
      <c r="B1274" s="8">
        <v>59586370</v>
      </c>
      <c r="C1274" s="25" t="s">
        <v>223</v>
      </c>
      <c r="D1274" s="21">
        <f>COUNTIFS('CONTRATOS 2016'!AV:AV,A1274,'CONTRATOS 2016'!$AI:AI,"&gt;=1")</f>
        <v>0</v>
      </c>
      <c r="E1274" s="20">
        <f>SUMIFS('CONTRATOS 2016'!$AI:AI,'CONTRATOS 2016'!$AV:AV,A1274)</f>
        <v>0</v>
      </c>
    </row>
    <row r="1275" spans="1:5" x14ac:dyDescent="0.2">
      <c r="A1275" s="23" t="s">
        <v>559</v>
      </c>
      <c r="B1275" s="8">
        <v>32907154</v>
      </c>
      <c r="C1275" s="25" t="s">
        <v>250</v>
      </c>
      <c r="D1275" s="21">
        <f>COUNTIFS('CONTRATOS 2016'!AV:AV,A1275,'CONTRATOS 2016'!$AI:AI,"&gt;=1")</f>
        <v>0</v>
      </c>
      <c r="E1275" s="20">
        <f>SUMIFS('CONTRATOS 2016'!$AI:AI,'CONTRATOS 2016'!$AV:AV,A1275)</f>
        <v>0</v>
      </c>
    </row>
    <row r="1276" spans="1:5" x14ac:dyDescent="0.2">
      <c r="A1276" s="23" t="s">
        <v>1342</v>
      </c>
      <c r="B1276" s="8">
        <v>1031134061</v>
      </c>
      <c r="C1276" s="25" t="s">
        <v>162</v>
      </c>
      <c r="D1276" s="21">
        <f>COUNTIFS('CONTRATOS 2016'!AV:AV,A1276,'CONTRATOS 2016'!$AI:AI,"&gt;=1")</f>
        <v>0</v>
      </c>
      <c r="E1276" s="20">
        <f>SUMIFS('CONTRATOS 2016'!$AI:AI,'CONTRATOS 2016'!$AV:AV,A1276)</f>
        <v>0</v>
      </c>
    </row>
    <row r="1277" spans="1:5" x14ac:dyDescent="0.2">
      <c r="A1277" s="23" t="s">
        <v>1324</v>
      </c>
      <c r="B1277" s="8">
        <v>1023904441</v>
      </c>
      <c r="C1277" s="25" t="s">
        <v>162</v>
      </c>
      <c r="D1277" s="21">
        <f>COUNTIFS('CONTRATOS 2016'!AV:AV,A1277,'CONTRATOS 2016'!$AI:AI,"&gt;=1")</f>
        <v>0</v>
      </c>
      <c r="E1277" s="20">
        <f>SUMIFS('CONTRATOS 2016'!$AI:AI,'CONTRATOS 2016'!$AV:AV,A1277)</f>
        <v>0</v>
      </c>
    </row>
    <row r="1278" spans="1:5" x14ac:dyDescent="0.2">
      <c r="A1278" s="23" t="s">
        <v>678</v>
      </c>
      <c r="B1278" s="8">
        <v>51939788</v>
      </c>
      <c r="C1278" s="25" t="s">
        <v>264</v>
      </c>
      <c r="D1278" s="21">
        <f>COUNTIFS('CONTRATOS 2016'!AV:AV,A1278,'CONTRATOS 2016'!$AI:AI,"&gt;=1")</f>
        <v>0</v>
      </c>
      <c r="E1278" s="20">
        <f>SUMIFS('CONTRATOS 2016'!$AI:AI,'CONTRATOS 2016'!$AV:AV,A1278)</f>
        <v>0</v>
      </c>
    </row>
    <row r="1279" spans="1:5" x14ac:dyDescent="0.2">
      <c r="A1279" s="23" t="s">
        <v>1280</v>
      </c>
      <c r="B1279" s="8">
        <v>1014186141</v>
      </c>
      <c r="C1279" s="25" t="s">
        <v>191</v>
      </c>
      <c r="D1279" s="21">
        <f>COUNTIFS('CONTRATOS 2016'!AV:AV,A1279,'CONTRATOS 2016'!$AI:AI,"&gt;=1")</f>
        <v>0</v>
      </c>
      <c r="E1279" s="20">
        <f>SUMIFS('CONTRATOS 2016'!$AI:AI,'CONTRATOS 2016'!$AV:AV,A1279)</f>
        <v>0</v>
      </c>
    </row>
    <row r="1280" spans="1:5" x14ac:dyDescent="0.2">
      <c r="C1280" s="1"/>
      <c r="D1280" s="1">
        <f>SUBTOTAL(9,D3:D1279)</f>
        <v>96</v>
      </c>
    </row>
    <row r="1281" spans="4:4" x14ac:dyDescent="0.2">
      <c r="D1281" s="1">
        <f>233-D1280</f>
        <v>137</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3"/>
  <sheetViews>
    <sheetView topLeftCell="A55" workbookViewId="0">
      <selection activeCell="D71" sqref="D71:D76"/>
    </sheetView>
  </sheetViews>
  <sheetFormatPr baseColWidth="10" defaultRowHeight="15" x14ac:dyDescent="0.25"/>
  <cols>
    <col min="1" max="2" width="3.140625" customWidth="1"/>
    <col min="3" max="3" width="22.5703125" customWidth="1"/>
    <col min="4" max="4" width="6" style="44" customWidth="1"/>
    <col min="5" max="5" width="37.85546875" customWidth="1"/>
    <col min="6" max="6" width="7.7109375" style="44" customWidth="1"/>
    <col min="7" max="7" width="31.5703125" customWidth="1"/>
    <col min="8" max="8" width="7.42578125" customWidth="1"/>
    <col min="11" max="11" width="5" style="44" customWidth="1"/>
  </cols>
  <sheetData>
    <row r="1" spans="2:15" x14ac:dyDescent="0.25">
      <c r="C1" t="s">
        <v>1620</v>
      </c>
      <c r="E1" t="s">
        <v>1510</v>
      </c>
      <c r="G1" t="s">
        <v>1612</v>
      </c>
      <c r="I1" t="s">
        <v>2447</v>
      </c>
      <c r="L1" t="s">
        <v>2100</v>
      </c>
      <c r="O1" t="s">
        <v>2468</v>
      </c>
    </row>
    <row r="2" spans="2:15" x14ac:dyDescent="0.25">
      <c r="B2" s="44">
        <v>1</v>
      </c>
      <c r="C2" t="s">
        <v>2451</v>
      </c>
      <c r="D2" s="44">
        <v>1</v>
      </c>
      <c r="E2" t="s">
        <v>2361</v>
      </c>
      <c r="F2" s="44">
        <v>1</v>
      </c>
      <c r="G2" t="s">
        <v>2429</v>
      </c>
      <c r="H2" s="44">
        <v>1</v>
      </c>
      <c r="I2" t="s">
        <v>2457</v>
      </c>
      <c r="K2" s="44">
        <v>1</v>
      </c>
      <c r="L2" t="s">
        <v>2456</v>
      </c>
      <c r="N2" s="44">
        <v>1</v>
      </c>
    </row>
    <row r="3" spans="2:15" x14ac:dyDescent="0.25">
      <c r="B3" s="44">
        <v>2</v>
      </c>
      <c r="C3" t="s">
        <v>2449</v>
      </c>
      <c r="D3" s="44">
        <v>2</v>
      </c>
      <c r="E3" t="s">
        <v>2362</v>
      </c>
      <c r="F3" s="44">
        <v>2</v>
      </c>
      <c r="G3" t="s">
        <v>2430</v>
      </c>
      <c r="H3" s="44">
        <v>2</v>
      </c>
      <c r="I3" t="s">
        <v>2458</v>
      </c>
      <c r="K3" s="44" t="s">
        <v>2448</v>
      </c>
      <c r="N3" s="44">
        <v>2</v>
      </c>
      <c r="O3" t="s">
        <v>2469</v>
      </c>
    </row>
    <row r="4" spans="2:15" x14ac:dyDescent="0.25">
      <c r="B4" s="44"/>
      <c r="D4" s="44">
        <v>3</v>
      </c>
      <c r="E4" t="s">
        <v>2363</v>
      </c>
      <c r="F4" s="44">
        <v>3</v>
      </c>
      <c r="G4" t="s">
        <v>2431</v>
      </c>
      <c r="H4" s="44">
        <v>3</v>
      </c>
      <c r="I4" t="s">
        <v>2459</v>
      </c>
      <c r="K4" s="44" t="s">
        <v>2448</v>
      </c>
      <c r="N4" s="44"/>
    </row>
    <row r="5" spans="2:15" x14ac:dyDescent="0.25">
      <c r="B5" s="44"/>
      <c r="D5" s="44">
        <v>4</v>
      </c>
      <c r="E5" t="s">
        <v>2364</v>
      </c>
      <c r="F5" s="44">
        <v>4</v>
      </c>
      <c r="G5" t="s">
        <v>2432</v>
      </c>
      <c r="H5" s="44">
        <v>4</v>
      </c>
      <c r="I5" t="s">
        <v>2460</v>
      </c>
      <c r="K5" s="44" t="s">
        <v>2448</v>
      </c>
      <c r="N5" s="44"/>
    </row>
    <row r="6" spans="2:15" x14ac:dyDescent="0.25">
      <c r="B6" s="44"/>
      <c r="D6" s="44">
        <v>5</v>
      </c>
      <c r="E6" t="s">
        <v>2365</v>
      </c>
      <c r="F6" s="44">
        <v>5</v>
      </c>
      <c r="G6" t="s">
        <v>2433</v>
      </c>
      <c r="H6" s="44">
        <v>5</v>
      </c>
      <c r="I6" t="s">
        <v>2461</v>
      </c>
      <c r="K6" s="44" t="s">
        <v>2448</v>
      </c>
      <c r="N6" s="44"/>
    </row>
    <row r="7" spans="2:15" x14ac:dyDescent="0.25">
      <c r="B7" s="44"/>
      <c r="D7" s="44">
        <v>6</v>
      </c>
      <c r="E7" t="s">
        <v>2366</v>
      </c>
      <c r="F7" s="44">
        <v>6</v>
      </c>
      <c r="G7" t="s">
        <v>2434</v>
      </c>
      <c r="H7" s="44">
        <v>6</v>
      </c>
      <c r="I7" t="s">
        <v>2462</v>
      </c>
      <c r="K7" s="44" t="s">
        <v>2448</v>
      </c>
      <c r="N7" s="44"/>
    </row>
    <row r="8" spans="2:15" x14ac:dyDescent="0.25">
      <c r="B8" s="44"/>
      <c r="D8" s="44">
        <v>7</v>
      </c>
      <c r="E8" t="s">
        <v>2367</v>
      </c>
      <c r="F8" s="44">
        <v>7</v>
      </c>
      <c r="G8" t="s">
        <v>2435</v>
      </c>
      <c r="H8" s="44">
        <v>7</v>
      </c>
      <c r="I8" t="s">
        <v>2463</v>
      </c>
      <c r="K8" s="44" t="s">
        <v>2448</v>
      </c>
      <c r="N8" s="44"/>
    </row>
    <row r="9" spans="2:15" x14ac:dyDescent="0.25">
      <c r="B9" s="44"/>
      <c r="D9" s="44">
        <v>8</v>
      </c>
      <c r="E9" t="s">
        <v>2369</v>
      </c>
      <c r="F9" s="44">
        <v>8</v>
      </c>
      <c r="G9" t="s">
        <v>2436</v>
      </c>
      <c r="H9" s="44">
        <v>8</v>
      </c>
      <c r="I9" t="s">
        <v>2464</v>
      </c>
      <c r="K9" s="44" t="s">
        <v>2448</v>
      </c>
      <c r="N9" s="44"/>
    </row>
    <row r="10" spans="2:15" x14ac:dyDescent="0.25">
      <c r="B10" s="44"/>
      <c r="D10" s="44">
        <v>9</v>
      </c>
      <c r="F10" s="44">
        <v>9</v>
      </c>
      <c r="G10" t="s">
        <v>2437</v>
      </c>
      <c r="H10" s="44">
        <v>9</v>
      </c>
      <c r="I10" t="s">
        <v>2465</v>
      </c>
      <c r="K10" s="44" t="s">
        <v>2448</v>
      </c>
      <c r="N10" s="44"/>
    </row>
    <row r="11" spans="2:15" x14ac:dyDescent="0.25">
      <c r="B11" s="44"/>
      <c r="D11" s="44">
        <v>10</v>
      </c>
      <c r="E11" t="s">
        <v>2368</v>
      </c>
      <c r="F11" s="44">
        <v>10</v>
      </c>
      <c r="G11" t="s">
        <v>2438</v>
      </c>
      <c r="H11" s="44">
        <v>10</v>
      </c>
      <c r="I11" t="s">
        <v>2466</v>
      </c>
      <c r="K11" s="44" t="s">
        <v>2448</v>
      </c>
      <c r="N11" s="44"/>
    </row>
    <row r="12" spans="2:15" x14ac:dyDescent="0.25">
      <c r="B12" s="44"/>
      <c r="D12" s="44">
        <f>D11+1</f>
        <v>11</v>
      </c>
      <c r="E12" t="s">
        <v>2370</v>
      </c>
      <c r="F12" s="44">
        <v>11</v>
      </c>
      <c r="G12" t="s">
        <v>2439</v>
      </c>
      <c r="H12" s="44">
        <v>11</v>
      </c>
      <c r="I12" t="s">
        <v>2467</v>
      </c>
      <c r="K12" s="44" t="s">
        <v>2448</v>
      </c>
      <c r="N12" s="44"/>
    </row>
    <row r="13" spans="2:15" x14ac:dyDescent="0.25">
      <c r="B13" s="44"/>
      <c r="D13" s="44">
        <f t="shared" ref="D13:D76" si="0">D12+1</f>
        <v>12</v>
      </c>
      <c r="E13" t="s">
        <v>2371</v>
      </c>
      <c r="F13" s="44">
        <v>12</v>
      </c>
      <c r="G13" t="s">
        <v>2440</v>
      </c>
      <c r="H13" s="44">
        <v>12</v>
      </c>
      <c r="N13" s="44"/>
    </row>
    <row r="14" spans="2:15" x14ac:dyDescent="0.25">
      <c r="B14" s="44"/>
      <c r="D14" s="44">
        <f t="shared" si="0"/>
        <v>13</v>
      </c>
      <c r="E14" t="s">
        <v>2372</v>
      </c>
      <c r="F14" s="44">
        <v>13</v>
      </c>
      <c r="G14" t="s">
        <v>2441</v>
      </c>
      <c r="H14" s="44">
        <v>13</v>
      </c>
      <c r="N14" s="44"/>
    </row>
    <row r="15" spans="2:15" x14ac:dyDescent="0.25">
      <c r="B15" s="44"/>
      <c r="D15" s="44">
        <f t="shared" si="0"/>
        <v>14</v>
      </c>
      <c r="E15" t="s">
        <v>2373</v>
      </c>
      <c r="F15" s="44">
        <v>14</v>
      </c>
      <c r="G15" t="s">
        <v>2442</v>
      </c>
      <c r="H15" s="44">
        <v>14</v>
      </c>
      <c r="N15" s="44"/>
    </row>
    <row r="16" spans="2:15" x14ac:dyDescent="0.25">
      <c r="B16" s="44"/>
      <c r="D16" s="44">
        <f t="shared" si="0"/>
        <v>15</v>
      </c>
      <c r="E16" t="s">
        <v>2374</v>
      </c>
      <c r="F16" s="44">
        <v>15</v>
      </c>
      <c r="G16" t="s">
        <v>2443</v>
      </c>
      <c r="H16" s="44">
        <v>15</v>
      </c>
      <c r="N16" s="44"/>
    </row>
    <row r="17" spans="2:14" x14ac:dyDescent="0.25">
      <c r="B17" s="44"/>
      <c r="D17" s="44">
        <f t="shared" si="0"/>
        <v>16</v>
      </c>
      <c r="E17" t="s">
        <v>2375</v>
      </c>
      <c r="F17" s="44">
        <v>16</v>
      </c>
      <c r="G17" t="s">
        <v>2444</v>
      </c>
      <c r="H17" s="44">
        <v>16</v>
      </c>
      <c r="N17" s="44"/>
    </row>
    <row r="18" spans="2:14" x14ac:dyDescent="0.25">
      <c r="B18" s="44"/>
      <c r="D18" s="44">
        <f t="shared" si="0"/>
        <v>17</v>
      </c>
      <c r="E18" t="s">
        <v>2375</v>
      </c>
      <c r="F18" s="44">
        <v>17</v>
      </c>
      <c r="G18" t="s">
        <v>2445</v>
      </c>
      <c r="H18" s="44">
        <v>17</v>
      </c>
      <c r="N18" s="44"/>
    </row>
    <row r="19" spans="2:14" x14ac:dyDescent="0.25">
      <c r="B19" s="44"/>
      <c r="D19" s="44">
        <f t="shared" si="0"/>
        <v>18</v>
      </c>
      <c r="E19" t="s">
        <v>2376</v>
      </c>
      <c r="F19" s="44">
        <v>18</v>
      </c>
      <c r="G19" t="s">
        <v>2446</v>
      </c>
      <c r="H19" s="44">
        <v>18</v>
      </c>
      <c r="N19" s="44"/>
    </row>
    <row r="20" spans="2:14" x14ac:dyDescent="0.25">
      <c r="B20" s="44"/>
      <c r="D20" s="44">
        <f t="shared" si="0"/>
        <v>19</v>
      </c>
      <c r="E20" t="s">
        <v>2377</v>
      </c>
      <c r="F20" s="44" t="s">
        <v>2448</v>
      </c>
      <c r="N20" s="44"/>
    </row>
    <row r="21" spans="2:14" x14ac:dyDescent="0.25">
      <c r="B21" s="44"/>
      <c r="D21" s="44">
        <f t="shared" si="0"/>
        <v>20</v>
      </c>
      <c r="E21" t="s">
        <v>2378</v>
      </c>
      <c r="F21" s="44" t="s">
        <v>2448</v>
      </c>
      <c r="H21" s="44" t="s">
        <v>2448</v>
      </c>
      <c r="N21" s="44"/>
    </row>
    <row r="22" spans="2:14" x14ac:dyDescent="0.25">
      <c r="B22" s="44"/>
      <c r="D22" s="44">
        <f t="shared" si="0"/>
        <v>21</v>
      </c>
      <c r="E22" t="s">
        <v>2379</v>
      </c>
      <c r="F22" s="44" t="s">
        <v>2448</v>
      </c>
      <c r="H22" s="44" t="s">
        <v>2448</v>
      </c>
      <c r="N22" s="44"/>
    </row>
    <row r="23" spans="2:14" x14ac:dyDescent="0.25">
      <c r="D23" s="44">
        <f t="shared" si="0"/>
        <v>22</v>
      </c>
      <c r="E23" t="s">
        <v>2380</v>
      </c>
      <c r="F23" s="44" t="s">
        <v>2448</v>
      </c>
      <c r="H23" s="44" t="s">
        <v>2448</v>
      </c>
      <c r="N23" s="44"/>
    </row>
    <row r="24" spans="2:14" x14ac:dyDescent="0.25">
      <c r="D24" s="44">
        <f t="shared" si="0"/>
        <v>23</v>
      </c>
      <c r="E24" t="s">
        <v>2382</v>
      </c>
      <c r="F24" s="44" t="s">
        <v>2448</v>
      </c>
      <c r="H24" s="44" t="s">
        <v>2448</v>
      </c>
      <c r="N24" s="44"/>
    </row>
    <row r="25" spans="2:14" x14ac:dyDescent="0.25">
      <c r="D25" s="44">
        <f t="shared" si="0"/>
        <v>24</v>
      </c>
      <c r="E25" t="s">
        <v>2383</v>
      </c>
      <c r="F25" s="44" t="s">
        <v>2448</v>
      </c>
      <c r="H25" s="44" t="s">
        <v>2448</v>
      </c>
      <c r="N25" s="44"/>
    </row>
    <row r="26" spans="2:14" x14ac:dyDescent="0.25">
      <c r="D26" s="44">
        <f t="shared" si="0"/>
        <v>25</v>
      </c>
      <c r="E26" t="s">
        <v>2381</v>
      </c>
      <c r="F26" s="44" t="s">
        <v>2448</v>
      </c>
      <c r="H26" s="44" t="s">
        <v>2448</v>
      </c>
    </row>
    <row r="27" spans="2:14" x14ac:dyDescent="0.25">
      <c r="D27" s="44">
        <f t="shared" si="0"/>
        <v>26</v>
      </c>
      <c r="E27" t="s">
        <v>2385</v>
      </c>
      <c r="F27" s="44" t="s">
        <v>2448</v>
      </c>
      <c r="H27" s="44" t="s">
        <v>2448</v>
      </c>
    </row>
    <row r="28" spans="2:14" x14ac:dyDescent="0.25">
      <c r="D28" s="44">
        <f t="shared" si="0"/>
        <v>27</v>
      </c>
      <c r="E28" t="s">
        <v>2384</v>
      </c>
      <c r="F28" s="44" t="s">
        <v>2448</v>
      </c>
      <c r="H28" s="44" t="s">
        <v>2448</v>
      </c>
    </row>
    <row r="29" spans="2:14" x14ac:dyDescent="0.25">
      <c r="D29" s="44">
        <f t="shared" si="0"/>
        <v>28</v>
      </c>
      <c r="E29" t="s">
        <v>2386</v>
      </c>
      <c r="F29" s="44" t="s">
        <v>2448</v>
      </c>
      <c r="H29" s="44" t="s">
        <v>2448</v>
      </c>
    </row>
    <row r="30" spans="2:14" x14ac:dyDescent="0.25">
      <c r="D30" s="44">
        <f t="shared" si="0"/>
        <v>29</v>
      </c>
      <c r="E30" t="s">
        <v>2387</v>
      </c>
      <c r="F30" s="44" t="s">
        <v>2448</v>
      </c>
      <c r="H30" s="44" t="s">
        <v>2448</v>
      </c>
    </row>
    <row r="31" spans="2:14" x14ac:dyDescent="0.25">
      <c r="D31" s="44">
        <f t="shared" si="0"/>
        <v>30</v>
      </c>
      <c r="E31" t="s">
        <v>2388</v>
      </c>
      <c r="F31" s="44" t="s">
        <v>2448</v>
      </c>
      <c r="H31" s="44" t="s">
        <v>2448</v>
      </c>
    </row>
    <row r="32" spans="2:14" x14ac:dyDescent="0.25">
      <c r="D32" s="44">
        <f t="shared" si="0"/>
        <v>31</v>
      </c>
      <c r="E32" t="s">
        <v>2389</v>
      </c>
      <c r="F32" s="44" t="s">
        <v>2448</v>
      </c>
      <c r="H32" s="44" t="s">
        <v>2448</v>
      </c>
    </row>
    <row r="33" spans="4:8" x14ac:dyDescent="0.25">
      <c r="D33" s="44">
        <f t="shared" si="0"/>
        <v>32</v>
      </c>
      <c r="E33" t="s">
        <v>2390</v>
      </c>
      <c r="F33" s="44" t="s">
        <v>2448</v>
      </c>
      <c r="H33" s="44" t="s">
        <v>2448</v>
      </c>
    </row>
    <row r="34" spans="4:8" x14ac:dyDescent="0.25">
      <c r="D34" s="44">
        <f t="shared" si="0"/>
        <v>33</v>
      </c>
      <c r="E34" t="s">
        <v>2391</v>
      </c>
      <c r="F34" s="44" t="s">
        <v>2448</v>
      </c>
      <c r="H34" s="44" t="s">
        <v>2448</v>
      </c>
    </row>
    <row r="35" spans="4:8" x14ac:dyDescent="0.25">
      <c r="D35" s="44">
        <f t="shared" si="0"/>
        <v>34</v>
      </c>
      <c r="E35" t="s">
        <v>2392</v>
      </c>
      <c r="F35" s="44" t="s">
        <v>2448</v>
      </c>
      <c r="H35" s="44" t="s">
        <v>2448</v>
      </c>
    </row>
    <row r="36" spans="4:8" x14ac:dyDescent="0.25">
      <c r="D36" s="44">
        <f t="shared" si="0"/>
        <v>35</v>
      </c>
      <c r="E36" t="s">
        <v>2393</v>
      </c>
      <c r="F36" s="44" t="s">
        <v>2448</v>
      </c>
      <c r="H36" s="44" t="s">
        <v>2448</v>
      </c>
    </row>
    <row r="37" spans="4:8" x14ac:dyDescent="0.25">
      <c r="D37" s="44">
        <f t="shared" si="0"/>
        <v>36</v>
      </c>
      <c r="E37" t="s">
        <v>2394</v>
      </c>
      <c r="F37" s="44" t="s">
        <v>2448</v>
      </c>
      <c r="H37" s="44" t="s">
        <v>2448</v>
      </c>
    </row>
    <row r="38" spans="4:8" x14ac:dyDescent="0.25">
      <c r="D38" s="44">
        <f t="shared" si="0"/>
        <v>37</v>
      </c>
      <c r="E38" t="s">
        <v>2395</v>
      </c>
      <c r="F38" s="44" t="s">
        <v>2448</v>
      </c>
      <c r="H38" s="44" t="s">
        <v>2448</v>
      </c>
    </row>
    <row r="39" spans="4:8" x14ac:dyDescent="0.25">
      <c r="D39" s="44">
        <f t="shared" si="0"/>
        <v>38</v>
      </c>
      <c r="E39" t="s">
        <v>2396</v>
      </c>
      <c r="F39" s="44" t="s">
        <v>2448</v>
      </c>
      <c r="H39" s="44" t="s">
        <v>2448</v>
      </c>
    </row>
    <row r="40" spans="4:8" x14ac:dyDescent="0.25">
      <c r="D40" s="44">
        <f t="shared" si="0"/>
        <v>39</v>
      </c>
      <c r="E40" t="s">
        <v>2397</v>
      </c>
      <c r="F40" s="44" t="s">
        <v>2448</v>
      </c>
      <c r="H40" s="44" t="s">
        <v>2448</v>
      </c>
    </row>
    <row r="41" spans="4:8" x14ac:dyDescent="0.25">
      <c r="D41" s="44">
        <f t="shared" si="0"/>
        <v>40</v>
      </c>
      <c r="E41" t="s">
        <v>2398</v>
      </c>
      <c r="F41" s="44" t="s">
        <v>2448</v>
      </c>
      <c r="H41" s="44" t="s">
        <v>2448</v>
      </c>
    </row>
    <row r="42" spans="4:8" x14ac:dyDescent="0.25">
      <c r="D42" s="44">
        <f t="shared" si="0"/>
        <v>41</v>
      </c>
      <c r="E42" t="s">
        <v>2399</v>
      </c>
      <c r="F42" s="44" t="s">
        <v>2448</v>
      </c>
      <c r="H42" s="44" t="s">
        <v>2448</v>
      </c>
    </row>
    <row r="43" spans="4:8" x14ac:dyDescent="0.25">
      <c r="D43" s="44">
        <f t="shared" si="0"/>
        <v>42</v>
      </c>
      <c r="E43" t="s">
        <v>2400</v>
      </c>
      <c r="F43" s="44" t="s">
        <v>2448</v>
      </c>
      <c r="H43" s="44" t="s">
        <v>2448</v>
      </c>
    </row>
    <row r="44" spans="4:8" x14ac:dyDescent="0.25">
      <c r="D44" s="44">
        <f t="shared" si="0"/>
        <v>43</v>
      </c>
      <c r="E44" t="s">
        <v>2401</v>
      </c>
      <c r="F44" s="44" t="s">
        <v>2448</v>
      </c>
      <c r="H44" s="44" t="s">
        <v>2448</v>
      </c>
    </row>
    <row r="45" spans="4:8" x14ac:dyDescent="0.25">
      <c r="D45" s="44">
        <f t="shared" si="0"/>
        <v>44</v>
      </c>
      <c r="E45" t="s">
        <v>2402</v>
      </c>
      <c r="F45" s="44" t="s">
        <v>2448</v>
      </c>
      <c r="H45" s="44" t="s">
        <v>2448</v>
      </c>
    </row>
    <row r="46" spans="4:8" x14ac:dyDescent="0.25">
      <c r="D46" s="44">
        <f t="shared" si="0"/>
        <v>45</v>
      </c>
      <c r="E46" t="s">
        <v>2403</v>
      </c>
      <c r="F46" s="44" t="s">
        <v>2448</v>
      </c>
      <c r="H46" s="44" t="s">
        <v>2448</v>
      </c>
    </row>
    <row r="47" spans="4:8" x14ac:dyDescent="0.25">
      <c r="D47" s="44">
        <f t="shared" si="0"/>
        <v>46</v>
      </c>
      <c r="E47" t="s">
        <v>2404</v>
      </c>
      <c r="F47" s="44" t="s">
        <v>2448</v>
      </c>
      <c r="H47" s="44" t="s">
        <v>2448</v>
      </c>
    </row>
    <row r="48" spans="4:8" x14ac:dyDescent="0.25">
      <c r="D48" s="44">
        <f t="shared" si="0"/>
        <v>47</v>
      </c>
      <c r="E48" t="s">
        <v>2405</v>
      </c>
      <c r="F48" s="44" t="s">
        <v>2448</v>
      </c>
      <c r="H48" s="44" t="s">
        <v>2448</v>
      </c>
    </row>
    <row r="49" spans="4:8" x14ac:dyDescent="0.25">
      <c r="D49" s="44">
        <f t="shared" si="0"/>
        <v>48</v>
      </c>
      <c r="E49" t="s">
        <v>2406</v>
      </c>
      <c r="F49" s="44" t="s">
        <v>2448</v>
      </c>
      <c r="H49" s="44" t="s">
        <v>2448</v>
      </c>
    </row>
    <row r="50" spans="4:8" x14ac:dyDescent="0.25">
      <c r="D50" s="44">
        <f t="shared" si="0"/>
        <v>49</v>
      </c>
      <c r="E50" t="s">
        <v>2407</v>
      </c>
      <c r="F50" s="44" t="s">
        <v>2448</v>
      </c>
      <c r="H50" s="44" t="s">
        <v>2448</v>
      </c>
    </row>
    <row r="51" spans="4:8" x14ac:dyDescent="0.25">
      <c r="D51" s="44">
        <f t="shared" si="0"/>
        <v>50</v>
      </c>
      <c r="E51" t="s">
        <v>2408</v>
      </c>
      <c r="F51" s="44" t="s">
        <v>2448</v>
      </c>
      <c r="H51" s="44" t="s">
        <v>2448</v>
      </c>
    </row>
    <row r="52" spans="4:8" x14ac:dyDescent="0.25">
      <c r="D52" s="44">
        <f t="shared" si="0"/>
        <v>51</v>
      </c>
      <c r="E52" t="s">
        <v>2410</v>
      </c>
      <c r="F52" s="44" t="s">
        <v>2448</v>
      </c>
      <c r="H52" s="44" t="s">
        <v>2448</v>
      </c>
    </row>
    <row r="53" spans="4:8" x14ac:dyDescent="0.25">
      <c r="D53" s="44">
        <f t="shared" si="0"/>
        <v>52</v>
      </c>
      <c r="E53" t="s">
        <v>2411</v>
      </c>
      <c r="F53" s="44" t="s">
        <v>2448</v>
      </c>
      <c r="H53" s="44" t="s">
        <v>2448</v>
      </c>
    </row>
    <row r="54" spans="4:8" x14ac:dyDescent="0.25">
      <c r="D54" s="44">
        <f t="shared" si="0"/>
        <v>53</v>
      </c>
      <c r="E54" t="s">
        <v>2412</v>
      </c>
      <c r="F54" s="44" t="s">
        <v>2448</v>
      </c>
      <c r="H54" s="44" t="s">
        <v>2448</v>
      </c>
    </row>
    <row r="55" spans="4:8" x14ac:dyDescent="0.25">
      <c r="D55" s="44">
        <f t="shared" si="0"/>
        <v>54</v>
      </c>
      <c r="E55" t="s">
        <v>2413</v>
      </c>
      <c r="F55" s="44" t="s">
        <v>2448</v>
      </c>
      <c r="H55" s="44" t="s">
        <v>2448</v>
      </c>
    </row>
    <row r="56" spans="4:8" x14ac:dyDescent="0.25">
      <c r="D56" s="44">
        <f t="shared" si="0"/>
        <v>55</v>
      </c>
      <c r="E56" t="s">
        <v>2414</v>
      </c>
      <c r="F56" s="44" t="s">
        <v>2448</v>
      </c>
      <c r="H56" s="44" t="s">
        <v>2448</v>
      </c>
    </row>
    <row r="57" spans="4:8" x14ac:dyDescent="0.25">
      <c r="D57" s="44">
        <f t="shared" si="0"/>
        <v>56</v>
      </c>
      <c r="E57" t="s">
        <v>2416</v>
      </c>
      <c r="F57" s="44" t="s">
        <v>2448</v>
      </c>
      <c r="H57" s="44" t="s">
        <v>2448</v>
      </c>
    </row>
    <row r="58" spans="4:8" x14ac:dyDescent="0.25">
      <c r="D58" s="44">
        <f t="shared" si="0"/>
        <v>57</v>
      </c>
      <c r="E58" t="s">
        <v>2415</v>
      </c>
      <c r="F58" s="44" t="s">
        <v>2448</v>
      </c>
      <c r="H58" s="44" t="s">
        <v>2448</v>
      </c>
    </row>
    <row r="59" spans="4:8" x14ac:dyDescent="0.25">
      <c r="D59" s="44">
        <f t="shared" si="0"/>
        <v>58</v>
      </c>
      <c r="E59" t="s">
        <v>2417</v>
      </c>
      <c r="F59" s="44" t="s">
        <v>2448</v>
      </c>
      <c r="H59" s="44" t="s">
        <v>2448</v>
      </c>
    </row>
    <row r="60" spans="4:8" x14ac:dyDescent="0.25">
      <c r="D60" s="44">
        <f t="shared" si="0"/>
        <v>59</v>
      </c>
      <c r="E60" t="s">
        <v>2418</v>
      </c>
      <c r="F60" s="44" t="s">
        <v>2448</v>
      </c>
      <c r="H60" s="44" t="s">
        <v>2448</v>
      </c>
    </row>
    <row r="61" spans="4:8" x14ac:dyDescent="0.25">
      <c r="D61" s="44">
        <f t="shared" si="0"/>
        <v>60</v>
      </c>
      <c r="E61" t="s">
        <v>2419</v>
      </c>
      <c r="F61" s="44" t="s">
        <v>2448</v>
      </c>
      <c r="H61" s="44" t="s">
        <v>2448</v>
      </c>
    </row>
    <row r="62" spans="4:8" x14ac:dyDescent="0.25">
      <c r="D62" s="44">
        <f t="shared" si="0"/>
        <v>61</v>
      </c>
      <c r="E62" t="s">
        <v>2420</v>
      </c>
      <c r="F62" s="44" t="s">
        <v>2448</v>
      </c>
      <c r="H62" s="44" t="s">
        <v>2448</v>
      </c>
    </row>
    <row r="63" spans="4:8" x14ac:dyDescent="0.25">
      <c r="D63" s="44">
        <f t="shared" si="0"/>
        <v>62</v>
      </c>
      <c r="E63" t="s">
        <v>2421</v>
      </c>
      <c r="F63" s="44" t="s">
        <v>2448</v>
      </c>
      <c r="H63" s="44" t="s">
        <v>2448</v>
      </c>
    </row>
    <row r="64" spans="4:8" x14ac:dyDescent="0.25">
      <c r="D64" s="44">
        <f t="shared" si="0"/>
        <v>63</v>
      </c>
      <c r="E64" t="s">
        <v>2422</v>
      </c>
      <c r="F64" s="44" t="s">
        <v>2448</v>
      </c>
      <c r="H64" s="44" t="s">
        <v>2448</v>
      </c>
    </row>
    <row r="65" spans="4:8" x14ac:dyDescent="0.25">
      <c r="D65" s="44">
        <f t="shared" si="0"/>
        <v>64</v>
      </c>
      <c r="E65" t="s">
        <v>2423</v>
      </c>
      <c r="F65" s="44" t="s">
        <v>2448</v>
      </c>
      <c r="H65" s="44" t="s">
        <v>2448</v>
      </c>
    </row>
    <row r="66" spans="4:8" x14ac:dyDescent="0.25">
      <c r="D66" s="44">
        <f t="shared" si="0"/>
        <v>65</v>
      </c>
      <c r="E66" t="s">
        <v>2424</v>
      </c>
      <c r="F66" s="44" t="s">
        <v>2448</v>
      </c>
      <c r="H66" s="44" t="s">
        <v>2448</v>
      </c>
    </row>
    <row r="67" spans="4:8" x14ac:dyDescent="0.25">
      <c r="D67" s="44">
        <f t="shared" si="0"/>
        <v>66</v>
      </c>
      <c r="E67" t="s">
        <v>2425</v>
      </c>
      <c r="F67" s="44" t="s">
        <v>2448</v>
      </c>
      <c r="H67" s="44" t="s">
        <v>2448</v>
      </c>
    </row>
    <row r="68" spans="4:8" x14ac:dyDescent="0.25">
      <c r="D68" s="44">
        <f t="shared" si="0"/>
        <v>67</v>
      </c>
      <c r="E68" t="s">
        <v>2426</v>
      </c>
      <c r="F68" s="44" t="s">
        <v>2448</v>
      </c>
      <c r="H68" s="44" t="s">
        <v>2448</v>
      </c>
    </row>
    <row r="69" spans="4:8" x14ac:dyDescent="0.25">
      <c r="D69" s="44">
        <f t="shared" si="0"/>
        <v>68</v>
      </c>
      <c r="E69" t="s">
        <v>2427</v>
      </c>
      <c r="F69" s="44" t="s">
        <v>2448</v>
      </c>
      <c r="H69" s="44" t="s">
        <v>2448</v>
      </c>
    </row>
    <row r="70" spans="4:8" x14ac:dyDescent="0.25">
      <c r="D70" s="44">
        <f t="shared" si="0"/>
        <v>69</v>
      </c>
      <c r="E70" t="s">
        <v>2428</v>
      </c>
      <c r="F70" s="44" t="s">
        <v>2448</v>
      </c>
      <c r="H70" s="44" t="s">
        <v>2448</v>
      </c>
    </row>
    <row r="71" spans="4:8" x14ac:dyDescent="0.25">
      <c r="D71" s="45">
        <f t="shared" si="0"/>
        <v>70</v>
      </c>
      <c r="E71" t="s">
        <v>2455</v>
      </c>
      <c r="F71" s="44" t="s">
        <v>2448</v>
      </c>
      <c r="H71" s="44" t="s">
        <v>2448</v>
      </c>
    </row>
    <row r="72" spans="4:8" x14ac:dyDescent="0.25">
      <c r="D72" s="45">
        <f t="shared" si="0"/>
        <v>71</v>
      </c>
      <c r="E72" t="s">
        <v>2450</v>
      </c>
      <c r="F72" s="44" t="s">
        <v>2448</v>
      </c>
      <c r="H72" s="44" t="s">
        <v>2448</v>
      </c>
    </row>
    <row r="73" spans="4:8" x14ac:dyDescent="0.25">
      <c r="D73" s="45">
        <f t="shared" si="0"/>
        <v>72</v>
      </c>
      <c r="E73" t="s">
        <v>2451</v>
      </c>
      <c r="F73" s="44" t="s">
        <v>2448</v>
      </c>
      <c r="H73" s="44" t="s">
        <v>2448</v>
      </c>
    </row>
    <row r="74" spans="4:8" x14ac:dyDescent="0.25">
      <c r="D74" s="45">
        <f t="shared" si="0"/>
        <v>73</v>
      </c>
      <c r="E74" t="s">
        <v>2452</v>
      </c>
      <c r="F74" s="44" t="s">
        <v>2448</v>
      </c>
      <c r="H74" s="44" t="s">
        <v>2448</v>
      </c>
    </row>
    <row r="75" spans="4:8" x14ac:dyDescent="0.25">
      <c r="D75" s="45">
        <f t="shared" si="0"/>
        <v>74</v>
      </c>
      <c r="E75" t="s">
        <v>2453</v>
      </c>
      <c r="F75" s="44" t="s">
        <v>2448</v>
      </c>
      <c r="H75" s="44" t="s">
        <v>2448</v>
      </c>
    </row>
    <row r="76" spans="4:8" x14ac:dyDescent="0.25">
      <c r="D76" s="45">
        <f t="shared" si="0"/>
        <v>75</v>
      </c>
      <c r="E76" t="s">
        <v>2454</v>
      </c>
      <c r="F76" s="44" t="s">
        <v>2448</v>
      </c>
      <c r="H76" s="44" t="s">
        <v>2448</v>
      </c>
    </row>
    <row r="77" spans="4:8" x14ac:dyDescent="0.25">
      <c r="D77" s="44">
        <f t="shared" ref="D77:D82" si="1">D76+1</f>
        <v>76</v>
      </c>
      <c r="F77" s="44" t="s">
        <v>2448</v>
      </c>
      <c r="H77" s="44" t="s">
        <v>2448</v>
      </c>
    </row>
    <row r="78" spans="4:8" x14ac:dyDescent="0.25">
      <c r="D78" s="44">
        <f t="shared" si="1"/>
        <v>77</v>
      </c>
      <c r="F78" s="44" t="s">
        <v>2448</v>
      </c>
      <c r="H78" s="44" t="s">
        <v>2448</v>
      </c>
    </row>
    <row r="79" spans="4:8" x14ac:dyDescent="0.25">
      <c r="D79" s="44">
        <f t="shared" si="1"/>
        <v>78</v>
      </c>
      <c r="F79" s="44" t="s">
        <v>2448</v>
      </c>
      <c r="H79" s="44" t="s">
        <v>2448</v>
      </c>
    </row>
    <row r="80" spans="4:8" x14ac:dyDescent="0.25">
      <c r="D80" s="44">
        <f t="shared" si="1"/>
        <v>79</v>
      </c>
      <c r="F80" s="44" t="s">
        <v>2448</v>
      </c>
      <c r="H80" s="44" t="s">
        <v>2448</v>
      </c>
    </row>
    <row r="81" spans="4:8" x14ac:dyDescent="0.25">
      <c r="D81" s="44">
        <f t="shared" si="1"/>
        <v>80</v>
      </c>
      <c r="F81" s="44" t="s">
        <v>2448</v>
      </c>
      <c r="H81" s="44" t="s">
        <v>2448</v>
      </c>
    </row>
    <row r="82" spans="4:8" x14ac:dyDescent="0.25">
      <c r="D82" s="44">
        <f t="shared" si="1"/>
        <v>81</v>
      </c>
      <c r="F82" s="44" t="s">
        <v>2448</v>
      </c>
      <c r="H82" s="44" t="s">
        <v>2448</v>
      </c>
    </row>
    <row r="83" spans="4:8" x14ac:dyDescent="0.25">
      <c r="F83" s="44" t="s">
        <v>2448</v>
      </c>
      <c r="H83" s="44" t="s">
        <v>2448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topLeftCell="A2" workbookViewId="0">
      <selection activeCell="B9" sqref="B9"/>
    </sheetView>
  </sheetViews>
  <sheetFormatPr baseColWidth="10" defaultRowHeight="16.5" x14ac:dyDescent="0.25"/>
  <cols>
    <col min="1" max="1" width="11.42578125" style="498"/>
    <col min="2" max="2" width="24" style="498" customWidth="1"/>
    <col min="3" max="3" width="19.5703125" style="498" customWidth="1"/>
    <col min="4" max="4" width="30.140625" style="498" customWidth="1"/>
    <col min="5" max="5" width="20" style="498" customWidth="1"/>
    <col min="6" max="6" width="17.140625" style="498" customWidth="1"/>
    <col min="7" max="7" width="20.28515625" style="498" customWidth="1"/>
    <col min="8" max="16384" width="11.42578125" style="498"/>
  </cols>
  <sheetData>
    <row r="1" spans="2:7" ht="17.25" thickBot="1" x14ac:dyDescent="0.3"/>
    <row r="2" spans="2:7" ht="17.25" thickBot="1" x14ac:dyDescent="0.3">
      <c r="B2" s="487" t="s">
        <v>2669</v>
      </c>
      <c r="C2" s="488" t="s">
        <v>2670</v>
      </c>
      <c r="D2" s="488" t="s">
        <v>2671</v>
      </c>
      <c r="E2" s="488" t="s">
        <v>2672</v>
      </c>
      <c r="F2" s="488" t="s">
        <v>2673</v>
      </c>
      <c r="G2" s="489" t="s">
        <v>2674</v>
      </c>
    </row>
    <row r="3" spans="2:7" ht="52.5" customHeight="1" thickTop="1" thickBot="1" x14ac:dyDescent="0.3">
      <c r="B3" s="490">
        <v>8004</v>
      </c>
      <c r="C3" s="491" t="s">
        <v>2675</v>
      </c>
      <c r="D3" s="491" t="s">
        <v>2676</v>
      </c>
      <c r="E3" s="491" t="s">
        <v>2677</v>
      </c>
      <c r="F3" s="491" t="s">
        <v>2678</v>
      </c>
      <c r="G3" s="492" t="s">
        <v>2679</v>
      </c>
    </row>
    <row r="4" spans="2:7" ht="36" customHeight="1" thickTop="1" thickBot="1" x14ac:dyDescent="0.3">
      <c r="B4" s="490">
        <v>7883</v>
      </c>
      <c r="C4" s="491" t="s">
        <v>2675</v>
      </c>
      <c r="D4" s="491" t="s">
        <v>2680</v>
      </c>
      <c r="E4" s="491" t="s">
        <v>2677</v>
      </c>
      <c r="F4" s="491" t="s">
        <v>2681</v>
      </c>
      <c r="G4" s="492" t="s">
        <v>2682</v>
      </c>
    </row>
    <row r="5" spans="2:7" ht="57.75" customHeight="1" thickTop="1" thickBot="1" x14ac:dyDescent="0.3">
      <c r="B5" s="490">
        <v>7854</v>
      </c>
      <c r="C5" s="491" t="s">
        <v>2675</v>
      </c>
      <c r="D5" s="491" t="s">
        <v>2683</v>
      </c>
      <c r="E5" s="491" t="s">
        <v>2677</v>
      </c>
      <c r="F5" s="491" t="s">
        <v>2684</v>
      </c>
      <c r="G5" s="492" t="s">
        <v>2685</v>
      </c>
    </row>
    <row r="6" spans="2:7" ht="61.5" customHeight="1" thickTop="1" thickBot="1" x14ac:dyDescent="0.3">
      <c r="B6" s="490">
        <v>7781</v>
      </c>
      <c r="C6" s="491" t="s">
        <v>2675</v>
      </c>
      <c r="D6" s="491" t="s">
        <v>2686</v>
      </c>
      <c r="E6" s="491" t="s">
        <v>2677</v>
      </c>
      <c r="F6" s="491" t="s">
        <v>2678</v>
      </c>
      <c r="G6" s="492" t="s">
        <v>2687</v>
      </c>
    </row>
    <row r="7" spans="2:7" ht="60.75" customHeight="1" thickTop="1" thickBot="1" x14ac:dyDescent="0.3">
      <c r="B7" s="490">
        <v>7643</v>
      </c>
      <c r="C7" s="491" t="s">
        <v>2675</v>
      </c>
      <c r="D7" s="491" t="s">
        <v>2688</v>
      </c>
      <c r="E7" s="491" t="s">
        <v>2677</v>
      </c>
      <c r="F7" s="491" t="s">
        <v>2689</v>
      </c>
      <c r="G7" s="492" t="s">
        <v>2690</v>
      </c>
    </row>
    <row r="8" spans="2:7" ht="84" thickTop="1" thickBot="1" x14ac:dyDescent="0.3">
      <c r="B8" s="490">
        <v>7602</v>
      </c>
      <c r="C8" s="491" t="s">
        <v>2675</v>
      </c>
      <c r="D8" s="491" t="s">
        <v>2691</v>
      </c>
      <c r="E8" s="491" t="s">
        <v>2677</v>
      </c>
      <c r="F8" s="491" t="s">
        <v>2689</v>
      </c>
      <c r="G8" s="492" t="s">
        <v>2692</v>
      </c>
    </row>
    <row r="9" spans="2:7" ht="84" thickTop="1" thickBot="1" x14ac:dyDescent="0.3">
      <c r="B9" s="490">
        <v>7278</v>
      </c>
      <c r="C9" s="491" t="s">
        <v>2675</v>
      </c>
      <c r="D9" s="491" t="s">
        <v>2693</v>
      </c>
      <c r="E9" s="491" t="s">
        <v>2677</v>
      </c>
      <c r="F9" s="491" t="s">
        <v>2684</v>
      </c>
      <c r="G9" s="492" t="s">
        <v>2694</v>
      </c>
    </row>
    <row r="10" spans="2:7" ht="84" thickTop="1" thickBot="1" x14ac:dyDescent="0.3">
      <c r="B10" s="490">
        <v>7268</v>
      </c>
      <c r="C10" s="491" t="s">
        <v>2675</v>
      </c>
      <c r="D10" s="491" t="s">
        <v>2695</v>
      </c>
      <c r="E10" s="491" t="s">
        <v>2677</v>
      </c>
      <c r="F10" s="491" t="s">
        <v>2684</v>
      </c>
      <c r="G10" s="492" t="s">
        <v>2696</v>
      </c>
    </row>
    <row r="11" spans="2:7" ht="84" thickTop="1" thickBot="1" x14ac:dyDescent="0.3">
      <c r="B11" s="490">
        <v>7267</v>
      </c>
      <c r="C11" s="491" t="s">
        <v>2675</v>
      </c>
      <c r="D11" s="491" t="s">
        <v>2697</v>
      </c>
      <c r="E11" s="491" t="s">
        <v>2677</v>
      </c>
      <c r="F11" s="491" t="s">
        <v>2684</v>
      </c>
      <c r="G11" s="492" t="s">
        <v>2698</v>
      </c>
    </row>
    <row r="12" spans="2:7" ht="84" thickTop="1" thickBot="1" x14ac:dyDescent="0.3">
      <c r="B12" s="490">
        <v>7266</v>
      </c>
      <c r="C12" s="491" t="s">
        <v>2675</v>
      </c>
      <c r="D12" s="491" t="s">
        <v>2699</v>
      </c>
      <c r="E12" s="491" t="s">
        <v>2677</v>
      </c>
      <c r="F12" s="491" t="s">
        <v>2684</v>
      </c>
      <c r="G12" s="492" t="s">
        <v>2700</v>
      </c>
    </row>
    <row r="13" spans="2:7" ht="84" thickTop="1" thickBot="1" x14ac:dyDescent="0.3">
      <c r="B13" s="490">
        <v>7265</v>
      </c>
      <c r="C13" s="491" t="s">
        <v>2675</v>
      </c>
      <c r="D13" s="491" t="s">
        <v>2701</v>
      </c>
      <c r="E13" s="491" t="s">
        <v>2677</v>
      </c>
      <c r="F13" s="491" t="s">
        <v>2684</v>
      </c>
      <c r="G13" s="493">
        <v>556.79999999999995</v>
      </c>
    </row>
    <row r="14" spans="2:7" ht="84" thickTop="1" thickBot="1" x14ac:dyDescent="0.3">
      <c r="B14" s="490">
        <v>7264</v>
      </c>
      <c r="C14" s="491" t="s">
        <v>2675</v>
      </c>
      <c r="D14" s="491" t="s">
        <v>2702</v>
      </c>
      <c r="E14" s="491" t="s">
        <v>2677</v>
      </c>
      <c r="F14" s="491" t="s">
        <v>2684</v>
      </c>
      <c r="G14" s="493">
        <v>730.8</v>
      </c>
    </row>
    <row r="15" spans="2:7" ht="84" thickTop="1" thickBot="1" x14ac:dyDescent="0.3">
      <c r="B15" s="490">
        <v>7263</v>
      </c>
      <c r="C15" s="491" t="s">
        <v>2675</v>
      </c>
      <c r="D15" s="491" t="s">
        <v>2703</v>
      </c>
      <c r="E15" s="491" t="s">
        <v>2677</v>
      </c>
      <c r="F15" s="491" t="s">
        <v>2684</v>
      </c>
      <c r="G15" s="492" t="s">
        <v>2704</v>
      </c>
    </row>
    <row r="16" spans="2:7" ht="84" thickTop="1" thickBot="1" x14ac:dyDescent="0.3">
      <c r="B16" s="490">
        <v>6905</v>
      </c>
      <c r="C16" s="491" t="s">
        <v>2675</v>
      </c>
      <c r="D16" s="491" t="s">
        <v>2705</v>
      </c>
      <c r="E16" s="491" t="s">
        <v>2677</v>
      </c>
      <c r="F16" s="491" t="s">
        <v>2706</v>
      </c>
      <c r="G16" s="492" t="s">
        <v>2707</v>
      </c>
    </row>
    <row r="17" spans="2:7" ht="84" thickTop="1" thickBot="1" x14ac:dyDescent="0.3">
      <c r="B17" s="490">
        <v>6824</v>
      </c>
      <c r="C17" s="491" t="s">
        <v>2675</v>
      </c>
      <c r="D17" s="491" t="s">
        <v>2708</v>
      </c>
      <c r="E17" s="491" t="s">
        <v>2677</v>
      </c>
      <c r="F17" s="491" t="s">
        <v>2036</v>
      </c>
      <c r="G17" s="494">
        <v>0</v>
      </c>
    </row>
    <row r="18" spans="2:7" ht="84" thickTop="1" thickBot="1" x14ac:dyDescent="0.3">
      <c r="B18" s="490">
        <v>6787</v>
      </c>
      <c r="C18" s="491" t="s">
        <v>2675</v>
      </c>
      <c r="D18" s="491" t="s">
        <v>2709</v>
      </c>
      <c r="E18" s="491" t="s">
        <v>2677</v>
      </c>
      <c r="F18" s="491" t="s">
        <v>2706</v>
      </c>
      <c r="G18" s="492" t="s">
        <v>2710</v>
      </c>
    </row>
    <row r="19" spans="2:7" ht="84" thickTop="1" thickBot="1" x14ac:dyDescent="0.3">
      <c r="B19" s="490">
        <v>6659</v>
      </c>
      <c r="C19" s="491" t="s">
        <v>2675</v>
      </c>
      <c r="D19" s="491" t="s">
        <v>2711</v>
      </c>
      <c r="E19" s="491" t="s">
        <v>2677</v>
      </c>
      <c r="F19" s="491" t="s">
        <v>2712</v>
      </c>
      <c r="G19" s="492" t="s">
        <v>2713</v>
      </c>
    </row>
    <row r="20" spans="2:7" ht="84" thickTop="1" thickBot="1" x14ac:dyDescent="0.3">
      <c r="B20" s="490">
        <v>6571</v>
      </c>
      <c r="C20" s="491" t="s">
        <v>2675</v>
      </c>
      <c r="D20" s="491" t="s">
        <v>2714</v>
      </c>
      <c r="E20" s="491" t="s">
        <v>2677</v>
      </c>
      <c r="F20" s="491" t="s">
        <v>2023</v>
      </c>
      <c r="G20" s="492" t="s">
        <v>2715</v>
      </c>
    </row>
    <row r="21" spans="2:7" ht="84" thickTop="1" thickBot="1" x14ac:dyDescent="0.3">
      <c r="B21" s="495">
        <v>6460</v>
      </c>
      <c r="C21" s="496" t="s">
        <v>2675</v>
      </c>
      <c r="D21" s="496" t="s">
        <v>2716</v>
      </c>
      <c r="E21" s="496" t="s">
        <v>2677</v>
      </c>
      <c r="F21" s="496" t="s">
        <v>2689</v>
      </c>
      <c r="G21" s="497" t="s">
        <v>2717</v>
      </c>
    </row>
  </sheetData>
  <hyperlinks>
    <hyperlink ref="B2" r:id="rId1" tooltip="ordenar por Orden de Compra" display="http://www.colombiacompra.gov.co/tienda-virtual-del-estado-colombiano/ordenes-de-compra?number_order=&amp;state=&amp;entity=migracion&amp;sort=desc&amp;order=Orden%20de%20Compra"/>
    <hyperlink ref="C2" r:id="rId2" tooltip="ordenar por Entidad Estatal" display="http://www.colombiacompra.gov.co/tienda-virtual-del-estado-colombiano/ordenes-de-compra?number_order=&amp;state=&amp;entity=migracion&amp;sort=asc&amp;order=Entidad%20Estatal"/>
    <hyperlink ref="D2" r:id="rId3" tooltip="ordenar por Fecha de la orden" display="http://www.colombiacompra.gov.co/tienda-virtual-del-estado-colombiano/ordenes-de-compra?number_order=&amp;state=&amp;entity=migracion&amp;sort=asc&amp;order=Fecha%20de%20la%20orden"/>
    <hyperlink ref="E2" r:id="rId4" tooltip="ordenar por Estado" display="http://www.colombiacompra.gov.co/tienda-virtual-del-estado-colombiano/ordenes-de-compra?number_order=&amp;state=&amp;entity=migracion&amp;sort=asc&amp;order=Estado"/>
    <hyperlink ref="F2" r:id="rId5" tooltip="ordenar por Instrumento" display="http://www.colombiacompra.gov.co/tienda-virtual-del-estado-colombiano/ordenes-de-compra?number_order=&amp;state=&amp;entity=migracion&amp;sort=asc&amp;order=Instrumento"/>
    <hyperlink ref="G2" r:id="rId6" tooltip="ordenar por Total" display="http://www.colombiacompra.gov.co/tienda-virtual-del-estado-colombiano/ordenes-de-compra?number_order=&amp;state=&amp;entity=migracion&amp;sort=asc&amp;order=Total"/>
    <hyperlink ref="B3" r:id="rId7" display="http://www.colombiacompra.gov.co/tienda-virtual-del-estado-colombiano/orden-de-compra/8004"/>
    <hyperlink ref="B4" r:id="rId8" display="http://www.colombiacompra.gov.co/tienda-virtual-del-estado-colombiano/orden-de-compra/7883"/>
    <hyperlink ref="B5" r:id="rId9" display="http://www.colombiacompra.gov.co/tienda-virtual-del-estado-colombiano/orden-de-compra/7854"/>
    <hyperlink ref="B6" r:id="rId10" display="http://www.colombiacompra.gov.co/tienda-virtual-del-estado-colombiano/orden-de-compra/7781"/>
    <hyperlink ref="B7" r:id="rId11" display="http://www.colombiacompra.gov.co/tienda-virtual-del-estado-colombiano/orden-de-compra/7643"/>
    <hyperlink ref="B8" r:id="rId12" display="http://www.colombiacompra.gov.co/tienda-virtual-del-estado-colombiano/orden-de-compra/7602"/>
    <hyperlink ref="B9" r:id="rId13" display="http://www.colombiacompra.gov.co/tienda-virtual-del-estado-colombiano/orden-de-compra/7278"/>
    <hyperlink ref="B10" r:id="rId14" display="http://www.colombiacompra.gov.co/tienda-virtual-del-estado-colombiano/orden-de-compra/7268"/>
    <hyperlink ref="B11" r:id="rId15" display="http://www.colombiacompra.gov.co/tienda-virtual-del-estado-colombiano/orden-de-compra/7267"/>
    <hyperlink ref="B12" r:id="rId16" display="http://www.colombiacompra.gov.co/tienda-virtual-del-estado-colombiano/orden-de-compra/7266"/>
    <hyperlink ref="B13" r:id="rId17" display="http://www.colombiacompra.gov.co/tienda-virtual-del-estado-colombiano/orden-de-compra/7265"/>
    <hyperlink ref="B14" r:id="rId18" display="http://www.colombiacompra.gov.co/tienda-virtual-del-estado-colombiano/orden-de-compra/7264"/>
    <hyperlink ref="B15" r:id="rId19" display="http://www.colombiacompra.gov.co/tienda-virtual-del-estado-colombiano/orden-de-compra/7263"/>
    <hyperlink ref="B16" r:id="rId20" display="http://www.colombiacompra.gov.co/tienda-virtual-del-estado-colombiano/orden-de-compra/6905"/>
    <hyperlink ref="B17" r:id="rId21" display="http://www.colombiacompra.gov.co/tienda-virtual-del-estado-colombiano/orden-de-compra/6824"/>
    <hyperlink ref="B18" r:id="rId22" display="http://www.colombiacompra.gov.co/tienda-virtual-del-estado-colombiano/orden-de-compra/6787"/>
    <hyperlink ref="B19" r:id="rId23" display="http://www.colombiacompra.gov.co/tienda-virtual-del-estado-colombiano/orden-de-compra/6659"/>
    <hyperlink ref="B20" r:id="rId24" display="http://www.colombiacompra.gov.co/tienda-virtual-del-estado-colombiano/orden-de-compra/6571"/>
    <hyperlink ref="B21" r:id="rId25" display="http://www.colombiacompra.gov.co/tienda-virtual-del-estado-colombiano/orden-de-compra/6460"/>
  </hyperlinks>
  <pageMargins left="0.7" right="0.7" top="0.75" bottom="0.75" header="0.3" footer="0.3"/>
  <drawing r:id="rId2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05"/>
  <sheetViews>
    <sheetView zoomScaleNormal="100" zoomScaleSheetLayoutView="85" workbookViewId="0">
      <pane xSplit="1" ySplit="1" topLeftCell="B125" activePane="bottomRight" state="frozen"/>
      <selection activeCell="K887" sqref="K887"/>
      <selection pane="topRight" activeCell="K887" sqref="K887"/>
      <selection pane="bottomLeft" activeCell="K887" sqref="K887"/>
      <selection pane="bottomRight" activeCell="G149" sqref="G149"/>
    </sheetView>
  </sheetViews>
  <sheetFormatPr baseColWidth="10" defaultColWidth="14.42578125" defaultRowHeight="12.75" x14ac:dyDescent="0.25"/>
  <cols>
    <col min="1" max="1" width="5.5703125" style="145" customWidth="1"/>
    <col min="2" max="2" width="11.5703125" style="265" customWidth="1"/>
    <col min="3" max="3" width="19.5703125" style="480" customWidth="1"/>
    <col min="4" max="4" width="12.7109375" style="266" customWidth="1"/>
    <col min="5" max="5" width="13.7109375" style="267" customWidth="1"/>
    <col min="6" max="6" width="14.7109375" style="268" customWidth="1"/>
    <col min="7" max="7" width="17.7109375" style="268" customWidth="1"/>
    <col min="8" max="8" width="15" style="268" customWidth="1"/>
    <col min="9" max="9" width="16.42578125" style="268" customWidth="1"/>
    <col min="10" max="10" width="49.42578125" style="269" customWidth="1"/>
    <col min="11" max="11" width="14.28515625" style="284" customWidth="1"/>
    <col min="12" max="12" width="9.85546875" style="271" customWidth="1"/>
    <col min="13" max="13" width="24.5703125" style="271" customWidth="1"/>
    <col min="14" max="14" width="15.42578125" style="272" customWidth="1"/>
    <col min="15" max="15" width="11.42578125" style="55" customWidth="1"/>
    <col min="16" max="16" width="12.140625" style="60" customWidth="1"/>
    <col min="17" max="18" width="14.28515625" style="265" customWidth="1"/>
    <col min="19" max="19" width="9" style="273" customWidth="1"/>
    <col min="20" max="20" width="11.85546875" style="274" customWidth="1"/>
    <col min="21" max="21" width="13.5703125" style="273" customWidth="1"/>
    <col min="22" max="22" width="13.7109375" style="147" customWidth="1"/>
    <col min="23" max="23" width="10.7109375" style="79" customWidth="1"/>
    <col min="24" max="24" width="11.7109375" style="277" customWidth="1"/>
    <col min="25" max="25" width="11.7109375" style="278" customWidth="1"/>
    <col min="26" max="26" width="18.7109375" style="268" customWidth="1"/>
    <col min="27" max="27" width="18.5703125" style="268" customWidth="1"/>
    <col min="28" max="28" width="15.85546875" style="279" customWidth="1"/>
    <col min="29" max="29" width="13.85546875" style="279" customWidth="1"/>
    <col min="30" max="30" width="20.7109375" style="280" customWidth="1"/>
    <col min="31" max="31" width="15.7109375" style="67" customWidth="1"/>
    <col min="32" max="32" width="12.7109375" style="281" customWidth="1"/>
    <col min="33" max="33" width="14.28515625" style="282" customWidth="1"/>
    <col min="34" max="34" width="11.42578125" style="283" customWidth="1"/>
    <col min="35" max="35" width="9.85546875" style="283" customWidth="1"/>
    <col min="36" max="36" width="17.140625" style="282" customWidth="1"/>
    <col min="37" max="37" width="16.5703125" style="444" customWidth="1"/>
    <col min="38" max="38" width="22.140625" style="292" customWidth="1"/>
    <col min="39" max="39" width="15.5703125" style="260" customWidth="1"/>
    <col min="40" max="40" width="13.42578125" style="260" customWidth="1"/>
    <col min="41" max="41" width="14.7109375" style="260" customWidth="1"/>
    <col min="42" max="42" width="14" style="293" customWidth="1"/>
    <col min="43" max="43" width="11.7109375" style="294" customWidth="1"/>
    <col min="44" max="45" width="14.140625" style="295" customWidth="1"/>
    <col min="46" max="46" width="15.140625" style="296" customWidth="1"/>
    <col min="47" max="47" width="12.85546875" style="297" customWidth="1"/>
    <col min="48" max="48" width="13.5703125" style="297" customWidth="1"/>
    <col min="49" max="49" width="13.85546875" style="298" customWidth="1"/>
    <col min="50" max="50" width="13.5703125" style="298" customWidth="1"/>
    <col min="51" max="51" width="21.7109375" style="280" customWidth="1"/>
    <col min="52" max="52" width="18.42578125" style="299" customWidth="1"/>
    <col min="53" max="53" width="55.140625" style="274" customWidth="1"/>
    <col min="54" max="55" width="10.85546875" style="277" customWidth="1"/>
    <col min="56" max="56" width="14" style="278" customWidth="1"/>
    <col min="57" max="57" width="14" style="288" customWidth="1"/>
    <col min="58" max="58" width="14" style="277" customWidth="1"/>
    <col min="59" max="59" width="15.5703125" style="278" customWidth="1"/>
    <col min="60" max="60" width="12.5703125" style="266" customWidth="1"/>
    <col min="61" max="61" width="12.5703125" style="277" customWidth="1"/>
    <col min="62" max="63" width="12.5703125" style="278" customWidth="1"/>
    <col min="64" max="64" width="12.5703125" style="277" customWidth="1"/>
    <col min="65" max="65" width="12.5703125" style="278" customWidth="1"/>
    <col min="66" max="67" width="11.7109375" style="266" customWidth="1"/>
    <col min="68" max="68" width="12.85546875" style="278" customWidth="1"/>
    <col min="69" max="69" width="12.5703125" style="278" customWidth="1"/>
    <col min="70" max="70" width="12.5703125" style="277" customWidth="1"/>
    <col min="71" max="71" width="12.5703125" style="278" customWidth="1"/>
    <col min="72" max="73" width="22.42578125" style="300" customWidth="1"/>
    <col min="74" max="74" width="15.140625" style="300" customWidth="1"/>
    <col min="75" max="75" width="11.7109375" style="286" customWidth="1"/>
    <col min="76" max="76" width="11.5703125" style="286" customWidth="1"/>
    <col min="77" max="77" width="11.5703125" style="281" customWidth="1"/>
    <col min="78" max="78" width="11.5703125" style="286" customWidth="1"/>
    <col min="79" max="79" width="11.5703125" style="278" customWidth="1"/>
    <col min="80" max="81" width="11.5703125" style="286" customWidth="1"/>
    <col min="82" max="82" width="11.5703125" style="281" customWidth="1"/>
    <col min="83" max="83" width="11.5703125" style="286" customWidth="1"/>
    <col min="84" max="84" width="11.5703125" style="278" customWidth="1"/>
    <col min="85" max="86" width="11.7109375" style="286" customWidth="1"/>
    <col min="87" max="87" width="11.5703125" style="281" customWidth="1"/>
    <col min="88" max="88" width="11.5703125" style="286" customWidth="1"/>
    <col min="89" max="89" width="11.5703125" style="278" customWidth="1"/>
    <col min="90" max="90" width="11.7109375" style="287" customWidth="1"/>
    <col min="91" max="91" width="13.42578125" style="277" customWidth="1"/>
    <col min="92" max="92" width="11.7109375" style="288" customWidth="1"/>
    <col min="93" max="93" width="22.42578125" style="278" customWidth="1"/>
    <col min="94" max="94" width="21.42578125" style="287" customWidth="1"/>
    <col min="95" max="95" width="19.28515625" style="289" customWidth="1"/>
    <col min="96" max="96" width="16.7109375" style="290" customWidth="1"/>
    <col min="97" max="98" width="11.7109375" style="290" customWidth="1"/>
    <col min="99" max="99" width="13.7109375" style="261" customWidth="1"/>
    <col min="100" max="100" width="1.28515625" style="261" customWidth="1"/>
    <col min="101" max="101" width="15.7109375" style="261" customWidth="1"/>
    <col min="102" max="102" width="13.5703125" style="261" customWidth="1"/>
    <col min="103" max="103" width="11.42578125" style="261" customWidth="1"/>
    <col min="104" max="104" width="12" style="260" customWidth="1"/>
    <col min="105" max="105" width="14.5703125" style="291" customWidth="1"/>
    <col min="106" max="106" width="14.5703125" style="261" customWidth="1"/>
    <col min="107" max="107" width="16.42578125" style="260" customWidth="1"/>
    <col min="108" max="108" width="14.42578125" style="261" customWidth="1"/>
    <col min="109" max="112" width="14.42578125" style="145" customWidth="1"/>
    <col min="113" max="132" width="14.42578125" style="145"/>
    <col min="133" max="133" width="16.42578125" style="145" bestFit="1" customWidth="1"/>
    <col min="134" max="16384" width="14.42578125" style="145"/>
  </cols>
  <sheetData>
    <row r="1" spans="1:108" s="114" customFormat="1" ht="47.25" customHeight="1" x14ac:dyDescent="0.25">
      <c r="A1" s="70"/>
      <c r="B1" s="71" t="s">
        <v>20</v>
      </c>
      <c r="C1" s="72" t="s">
        <v>160</v>
      </c>
      <c r="D1" s="73" t="s">
        <v>0</v>
      </c>
      <c r="E1" s="72" t="s">
        <v>116</v>
      </c>
      <c r="F1" s="74" t="s">
        <v>1</v>
      </c>
      <c r="G1" s="74" t="s">
        <v>1546</v>
      </c>
      <c r="H1" s="71" t="s">
        <v>2107</v>
      </c>
      <c r="I1" s="71" t="s">
        <v>1662</v>
      </c>
      <c r="J1" s="72" t="s">
        <v>6</v>
      </c>
      <c r="K1" s="75" t="s">
        <v>159</v>
      </c>
      <c r="L1" s="52" t="s">
        <v>1469</v>
      </c>
      <c r="M1" s="52" t="s">
        <v>145</v>
      </c>
      <c r="N1" s="76" t="s">
        <v>1483</v>
      </c>
      <c r="O1" s="52" t="s">
        <v>117</v>
      </c>
      <c r="P1" s="56" t="s">
        <v>118</v>
      </c>
      <c r="Q1" s="71" t="s">
        <v>1465</v>
      </c>
      <c r="R1" s="71" t="s">
        <v>3</v>
      </c>
      <c r="S1" s="77" t="s">
        <v>1470</v>
      </c>
      <c r="T1" s="72" t="s">
        <v>132</v>
      </c>
      <c r="U1" s="77" t="s">
        <v>18</v>
      </c>
      <c r="V1" s="78" t="s">
        <v>2</v>
      </c>
      <c r="W1" s="79" t="s">
        <v>1490</v>
      </c>
      <c r="X1" s="80" t="s">
        <v>120</v>
      </c>
      <c r="Y1" s="81" t="s">
        <v>119</v>
      </c>
      <c r="Z1" s="71" t="s">
        <v>4</v>
      </c>
      <c r="AA1" s="71" t="s">
        <v>4</v>
      </c>
      <c r="AB1" s="72" t="s">
        <v>60</v>
      </c>
      <c r="AC1" s="72" t="s">
        <v>61</v>
      </c>
      <c r="AD1" s="82" t="s">
        <v>5</v>
      </c>
      <c r="AE1" s="64" t="s">
        <v>146</v>
      </c>
      <c r="AF1" s="72" t="s">
        <v>56</v>
      </c>
      <c r="AG1" s="83" t="s">
        <v>137</v>
      </c>
      <c r="AH1" s="52" t="s">
        <v>138</v>
      </c>
      <c r="AI1" s="52" t="s">
        <v>1478</v>
      </c>
      <c r="AJ1" s="83" t="s">
        <v>1479</v>
      </c>
      <c r="AK1" s="303" t="s">
        <v>1480</v>
      </c>
      <c r="AL1" s="81" t="s">
        <v>2544</v>
      </c>
      <c r="AM1" s="81" t="s">
        <v>1681</v>
      </c>
      <c r="AN1" s="81" t="s">
        <v>94</v>
      </c>
      <c r="AO1" s="72" t="s">
        <v>95</v>
      </c>
      <c r="AP1" s="52" t="s">
        <v>14</v>
      </c>
      <c r="AQ1" s="84" t="s">
        <v>15</v>
      </c>
      <c r="AR1" s="84" t="s">
        <v>9</v>
      </c>
      <c r="AS1" s="84" t="s">
        <v>91</v>
      </c>
      <c r="AT1" s="80" t="s">
        <v>8</v>
      </c>
      <c r="AU1" s="72" t="s">
        <v>41</v>
      </c>
      <c r="AV1" s="72" t="s">
        <v>21</v>
      </c>
      <c r="AW1" s="80" t="s">
        <v>25</v>
      </c>
      <c r="AX1" s="80" t="s">
        <v>1471</v>
      </c>
      <c r="AY1" s="85" t="s">
        <v>96</v>
      </c>
      <c r="AZ1" s="86" t="s">
        <v>97</v>
      </c>
      <c r="BA1" s="52" t="s">
        <v>1481</v>
      </c>
      <c r="BB1" s="87" t="s">
        <v>139</v>
      </c>
      <c r="BC1" s="87" t="s">
        <v>121</v>
      </c>
      <c r="BD1" s="88" t="s">
        <v>13</v>
      </c>
      <c r="BE1" s="89" t="s">
        <v>132</v>
      </c>
      <c r="BF1" s="87" t="s">
        <v>120</v>
      </c>
      <c r="BG1" s="88" t="s">
        <v>119</v>
      </c>
      <c r="BH1" s="90" t="s">
        <v>139</v>
      </c>
      <c r="BI1" s="87" t="s">
        <v>121</v>
      </c>
      <c r="BJ1" s="91" t="s">
        <v>13</v>
      </c>
      <c r="BK1" s="92" t="s">
        <v>132</v>
      </c>
      <c r="BL1" s="93" t="s">
        <v>120</v>
      </c>
      <c r="BM1" s="94" t="s">
        <v>119</v>
      </c>
      <c r="BN1" s="90" t="s">
        <v>139</v>
      </c>
      <c r="BO1" s="90" t="s">
        <v>121</v>
      </c>
      <c r="BP1" s="91" t="s">
        <v>13</v>
      </c>
      <c r="BQ1" s="92" t="s">
        <v>132</v>
      </c>
      <c r="BR1" s="93" t="s">
        <v>120</v>
      </c>
      <c r="BS1" s="94" t="s">
        <v>119</v>
      </c>
      <c r="BT1" s="95" t="s">
        <v>110</v>
      </c>
      <c r="BU1" s="96" t="s">
        <v>111</v>
      </c>
      <c r="BV1" s="97" t="s">
        <v>78</v>
      </c>
      <c r="BW1" s="87" t="s">
        <v>140</v>
      </c>
      <c r="BX1" s="87" t="s">
        <v>79</v>
      </c>
      <c r="BY1" s="89" t="s">
        <v>132</v>
      </c>
      <c r="BZ1" s="87" t="s">
        <v>120</v>
      </c>
      <c r="CA1" s="88" t="s">
        <v>119</v>
      </c>
      <c r="CB1" s="87" t="s">
        <v>140</v>
      </c>
      <c r="CC1" s="98" t="s">
        <v>79</v>
      </c>
      <c r="CD1" s="98" t="s">
        <v>132</v>
      </c>
      <c r="CE1" s="99" t="s">
        <v>120</v>
      </c>
      <c r="CF1" s="100" t="s">
        <v>119</v>
      </c>
      <c r="CG1" s="87" t="s">
        <v>140</v>
      </c>
      <c r="CH1" s="101" t="s">
        <v>79</v>
      </c>
      <c r="CI1" s="101" t="s">
        <v>132</v>
      </c>
      <c r="CJ1" s="102" t="s">
        <v>120</v>
      </c>
      <c r="CK1" s="103" t="s">
        <v>119</v>
      </c>
      <c r="CL1" s="104" t="s">
        <v>80</v>
      </c>
      <c r="CM1" s="105" t="s">
        <v>21</v>
      </c>
      <c r="CN1" s="104"/>
      <c r="CO1" s="91" t="s">
        <v>149</v>
      </c>
      <c r="CP1" s="106" t="s">
        <v>148</v>
      </c>
      <c r="CQ1" s="594" t="s">
        <v>77</v>
      </c>
      <c r="CR1" s="594"/>
      <c r="CS1" s="107" t="s">
        <v>57</v>
      </c>
      <c r="CT1" s="108"/>
      <c r="CU1" s="109" t="s">
        <v>3</v>
      </c>
      <c r="CV1" s="110"/>
      <c r="CW1" s="109" t="s">
        <v>127</v>
      </c>
      <c r="CX1" s="109" t="s">
        <v>128</v>
      </c>
      <c r="CY1" s="109" t="s">
        <v>1472</v>
      </c>
      <c r="CZ1" s="111" t="s">
        <v>1473</v>
      </c>
      <c r="DA1" s="112" t="s">
        <v>1475</v>
      </c>
      <c r="DB1" s="113">
        <v>42277</v>
      </c>
      <c r="DC1" s="111" t="s">
        <v>1474</v>
      </c>
      <c r="DD1" s="109" t="s">
        <v>1476</v>
      </c>
    </row>
    <row r="2" spans="1:108" s="130" customFormat="1" ht="76.5" x14ac:dyDescent="0.25">
      <c r="A2" s="521">
        <f>V2</f>
        <v>1</v>
      </c>
      <c r="B2" s="50" t="s">
        <v>1484</v>
      </c>
      <c r="C2" s="116" t="s">
        <v>1485</v>
      </c>
      <c r="D2" s="117" t="s">
        <v>7</v>
      </c>
      <c r="E2" s="79">
        <v>42374</v>
      </c>
      <c r="F2" s="118" t="s">
        <v>1510</v>
      </c>
      <c r="G2" s="118" t="s">
        <v>1547</v>
      </c>
      <c r="H2" s="119" t="s">
        <v>1486</v>
      </c>
      <c r="I2" s="119" t="s">
        <v>246</v>
      </c>
      <c r="J2" s="28" t="s">
        <v>1525</v>
      </c>
      <c r="K2" s="61">
        <v>212</v>
      </c>
      <c r="L2" s="120">
        <v>801116</v>
      </c>
      <c r="M2" s="54" t="s">
        <v>1487</v>
      </c>
      <c r="N2" s="304">
        <v>44000000</v>
      </c>
      <c r="O2" s="46" t="s">
        <v>1495</v>
      </c>
      <c r="P2" s="57" t="s">
        <v>1496</v>
      </c>
      <c r="Q2" s="305" t="s">
        <v>1488</v>
      </c>
      <c r="R2" s="306" t="s">
        <v>1489</v>
      </c>
      <c r="S2" s="123"/>
      <c r="T2" s="124"/>
      <c r="U2" s="123"/>
      <c r="V2" s="301">
        <v>1</v>
      </c>
      <c r="W2" s="79">
        <v>42375</v>
      </c>
      <c r="X2" s="79">
        <v>42375</v>
      </c>
      <c r="Y2" s="125">
        <f t="shared" ref="Y2" si="0">W2-X2</f>
        <v>0</v>
      </c>
      <c r="Z2" s="119" t="s">
        <v>1491</v>
      </c>
      <c r="AA2" s="119" t="s">
        <v>1492</v>
      </c>
      <c r="AB2" s="119" t="s">
        <v>1493</v>
      </c>
      <c r="AC2" s="119" t="s">
        <v>1493</v>
      </c>
      <c r="AD2" s="51" t="s">
        <v>1494</v>
      </c>
      <c r="AE2" s="307">
        <v>39567488</v>
      </c>
      <c r="AF2" s="126"/>
      <c r="AG2" s="127">
        <v>6816</v>
      </c>
      <c r="AH2" s="79">
        <v>42522</v>
      </c>
      <c r="AI2" s="308" t="s">
        <v>1497</v>
      </c>
      <c r="AJ2" s="35">
        <v>230550763635</v>
      </c>
      <c r="AK2" s="51" t="s">
        <v>1498</v>
      </c>
      <c r="AL2" s="210">
        <v>4000000</v>
      </c>
      <c r="AM2" s="210">
        <v>44000000</v>
      </c>
      <c r="AN2" s="125"/>
      <c r="AO2" s="125">
        <f t="shared" ref="AO2:AO105" si="1">+AM2+AN2</f>
        <v>44000000</v>
      </c>
      <c r="AP2" s="148" t="s">
        <v>22</v>
      </c>
      <c r="AQ2" s="149" t="s">
        <v>68</v>
      </c>
      <c r="AR2" s="149" t="s">
        <v>68</v>
      </c>
      <c r="AS2" s="149" t="s">
        <v>68</v>
      </c>
      <c r="AT2" s="150" t="s">
        <v>68</v>
      </c>
      <c r="AU2" s="79">
        <v>42375</v>
      </c>
      <c r="AV2" s="79">
        <v>42709</v>
      </c>
      <c r="AW2" s="47">
        <f>AV2-AU2</f>
        <v>334</v>
      </c>
      <c r="AX2" s="47">
        <v>0</v>
      </c>
      <c r="AY2" s="207" t="s">
        <v>42</v>
      </c>
      <c r="AZ2" s="151">
        <f>LOOKUP(AY2,'SUPERVISIONES 2015'!$A$3:$B$1279,'SUPERVISIONES 2015'!$B$3:$B$1279)</f>
        <v>24433491</v>
      </c>
      <c r="BA2" s="208" t="s">
        <v>1529</v>
      </c>
      <c r="BB2" s="153"/>
      <c r="BC2" s="153"/>
      <c r="BD2" s="154"/>
      <c r="BE2" s="209"/>
      <c r="BF2" s="153"/>
      <c r="BG2" s="154"/>
      <c r="BH2" s="155"/>
      <c r="BI2" s="156"/>
      <c r="BJ2" s="157"/>
      <c r="BK2" s="157"/>
      <c r="BL2" s="158"/>
      <c r="BM2" s="157"/>
      <c r="BN2" s="159"/>
      <c r="BO2" s="159"/>
      <c r="BP2" s="160"/>
      <c r="BQ2" s="161"/>
      <c r="BR2" s="162"/>
      <c r="BS2" s="161"/>
      <c r="BT2" s="163">
        <f t="shared" ref="BT2:BT18" si="2">+AN2</f>
        <v>0</v>
      </c>
      <c r="BU2" s="164">
        <f>+BD2+BJ2+BP2+BT2</f>
        <v>0</v>
      </c>
      <c r="BV2" s="165">
        <f t="shared" ref="BV2:BV18" si="3">+AO2+BU2</f>
        <v>44000000</v>
      </c>
      <c r="BW2" s="166"/>
      <c r="BX2" s="166"/>
      <c r="BY2" s="309"/>
      <c r="BZ2" s="166"/>
      <c r="CA2" s="154"/>
      <c r="CB2" s="157"/>
      <c r="CC2" s="156"/>
      <c r="CD2" s="156"/>
      <c r="CE2" s="156"/>
      <c r="CF2" s="157"/>
      <c r="CG2" s="192"/>
      <c r="CH2" s="192"/>
      <c r="CI2" s="193"/>
      <c r="CJ2" s="193"/>
      <c r="CK2" s="193"/>
      <c r="CL2" s="194"/>
      <c r="CM2" s="195">
        <f t="shared" ref="CM2:CM21" si="4">+IF(BX2&gt;AV2,IF(CC2&gt;BX2,IF(CH2&gt;CC2,CH2,CC2),BX2),AV2)</f>
        <v>42709</v>
      </c>
      <c r="CN2" s="196"/>
      <c r="CO2" s="125"/>
      <c r="CP2" s="194"/>
      <c r="CQ2" s="197" t="e">
        <f>+SUMIFS(#REF!,#REF!,AG2)</f>
        <v>#REF!</v>
      </c>
      <c r="CR2" s="198" t="e">
        <f>+SUMIFS(#REF!,#REF!,BB2)+SUMIFS(#REF!,#REF!,BH2)+SUMIFS(#REF!,#REF!,BN2)</f>
        <v>#REF!</v>
      </c>
      <c r="CS2" s="199" t="e">
        <f>+(CQ2+CR2)/BV2</f>
        <v>#REF!</v>
      </c>
      <c r="CT2" s="200"/>
      <c r="CU2" s="201" t="str">
        <f t="shared" ref="CU2:CU19" si="5">+R2</f>
        <v>EJECUCIÓN</v>
      </c>
      <c r="CV2" s="202"/>
      <c r="CW2" s="203">
        <f t="shared" ref="CW2:CW21" si="6">+AU2</f>
        <v>42375</v>
      </c>
      <c r="CX2" s="201">
        <f t="shared" ref="CX2:CX40" si="7">+CM2</f>
        <v>42709</v>
      </c>
      <c r="CY2" s="204">
        <f>+CX2-CW2</f>
        <v>334</v>
      </c>
      <c r="CZ2" s="204">
        <f t="shared" ref="CZ2:CZ40" si="8">+$DB$1-CW2</f>
        <v>-98</v>
      </c>
      <c r="DA2" s="205">
        <f>+IF(CZ2&gt;=CY2,100,(CZ2/CY2)*100)</f>
        <v>-29.341317365269461</v>
      </c>
      <c r="DB2" s="589" t="s">
        <v>1477</v>
      </c>
      <c r="DC2" s="204">
        <f>+DA2</f>
        <v>-29.341317365269461</v>
      </c>
      <c r="DD2" s="206" t="e">
        <f>+CS2</f>
        <v>#REF!</v>
      </c>
    </row>
    <row r="3" spans="1:108" s="130" customFormat="1" ht="114.75" x14ac:dyDescent="0.25">
      <c r="A3" s="521">
        <f t="shared" ref="A3:A66" si="9">V3</f>
        <v>2</v>
      </c>
      <c r="B3" s="50" t="s">
        <v>1484</v>
      </c>
      <c r="C3" s="116" t="s">
        <v>1567</v>
      </c>
      <c r="D3" s="117" t="s">
        <v>1499</v>
      </c>
      <c r="E3" s="79">
        <v>42375</v>
      </c>
      <c r="F3" s="118" t="s">
        <v>1510</v>
      </c>
      <c r="G3" s="118" t="s">
        <v>1568</v>
      </c>
      <c r="H3" s="119" t="s">
        <v>1569</v>
      </c>
      <c r="I3" s="119" t="s">
        <v>1663</v>
      </c>
      <c r="J3" s="29" t="s">
        <v>1648</v>
      </c>
      <c r="K3" s="127">
        <v>232</v>
      </c>
      <c r="L3" s="120">
        <v>801315</v>
      </c>
      <c r="M3" s="120" t="s">
        <v>1570</v>
      </c>
      <c r="N3" s="304">
        <v>111259817</v>
      </c>
      <c r="O3" s="46" t="s">
        <v>1571</v>
      </c>
      <c r="P3" s="57" t="s">
        <v>1572</v>
      </c>
      <c r="Q3" s="305" t="s">
        <v>1488</v>
      </c>
      <c r="R3" s="306" t="s">
        <v>1489</v>
      </c>
      <c r="S3" s="123"/>
      <c r="T3" s="124"/>
      <c r="U3" s="123"/>
      <c r="V3" s="302">
        <v>2</v>
      </c>
      <c r="W3" s="79">
        <v>42377</v>
      </c>
      <c r="X3" s="79">
        <v>42382</v>
      </c>
      <c r="Y3" s="125">
        <f>X3-W3</f>
        <v>5</v>
      </c>
      <c r="Z3" s="119" t="s">
        <v>1568</v>
      </c>
      <c r="AA3" s="119" t="s">
        <v>1568</v>
      </c>
      <c r="AB3" s="119" t="s">
        <v>1573</v>
      </c>
      <c r="AC3" s="119" t="s">
        <v>1569</v>
      </c>
      <c r="AD3" s="51" t="s">
        <v>1574</v>
      </c>
      <c r="AE3" s="307">
        <v>4973586</v>
      </c>
      <c r="AF3" s="126"/>
      <c r="AG3" s="127">
        <v>9416</v>
      </c>
      <c r="AH3" s="79">
        <v>42377</v>
      </c>
      <c r="AI3" s="139" t="s">
        <v>1497</v>
      </c>
      <c r="AJ3" s="35">
        <v>51616991195</v>
      </c>
      <c r="AK3" s="51" t="s">
        <v>1513</v>
      </c>
      <c r="AL3" s="210">
        <v>9271651</v>
      </c>
      <c r="AM3" s="210">
        <v>111259817</v>
      </c>
      <c r="AN3" s="125"/>
      <c r="AO3" s="125">
        <f t="shared" si="1"/>
        <v>111259817</v>
      </c>
      <c r="AP3" s="148" t="s">
        <v>22</v>
      </c>
      <c r="AQ3" s="149" t="s">
        <v>68</v>
      </c>
      <c r="AR3" s="149" t="s">
        <v>68</v>
      </c>
      <c r="AS3" s="149" t="s">
        <v>68</v>
      </c>
      <c r="AT3" s="150" t="s">
        <v>68</v>
      </c>
      <c r="AU3" s="79">
        <v>42377</v>
      </c>
      <c r="AV3" s="79">
        <v>42742</v>
      </c>
      <c r="AW3" s="47">
        <f t="shared" ref="AW3:AW105" si="10">AV3-AU3</f>
        <v>365</v>
      </c>
      <c r="AX3" s="47"/>
      <c r="AY3" s="23" t="s">
        <v>93</v>
      </c>
      <c r="AZ3" s="151">
        <f>LOOKUP(AY3,'SUPERVISIONES 2015'!$A$3:$B$1279,'SUPERVISIONES 2015'!$B$3:$B$1279)</f>
        <v>7314404</v>
      </c>
      <c r="BA3" s="62" t="s">
        <v>1658</v>
      </c>
      <c r="BB3" s="152"/>
      <c r="BC3" s="153"/>
      <c r="BD3" s="154"/>
      <c r="BE3" s="154"/>
      <c r="BF3" s="153"/>
      <c r="BG3" s="154"/>
      <c r="BH3" s="155"/>
      <c r="BI3" s="156"/>
      <c r="BJ3" s="157"/>
      <c r="BK3" s="157"/>
      <c r="BL3" s="158"/>
      <c r="BM3" s="157"/>
      <c r="BN3" s="159"/>
      <c r="BO3" s="159"/>
      <c r="BP3" s="160"/>
      <c r="BQ3" s="161"/>
      <c r="BR3" s="162"/>
      <c r="BS3" s="161"/>
      <c r="BT3" s="163">
        <f t="shared" si="2"/>
        <v>0</v>
      </c>
      <c r="BU3" s="164">
        <f t="shared" ref="BU3:BU105" si="11">+BD3+BJ3+BP3+BT3</f>
        <v>0</v>
      </c>
      <c r="BV3" s="165">
        <f t="shared" si="3"/>
        <v>111259817</v>
      </c>
      <c r="BW3" s="166"/>
      <c r="BX3" s="166"/>
      <c r="BY3" s="166"/>
      <c r="BZ3" s="166"/>
      <c r="CA3" s="154"/>
      <c r="CB3" s="156"/>
      <c r="CC3" s="156"/>
      <c r="CD3" s="156"/>
      <c r="CE3" s="156"/>
      <c r="CF3" s="157"/>
      <c r="CG3" s="192"/>
      <c r="CH3" s="192"/>
      <c r="CI3" s="193"/>
      <c r="CJ3" s="193"/>
      <c r="CK3" s="193"/>
      <c r="CL3" s="194"/>
      <c r="CM3" s="195">
        <f t="shared" si="4"/>
        <v>42742</v>
      </c>
      <c r="CN3" s="196"/>
      <c r="CO3" s="125"/>
      <c r="CP3" s="194"/>
      <c r="CQ3" s="197" t="e">
        <f>+SUMIFS(#REF!,#REF!,AG3)</f>
        <v>#REF!</v>
      </c>
      <c r="CR3" s="198" t="e">
        <f>+SUMIFS(#REF!,#REF!,BB3)+SUMIFS(#REF!,#REF!,BH3)+SUMIFS(#REF!,#REF!,BN3)</f>
        <v>#REF!</v>
      </c>
      <c r="CS3" s="199" t="e">
        <f t="shared" ref="CS3:CS105" si="12">+(CQ3+CR3)/BV3</f>
        <v>#REF!</v>
      </c>
      <c r="CT3" s="200"/>
      <c r="CU3" s="201" t="str">
        <f t="shared" si="5"/>
        <v>EJECUCIÓN</v>
      </c>
      <c r="CV3" s="202"/>
      <c r="CW3" s="203">
        <f t="shared" si="6"/>
        <v>42377</v>
      </c>
      <c r="CX3" s="201">
        <f t="shared" si="7"/>
        <v>42742</v>
      </c>
      <c r="CY3" s="204">
        <f t="shared" ref="CY3:CY40" si="13">+CX3-CW3</f>
        <v>365</v>
      </c>
      <c r="CZ3" s="204">
        <f t="shared" si="8"/>
        <v>-100</v>
      </c>
      <c r="DA3" s="205">
        <f t="shared" ref="DA3:DA105" si="14">+IF(CZ3&gt;=CY3,100,(CZ3/CY3)*100)</f>
        <v>-27.397260273972602</v>
      </c>
      <c r="DB3" s="589"/>
      <c r="DC3" s="204">
        <f t="shared" ref="DC3:DC105" si="15">+DA3</f>
        <v>-27.397260273972602</v>
      </c>
      <c r="DD3" s="206" t="e">
        <f t="shared" ref="DD3:DD105" si="16">+CS3</f>
        <v>#REF!</v>
      </c>
    </row>
    <row r="4" spans="1:108" s="130" customFormat="1" ht="76.5" x14ac:dyDescent="0.25">
      <c r="A4" s="521">
        <f t="shared" si="9"/>
        <v>6</v>
      </c>
      <c r="B4" s="50" t="s">
        <v>1484</v>
      </c>
      <c r="C4" s="210" t="s">
        <v>1524</v>
      </c>
      <c r="D4" s="117" t="s">
        <v>1502</v>
      </c>
      <c r="E4" s="79">
        <v>42377</v>
      </c>
      <c r="F4" s="118" t="s">
        <v>1510</v>
      </c>
      <c r="G4" s="118" t="s">
        <v>1547</v>
      </c>
      <c r="H4" s="119" t="s">
        <v>1486</v>
      </c>
      <c r="I4" s="119" t="s">
        <v>246</v>
      </c>
      <c r="J4" s="29" t="s">
        <v>1649</v>
      </c>
      <c r="K4" s="127">
        <v>200</v>
      </c>
      <c r="L4" s="120">
        <v>801116</v>
      </c>
      <c r="M4" s="54" t="s">
        <v>1487</v>
      </c>
      <c r="N4" s="304">
        <v>28750000</v>
      </c>
      <c r="O4" s="46" t="s">
        <v>1526</v>
      </c>
      <c r="P4" s="57" t="s">
        <v>1496</v>
      </c>
      <c r="Q4" s="305" t="s">
        <v>1488</v>
      </c>
      <c r="R4" s="306" t="s">
        <v>1489</v>
      </c>
      <c r="S4" s="123"/>
      <c r="T4" s="124"/>
      <c r="U4" s="123"/>
      <c r="V4" s="500">
        <v>6</v>
      </c>
      <c r="W4" s="79">
        <v>42383</v>
      </c>
      <c r="X4" s="79">
        <v>42384</v>
      </c>
      <c r="Y4" s="125">
        <f t="shared" ref="Y4:Y39" si="17">X4-W4</f>
        <v>1</v>
      </c>
      <c r="Z4" s="119" t="s">
        <v>1491</v>
      </c>
      <c r="AA4" s="119" t="s">
        <v>1492</v>
      </c>
      <c r="AB4" s="119" t="s">
        <v>1493</v>
      </c>
      <c r="AC4" s="119" t="s">
        <v>1493</v>
      </c>
      <c r="AD4" s="51" t="s">
        <v>1527</v>
      </c>
      <c r="AE4" s="307">
        <v>1022097423</v>
      </c>
      <c r="AF4" s="126"/>
      <c r="AG4" s="127">
        <v>17016</v>
      </c>
      <c r="AH4" s="79">
        <v>42383</v>
      </c>
      <c r="AI4" s="308" t="s">
        <v>1497</v>
      </c>
      <c r="AJ4" s="35">
        <v>24085108791</v>
      </c>
      <c r="AK4" s="51" t="s">
        <v>1513</v>
      </c>
      <c r="AL4" s="210">
        <v>2500000</v>
      </c>
      <c r="AM4" s="210">
        <v>28750000</v>
      </c>
      <c r="AN4" s="125"/>
      <c r="AO4" s="125">
        <f t="shared" si="1"/>
        <v>28750000</v>
      </c>
      <c r="AP4" s="148" t="s">
        <v>22</v>
      </c>
      <c r="AQ4" s="149" t="s">
        <v>68</v>
      </c>
      <c r="AR4" s="149" t="s">
        <v>68</v>
      </c>
      <c r="AS4" s="149" t="s">
        <v>68</v>
      </c>
      <c r="AT4" s="150" t="s">
        <v>68</v>
      </c>
      <c r="AU4" s="79">
        <v>42383</v>
      </c>
      <c r="AV4" s="79">
        <v>42732</v>
      </c>
      <c r="AW4" s="47">
        <f t="shared" si="10"/>
        <v>349</v>
      </c>
      <c r="AX4" s="47">
        <v>0</v>
      </c>
      <c r="AY4" s="207" t="s">
        <v>42</v>
      </c>
      <c r="AZ4" s="151">
        <f>LOOKUP(AY4,'SUPERVISIONES 2015'!$A$3:$B$1279,'SUPERVISIONES 2015'!$B$3:$B$1279)</f>
        <v>24433491</v>
      </c>
      <c r="BA4" s="310" t="s">
        <v>1528</v>
      </c>
      <c r="BB4" s="153"/>
      <c r="BC4" s="153"/>
      <c r="BD4" s="154"/>
      <c r="BE4" s="189"/>
      <c r="BF4" s="153"/>
      <c r="BG4" s="154"/>
      <c r="BH4" s="155"/>
      <c r="BI4" s="156"/>
      <c r="BJ4" s="157"/>
      <c r="BK4" s="157"/>
      <c r="BL4" s="158"/>
      <c r="BM4" s="157"/>
      <c r="BN4" s="159"/>
      <c r="BO4" s="159"/>
      <c r="BP4" s="160"/>
      <c r="BQ4" s="161"/>
      <c r="BR4" s="162"/>
      <c r="BS4" s="161"/>
      <c r="BT4" s="163">
        <f t="shared" si="2"/>
        <v>0</v>
      </c>
      <c r="BU4" s="164">
        <f t="shared" si="11"/>
        <v>0</v>
      </c>
      <c r="BV4" s="165">
        <f t="shared" si="3"/>
        <v>28750000</v>
      </c>
      <c r="BW4" s="166"/>
      <c r="BX4" s="166"/>
      <c r="BY4" s="309"/>
      <c r="BZ4" s="166"/>
      <c r="CA4" s="154"/>
      <c r="CB4" s="156"/>
      <c r="CC4" s="156"/>
      <c r="CD4" s="191"/>
      <c r="CE4" s="156"/>
      <c r="CF4" s="157"/>
      <c r="CG4" s="192"/>
      <c r="CH4" s="192"/>
      <c r="CI4" s="193"/>
      <c r="CJ4" s="193"/>
      <c r="CK4" s="193"/>
      <c r="CL4" s="194"/>
      <c r="CM4" s="195">
        <f t="shared" si="4"/>
        <v>42732</v>
      </c>
      <c r="CN4" s="196"/>
      <c r="CO4" s="125"/>
      <c r="CP4" s="194"/>
      <c r="CQ4" s="197" t="e">
        <f>+SUMIFS(#REF!,#REF!,AG4)</f>
        <v>#REF!</v>
      </c>
      <c r="CR4" s="198" t="e">
        <f>+SUMIFS(#REF!,#REF!,BB4)+SUMIFS(#REF!,#REF!,BH4)+SUMIFS(#REF!,#REF!,BN4)</f>
        <v>#REF!</v>
      </c>
      <c r="CS4" s="199" t="e">
        <f t="shared" si="12"/>
        <v>#REF!</v>
      </c>
      <c r="CT4" s="200"/>
      <c r="CU4" s="201" t="str">
        <f t="shared" si="5"/>
        <v>EJECUCIÓN</v>
      </c>
      <c r="CV4" s="202"/>
      <c r="CW4" s="203">
        <f t="shared" si="6"/>
        <v>42383</v>
      </c>
      <c r="CX4" s="201">
        <f t="shared" si="7"/>
        <v>42732</v>
      </c>
      <c r="CY4" s="204">
        <f t="shared" si="13"/>
        <v>349</v>
      </c>
      <c r="CZ4" s="204">
        <f t="shared" si="8"/>
        <v>-106</v>
      </c>
      <c r="DA4" s="205">
        <f t="shared" si="14"/>
        <v>-30.372492836676219</v>
      </c>
      <c r="DB4" s="589"/>
      <c r="DC4" s="204">
        <f t="shared" si="15"/>
        <v>-30.372492836676219</v>
      </c>
      <c r="DD4" s="206" t="e">
        <f t="shared" si="16"/>
        <v>#REF!</v>
      </c>
    </row>
    <row r="5" spans="1:108" s="130" customFormat="1" ht="63.75" x14ac:dyDescent="0.2">
      <c r="A5" s="521" t="str">
        <f t="shared" si="9"/>
        <v>DESIERTO</v>
      </c>
      <c r="B5" s="50" t="s">
        <v>1484</v>
      </c>
      <c r="C5" s="116" t="s">
        <v>1666</v>
      </c>
      <c r="D5" s="117" t="s">
        <v>1503</v>
      </c>
      <c r="E5" s="79">
        <v>42377</v>
      </c>
      <c r="F5" s="118" t="s">
        <v>1510</v>
      </c>
      <c r="G5" s="118" t="s">
        <v>1547</v>
      </c>
      <c r="H5" s="119" t="s">
        <v>1486</v>
      </c>
      <c r="I5" s="48" t="s">
        <v>1661</v>
      </c>
      <c r="J5" s="463" t="s">
        <v>1659</v>
      </c>
      <c r="K5" s="61">
        <v>152</v>
      </c>
      <c r="L5" s="120">
        <v>801615</v>
      </c>
      <c r="M5" s="54" t="s">
        <v>1664</v>
      </c>
      <c r="N5" s="304">
        <v>23760000</v>
      </c>
      <c r="O5" s="46" t="s">
        <v>1665</v>
      </c>
      <c r="P5" s="57" t="s">
        <v>1496</v>
      </c>
      <c r="Q5" s="305" t="s">
        <v>1660</v>
      </c>
      <c r="R5" s="306" t="s">
        <v>1660</v>
      </c>
      <c r="S5" s="121" t="s">
        <v>1660</v>
      </c>
      <c r="T5" s="121" t="s">
        <v>1660</v>
      </c>
      <c r="U5" s="121" t="s">
        <v>1660</v>
      </c>
      <c r="V5" s="121" t="s">
        <v>2177</v>
      </c>
      <c r="W5" s="79"/>
      <c r="X5" s="121" t="s">
        <v>1660</v>
      </c>
      <c r="Y5" s="125"/>
      <c r="Z5" s="306" t="s">
        <v>1660</v>
      </c>
      <c r="AA5" s="306" t="s">
        <v>1660</v>
      </c>
      <c r="AB5" s="121" t="s">
        <v>1660</v>
      </c>
      <c r="AC5" s="121" t="s">
        <v>1660</v>
      </c>
      <c r="AD5" s="306" t="s">
        <v>1660</v>
      </c>
      <c r="AE5" s="311" t="s">
        <v>1660</v>
      </c>
      <c r="AF5" s="121" t="s">
        <v>1660</v>
      </c>
      <c r="AG5" s="121" t="s">
        <v>1660</v>
      </c>
      <c r="AH5" s="121" t="s">
        <v>1660</v>
      </c>
      <c r="AI5" s="121" t="s">
        <v>1660</v>
      </c>
      <c r="AJ5" s="121" t="s">
        <v>1660</v>
      </c>
      <c r="AK5" s="306" t="s">
        <v>1660</v>
      </c>
      <c r="AL5" s="121" t="s">
        <v>1660</v>
      </c>
      <c r="AM5" s="121"/>
      <c r="AN5" s="121"/>
      <c r="AO5" s="125">
        <f t="shared" si="1"/>
        <v>0</v>
      </c>
      <c r="AP5" s="148" t="s">
        <v>22</v>
      </c>
      <c r="AQ5" s="149" t="s">
        <v>68</v>
      </c>
      <c r="AR5" s="149" t="s">
        <v>68</v>
      </c>
      <c r="AS5" s="149" t="s">
        <v>68</v>
      </c>
      <c r="AT5" s="150" t="s">
        <v>68</v>
      </c>
      <c r="AU5" s="79"/>
      <c r="AV5" s="79"/>
      <c r="AW5" s="47">
        <f t="shared" si="10"/>
        <v>0</v>
      </c>
      <c r="AX5" s="47"/>
      <c r="AY5" s="207"/>
      <c r="AZ5" s="151" t="e">
        <f>LOOKUP(AY5,'SUPERVISIONES 2015'!$A$3:$B$1279,'SUPERVISIONES 2015'!$B$3:$B$1279)</f>
        <v>#N/A</v>
      </c>
      <c r="BA5" s="208"/>
      <c r="BB5" s="153"/>
      <c r="BC5" s="153"/>
      <c r="BD5" s="154"/>
      <c r="BE5" s="209"/>
      <c r="BF5" s="153"/>
      <c r="BG5" s="154"/>
      <c r="BH5" s="155"/>
      <c r="BI5" s="156"/>
      <c r="BJ5" s="157"/>
      <c r="BK5" s="157"/>
      <c r="BL5" s="158"/>
      <c r="BM5" s="157"/>
      <c r="BN5" s="159"/>
      <c r="BO5" s="159"/>
      <c r="BP5" s="160"/>
      <c r="BQ5" s="161"/>
      <c r="BR5" s="162"/>
      <c r="BS5" s="161"/>
      <c r="BT5" s="163">
        <f t="shared" si="2"/>
        <v>0</v>
      </c>
      <c r="BU5" s="164">
        <f t="shared" si="11"/>
        <v>0</v>
      </c>
      <c r="BV5" s="165">
        <f t="shared" si="3"/>
        <v>0</v>
      </c>
      <c r="BW5" s="166"/>
      <c r="BX5" s="166"/>
      <c r="BY5" s="309"/>
      <c r="BZ5" s="166"/>
      <c r="CA5" s="154"/>
      <c r="CB5" s="157"/>
      <c r="CC5" s="156"/>
      <c r="CD5" s="156"/>
      <c r="CE5" s="156"/>
      <c r="CF5" s="157"/>
      <c r="CG5" s="192"/>
      <c r="CH5" s="192"/>
      <c r="CI5" s="193"/>
      <c r="CJ5" s="193"/>
      <c r="CK5" s="193"/>
      <c r="CL5" s="194"/>
      <c r="CM5" s="195">
        <f t="shared" si="4"/>
        <v>0</v>
      </c>
      <c r="CN5" s="196"/>
      <c r="CO5" s="125"/>
      <c r="CP5" s="194"/>
      <c r="CQ5" s="197" t="e">
        <f>+SUMIFS(#REF!,#REF!,AG5)</f>
        <v>#REF!</v>
      </c>
      <c r="CR5" s="198" t="e">
        <f>+SUMIFS(#REF!,#REF!,BB5)+SUMIFS(#REF!,#REF!,BH5)+SUMIFS(#REF!,#REF!,BN5)</f>
        <v>#REF!</v>
      </c>
      <c r="CS5" s="199" t="e">
        <f t="shared" si="12"/>
        <v>#REF!</v>
      </c>
      <c r="CT5" s="200"/>
      <c r="CU5" s="201" t="str">
        <f t="shared" si="5"/>
        <v>DESCARTADO</v>
      </c>
      <c r="CV5" s="202"/>
      <c r="CW5" s="203">
        <f t="shared" si="6"/>
        <v>0</v>
      </c>
      <c r="CX5" s="201">
        <f t="shared" si="7"/>
        <v>0</v>
      </c>
      <c r="CY5" s="204">
        <f t="shared" si="13"/>
        <v>0</v>
      </c>
      <c r="CZ5" s="204">
        <f t="shared" si="8"/>
        <v>42277</v>
      </c>
      <c r="DA5" s="205">
        <f t="shared" si="14"/>
        <v>100</v>
      </c>
      <c r="DB5" s="589"/>
      <c r="DC5" s="204">
        <f t="shared" si="15"/>
        <v>100</v>
      </c>
      <c r="DD5" s="206" t="e">
        <f t="shared" si="16"/>
        <v>#REF!</v>
      </c>
    </row>
    <row r="6" spans="1:108" s="130" customFormat="1" ht="63.75" x14ac:dyDescent="0.25">
      <c r="A6" s="521" t="str">
        <f t="shared" si="9"/>
        <v>22</v>
      </c>
      <c r="B6" s="50" t="s">
        <v>1484</v>
      </c>
      <c r="C6" s="116" t="s">
        <v>1667</v>
      </c>
      <c r="D6" s="117" t="s">
        <v>1504</v>
      </c>
      <c r="E6" s="79">
        <v>42377</v>
      </c>
      <c r="F6" s="118" t="s">
        <v>1510</v>
      </c>
      <c r="G6" s="118" t="s">
        <v>1568</v>
      </c>
      <c r="H6" s="48" t="s">
        <v>1670</v>
      </c>
      <c r="I6" s="119" t="s">
        <v>1663</v>
      </c>
      <c r="J6" s="30" t="s">
        <v>1668</v>
      </c>
      <c r="K6" s="127">
        <v>61</v>
      </c>
      <c r="L6" s="120">
        <v>801315</v>
      </c>
      <c r="M6" s="120" t="s">
        <v>1570</v>
      </c>
      <c r="N6" s="304">
        <v>28402000</v>
      </c>
      <c r="O6" s="46" t="s">
        <v>1669</v>
      </c>
      <c r="P6" s="57" t="s">
        <v>1572</v>
      </c>
      <c r="Q6" s="305" t="s">
        <v>1488</v>
      </c>
      <c r="R6" s="306" t="s">
        <v>1489</v>
      </c>
      <c r="S6" s="123"/>
      <c r="T6" s="124"/>
      <c r="U6" s="123"/>
      <c r="V6" s="302" t="s">
        <v>1559</v>
      </c>
      <c r="W6" s="79">
        <v>42395</v>
      </c>
      <c r="X6" s="79">
        <v>42396</v>
      </c>
      <c r="Y6" s="125">
        <f t="shared" si="17"/>
        <v>1</v>
      </c>
      <c r="Z6" s="119" t="s">
        <v>1568</v>
      </c>
      <c r="AA6" s="119" t="s">
        <v>1568</v>
      </c>
      <c r="AB6" s="48" t="s">
        <v>1670</v>
      </c>
      <c r="AC6" s="48" t="s">
        <v>1671</v>
      </c>
      <c r="AD6" s="51" t="s">
        <v>1672</v>
      </c>
      <c r="AE6" s="307">
        <v>32529734</v>
      </c>
      <c r="AF6" s="126"/>
      <c r="AG6" s="127">
        <v>28516</v>
      </c>
      <c r="AH6" s="79">
        <v>42395</v>
      </c>
      <c r="AI6" s="308" t="s">
        <v>1497</v>
      </c>
      <c r="AJ6" s="35">
        <v>66138556299</v>
      </c>
      <c r="AK6" s="51" t="s">
        <v>1513</v>
      </c>
      <c r="AL6" s="210">
        <v>2582000</v>
      </c>
      <c r="AM6" s="210">
        <v>28402000</v>
      </c>
      <c r="AN6" s="125"/>
      <c r="AO6" s="125">
        <f t="shared" si="1"/>
        <v>28402000</v>
      </c>
      <c r="AP6" s="148" t="s">
        <v>22</v>
      </c>
      <c r="AQ6" s="149" t="s">
        <v>68</v>
      </c>
      <c r="AR6" s="149" t="s">
        <v>68</v>
      </c>
      <c r="AS6" s="149" t="s">
        <v>68</v>
      </c>
      <c r="AT6" s="150" t="s">
        <v>68</v>
      </c>
      <c r="AU6" s="79">
        <v>42395</v>
      </c>
      <c r="AV6" s="79">
        <v>42729</v>
      </c>
      <c r="AW6" s="47">
        <f t="shared" si="10"/>
        <v>334</v>
      </c>
      <c r="AX6" s="47"/>
      <c r="AY6" s="23" t="s">
        <v>17</v>
      </c>
      <c r="AZ6" s="151">
        <f>LOOKUP(AY6,'SUPERVISIONES 2015'!$A$3:$B$1279,'SUPERVISIONES 2015'!$B$3:$B$1279)</f>
        <v>26271656</v>
      </c>
      <c r="BA6" s="62" t="s">
        <v>1673</v>
      </c>
      <c r="BB6" s="152"/>
      <c r="BC6" s="153"/>
      <c r="BD6" s="154"/>
      <c r="BE6" s="154"/>
      <c r="BF6" s="153"/>
      <c r="BG6" s="154"/>
      <c r="BH6" s="155"/>
      <c r="BI6" s="156"/>
      <c r="BJ6" s="157"/>
      <c r="BK6" s="157"/>
      <c r="BL6" s="158"/>
      <c r="BM6" s="157"/>
      <c r="BN6" s="159"/>
      <c r="BO6" s="159"/>
      <c r="BP6" s="160"/>
      <c r="BQ6" s="161"/>
      <c r="BR6" s="162"/>
      <c r="BS6" s="161"/>
      <c r="BT6" s="163">
        <f t="shared" si="2"/>
        <v>0</v>
      </c>
      <c r="BU6" s="164">
        <f t="shared" si="11"/>
        <v>0</v>
      </c>
      <c r="BV6" s="165">
        <f t="shared" si="3"/>
        <v>28402000</v>
      </c>
      <c r="BW6" s="166"/>
      <c r="BX6" s="166"/>
      <c r="BY6" s="166"/>
      <c r="BZ6" s="166"/>
      <c r="CA6" s="154"/>
      <c r="CB6" s="156"/>
      <c r="CC6" s="156"/>
      <c r="CD6" s="156"/>
      <c r="CE6" s="156"/>
      <c r="CF6" s="157"/>
      <c r="CG6" s="192"/>
      <c r="CH6" s="192"/>
      <c r="CI6" s="193"/>
      <c r="CJ6" s="193"/>
      <c r="CK6" s="193"/>
      <c r="CL6" s="194"/>
      <c r="CM6" s="195">
        <f t="shared" si="4"/>
        <v>42729</v>
      </c>
      <c r="CN6" s="196"/>
      <c r="CO6" s="125"/>
      <c r="CP6" s="194"/>
      <c r="CQ6" s="197" t="e">
        <f>+SUMIFS(#REF!,#REF!,AG6)</f>
        <v>#REF!</v>
      </c>
      <c r="CR6" s="198" t="e">
        <f>+SUMIFS(#REF!,#REF!,BB6)+SUMIFS(#REF!,#REF!,BH6)+SUMIFS(#REF!,#REF!,BN6)</f>
        <v>#REF!</v>
      </c>
      <c r="CS6" s="199" t="e">
        <f t="shared" si="12"/>
        <v>#REF!</v>
      </c>
      <c r="CT6" s="200"/>
      <c r="CU6" s="201" t="str">
        <f t="shared" si="5"/>
        <v>EJECUCIÓN</v>
      </c>
      <c r="CV6" s="202"/>
      <c r="CW6" s="203">
        <f t="shared" si="6"/>
        <v>42395</v>
      </c>
      <c r="CX6" s="201">
        <f t="shared" si="7"/>
        <v>42729</v>
      </c>
      <c r="CY6" s="204">
        <f t="shared" si="13"/>
        <v>334</v>
      </c>
      <c r="CZ6" s="204">
        <f t="shared" si="8"/>
        <v>-118</v>
      </c>
      <c r="DA6" s="205">
        <f t="shared" si="14"/>
        <v>-35.32934131736527</v>
      </c>
      <c r="DB6" s="589"/>
      <c r="DC6" s="204">
        <f t="shared" si="15"/>
        <v>-35.32934131736527</v>
      </c>
      <c r="DD6" s="206" t="e">
        <f t="shared" si="16"/>
        <v>#REF!</v>
      </c>
    </row>
    <row r="7" spans="1:108" s="130" customFormat="1" ht="127.5" x14ac:dyDescent="0.25">
      <c r="A7" s="521" t="str">
        <f t="shared" si="9"/>
        <v>24</v>
      </c>
      <c r="B7" s="50" t="s">
        <v>1484</v>
      </c>
      <c r="C7" s="116" t="s">
        <v>1674</v>
      </c>
      <c r="D7" s="117" t="s">
        <v>1505</v>
      </c>
      <c r="E7" s="79">
        <v>42377</v>
      </c>
      <c r="F7" s="118" t="s">
        <v>1510</v>
      </c>
      <c r="G7" s="118" t="s">
        <v>1568</v>
      </c>
      <c r="H7" s="48" t="s">
        <v>1670</v>
      </c>
      <c r="I7" s="119" t="s">
        <v>1663</v>
      </c>
      <c r="J7" s="30" t="s">
        <v>1675</v>
      </c>
      <c r="K7" s="127">
        <v>57</v>
      </c>
      <c r="L7" s="120">
        <v>801315</v>
      </c>
      <c r="M7" s="120" t="s">
        <v>1570</v>
      </c>
      <c r="N7" s="304">
        <v>2520000</v>
      </c>
      <c r="O7" s="46" t="s">
        <v>1676</v>
      </c>
      <c r="P7" s="57" t="s">
        <v>1572</v>
      </c>
      <c r="Q7" s="305" t="s">
        <v>1488</v>
      </c>
      <c r="R7" s="306" t="s">
        <v>1489</v>
      </c>
      <c r="S7" s="123"/>
      <c r="T7" s="124"/>
      <c r="U7" s="123"/>
      <c r="V7" s="302" t="s">
        <v>1561</v>
      </c>
      <c r="W7" s="79">
        <v>42397</v>
      </c>
      <c r="X7" s="79">
        <v>42398</v>
      </c>
      <c r="Y7" s="125">
        <f t="shared" si="17"/>
        <v>1</v>
      </c>
      <c r="Z7" s="119" t="s">
        <v>1568</v>
      </c>
      <c r="AA7" s="119" t="s">
        <v>1568</v>
      </c>
      <c r="AB7" s="48" t="s">
        <v>1677</v>
      </c>
      <c r="AC7" s="48" t="s">
        <v>1678</v>
      </c>
      <c r="AD7" s="51" t="s">
        <v>1679</v>
      </c>
      <c r="AE7" s="307">
        <v>11695148</v>
      </c>
      <c r="AF7" s="126"/>
      <c r="AG7" s="127">
        <v>33816</v>
      </c>
      <c r="AH7" s="79">
        <v>42397</v>
      </c>
      <c r="AI7" s="308" t="s">
        <v>1497</v>
      </c>
      <c r="AJ7" s="35">
        <v>440334126</v>
      </c>
      <c r="AK7" s="51" t="s">
        <v>1680</v>
      </c>
      <c r="AL7" s="210">
        <v>210000</v>
      </c>
      <c r="AM7" s="210">
        <v>2520000</v>
      </c>
      <c r="AN7" s="125"/>
      <c r="AO7" s="125">
        <f t="shared" si="1"/>
        <v>2520000</v>
      </c>
      <c r="AP7" s="148" t="s">
        <v>22</v>
      </c>
      <c r="AQ7" s="149" t="s">
        <v>68</v>
      </c>
      <c r="AR7" s="149" t="s">
        <v>68</v>
      </c>
      <c r="AS7" s="149" t="s">
        <v>68</v>
      </c>
      <c r="AT7" s="150" t="s">
        <v>68</v>
      </c>
      <c r="AU7" s="79">
        <v>42397</v>
      </c>
      <c r="AV7" s="79">
        <v>42762</v>
      </c>
      <c r="AW7" s="47">
        <f t="shared" si="10"/>
        <v>365</v>
      </c>
      <c r="AX7" s="47"/>
      <c r="AY7" s="23" t="s">
        <v>58</v>
      </c>
      <c r="AZ7" s="151">
        <f>LOOKUP(AY7,'SUPERVISIONES 2015'!$A$3:$B$1279,'SUPERVISIONES 2015'!$B$3:$B$1279)</f>
        <v>1077438612</v>
      </c>
      <c r="BA7" s="62" t="s">
        <v>1682</v>
      </c>
      <c r="BB7" s="153"/>
      <c r="BC7" s="153"/>
      <c r="BD7" s="154"/>
      <c r="BE7" s="189"/>
      <c r="BF7" s="153"/>
      <c r="BG7" s="154"/>
      <c r="BH7" s="155"/>
      <c r="BI7" s="156"/>
      <c r="BJ7" s="157"/>
      <c r="BK7" s="157"/>
      <c r="BL7" s="158"/>
      <c r="BM7" s="157"/>
      <c r="BN7" s="159"/>
      <c r="BO7" s="159"/>
      <c r="BP7" s="160"/>
      <c r="BQ7" s="161"/>
      <c r="BR7" s="162"/>
      <c r="BS7" s="161"/>
      <c r="BT7" s="163">
        <f t="shared" si="2"/>
        <v>0</v>
      </c>
      <c r="BU7" s="164">
        <f t="shared" si="11"/>
        <v>0</v>
      </c>
      <c r="BV7" s="165">
        <f t="shared" si="3"/>
        <v>2520000</v>
      </c>
      <c r="BW7" s="166"/>
      <c r="BX7" s="166"/>
      <c r="BY7" s="309"/>
      <c r="BZ7" s="166"/>
      <c r="CA7" s="154"/>
      <c r="CB7" s="156"/>
      <c r="CC7" s="156"/>
      <c r="CD7" s="191"/>
      <c r="CE7" s="156"/>
      <c r="CF7" s="157"/>
      <c r="CG7" s="192"/>
      <c r="CH7" s="192"/>
      <c r="CI7" s="193"/>
      <c r="CJ7" s="193"/>
      <c r="CK7" s="193"/>
      <c r="CL7" s="194"/>
      <c r="CM7" s="195">
        <f t="shared" si="4"/>
        <v>42762</v>
      </c>
      <c r="CN7" s="196"/>
      <c r="CO7" s="125"/>
      <c r="CP7" s="194"/>
      <c r="CQ7" s="197" t="e">
        <f>+SUMIFS(#REF!,#REF!,AG7)</f>
        <v>#REF!</v>
      </c>
      <c r="CR7" s="198" t="e">
        <f>+SUMIFS(#REF!,#REF!,BB7)+SUMIFS(#REF!,#REF!,BH7)+SUMIFS(#REF!,#REF!,BN7)</f>
        <v>#REF!</v>
      </c>
      <c r="CS7" s="199" t="e">
        <f t="shared" si="12"/>
        <v>#REF!</v>
      </c>
      <c r="CT7" s="200"/>
      <c r="CU7" s="201" t="str">
        <f t="shared" si="5"/>
        <v>EJECUCIÓN</v>
      </c>
      <c r="CV7" s="202"/>
      <c r="CW7" s="203">
        <f t="shared" si="6"/>
        <v>42397</v>
      </c>
      <c r="CX7" s="201">
        <f t="shared" si="7"/>
        <v>42762</v>
      </c>
      <c r="CY7" s="204">
        <f t="shared" si="13"/>
        <v>365</v>
      </c>
      <c r="CZ7" s="204">
        <f t="shared" si="8"/>
        <v>-120</v>
      </c>
      <c r="DA7" s="205">
        <f t="shared" si="14"/>
        <v>-32.87671232876712</v>
      </c>
      <c r="DB7" s="589"/>
      <c r="DC7" s="204">
        <f t="shared" si="15"/>
        <v>-32.87671232876712</v>
      </c>
      <c r="DD7" s="206" t="e">
        <f t="shared" si="16"/>
        <v>#REF!</v>
      </c>
    </row>
    <row r="8" spans="1:108" s="130" customFormat="1" ht="89.25" x14ac:dyDescent="0.25">
      <c r="A8" s="521">
        <f t="shared" si="9"/>
        <v>7</v>
      </c>
      <c r="B8" s="50" t="s">
        <v>1500</v>
      </c>
      <c r="C8" s="116" t="s">
        <v>1530</v>
      </c>
      <c r="D8" s="117" t="s">
        <v>1506</v>
      </c>
      <c r="E8" s="79">
        <v>42381</v>
      </c>
      <c r="F8" s="118" t="s">
        <v>1510</v>
      </c>
      <c r="G8" s="118" t="s">
        <v>1547</v>
      </c>
      <c r="H8" s="119" t="s">
        <v>1486</v>
      </c>
      <c r="I8" s="119" t="s">
        <v>1575</v>
      </c>
      <c r="J8" s="430" t="s">
        <v>1531</v>
      </c>
      <c r="K8" s="61">
        <v>166</v>
      </c>
      <c r="L8" s="120">
        <v>801116</v>
      </c>
      <c r="M8" s="54" t="s">
        <v>1487</v>
      </c>
      <c r="N8" s="304">
        <v>52000000</v>
      </c>
      <c r="O8" s="46" t="s">
        <v>1532</v>
      </c>
      <c r="P8" s="57" t="s">
        <v>1496</v>
      </c>
      <c r="Q8" s="305" t="s">
        <v>1488</v>
      </c>
      <c r="R8" s="306" t="s">
        <v>1489</v>
      </c>
      <c r="S8" s="123"/>
      <c r="T8" s="124"/>
      <c r="U8" s="123"/>
      <c r="V8" s="500">
        <v>7</v>
      </c>
      <c r="W8" s="79">
        <v>42383</v>
      </c>
      <c r="X8" s="79">
        <v>42384</v>
      </c>
      <c r="Y8" s="125">
        <f t="shared" si="17"/>
        <v>1</v>
      </c>
      <c r="Z8" s="119" t="s">
        <v>1491</v>
      </c>
      <c r="AA8" s="119" t="s">
        <v>1492</v>
      </c>
      <c r="AB8" s="119" t="s">
        <v>1493</v>
      </c>
      <c r="AC8" s="119" t="s">
        <v>1493</v>
      </c>
      <c r="AD8" s="51" t="s">
        <v>1533</v>
      </c>
      <c r="AE8" s="307">
        <v>14696934</v>
      </c>
      <c r="AF8" s="126"/>
      <c r="AG8" s="127">
        <v>16916</v>
      </c>
      <c r="AH8" s="79">
        <v>42383</v>
      </c>
      <c r="AI8" s="308" t="s">
        <v>1512</v>
      </c>
      <c r="AJ8" s="35">
        <v>56561350</v>
      </c>
      <c r="AK8" s="51" t="s">
        <v>1534</v>
      </c>
      <c r="AL8" s="210">
        <v>5200000</v>
      </c>
      <c r="AM8" s="210">
        <v>52000000</v>
      </c>
      <c r="AN8" s="125"/>
      <c r="AO8" s="333">
        <f t="shared" si="1"/>
        <v>52000000</v>
      </c>
      <c r="AP8" s="148" t="s">
        <v>22</v>
      </c>
      <c r="AQ8" s="149" t="s">
        <v>68</v>
      </c>
      <c r="AR8" s="149" t="s">
        <v>68</v>
      </c>
      <c r="AS8" s="149" t="s">
        <v>68</v>
      </c>
      <c r="AT8" s="150" t="s">
        <v>68</v>
      </c>
      <c r="AU8" s="79">
        <v>42383</v>
      </c>
      <c r="AV8" s="312">
        <v>42687</v>
      </c>
      <c r="AW8" s="314">
        <f t="shared" si="10"/>
        <v>304</v>
      </c>
      <c r="AX8" s="314"/>
      <c r="AY8" s="315" t="s">
        <v>465</v>
      </c>
      <c r="AZ8" s="316">
        <f>LOOKUP(AY8,'SUPERVISIONES 2015'!$A$3:$B$1279,'SUPERVISIONES 2015'!$B$3:$B$1279)</f>
        <v>17336974</v>
      </c>
      <c r="BA8" s="317" t="s">
        <v>1535</v>
      </c>
      <c r="BB8" s="318"/>
      <c r="BC8" s="318"/>
      <c r="BD8" s="169"/>
      <c r="BE8" s="319"/>
      <c r="BF8" s="318"/>
      <c r="BG8" s="169"/>
      <c r="BH8" s="320"/>
      <c r="BI8" s="170"/>
      <c r="BJ8" s="171"/>
      <c r="BK8" s="171"/>
      <c r="BL8" s="321"/>
      <c r="BM8" s="171"/>
      <c r="BN8" s="322"/>
      <c r="BO8" s="322"/>
      <c r="BP8" s="323"/>
      <c r="BQ8" s="324"/>
      <c r="BR8" s="325"/>
      <c r="BS8" s="324"/>
      <c r="BT8" s="326">
        <f t="shared" si="2"/>
        <v>0</v>
      </c>
      <c r="BU8" s="327">
        <f t="shared" si="11"/>
        <v>0</v>
      </c>
      <c r="BV8" s="328">
        <f t="shared" si="3"/>
        <v>52000000</v>
      </c>
      <c r="BW8" s="168"/>
      <c r="BX8" s="168"/>
      <c r="BY8" s="329"/>
      <c r="BZ8" s="168"/>
      <c r="CA8" s="169"/>
      <c r="CB8" s="171"/>
      <c r="CC8" s="170"/>
      <c r="CD8" s="170"/>
      <c r="CE8" s="170"/>
      <c r="CF8" s="171"/>
      <c r="CG8" s="172"/>
      <c r="CH8" s="172"/>
      <c r="CI8" s="173"/>
      <c r="CJ8" s="173"/>
      <c r="CK8" s="173"/>
      <c r="CL8" s="174"/>
      <c r="CM8" s="175">
        <f t="shared" si="4"/>
        <v>42687</v>
      </c>
      <c r="CN8" s="176"/>
      <c r="CO8" s="177"/>
      <c r="CP8" s="174"/>
      <c r="CQ8" s="178" t="e">
        <f>+SUMIFS(#REF!,#REF!,AG8)</f>
        <v>#REF!</v>
      </c>
      <c r="CR8" s="179" t="e">
        <f>+SUMIFS(#REF!,#REF!,BB8)+SUMIFS(#REF!,#REF!,BH8)+SUMIFS(#REF!,#REF!,BN8)</f>
        <v>#REF!</v>
      </c>
      <c r="CS8" s="180" t="e">
        <f t="shared" si="12"/>
        <v>#REF!</v>
      </c>
      <c r="CT8" s="181"/>
      <c r="CU8" s="182" t="str">
        <f t="shared" si="5"/>
        <v>EJECUCIÓN</v>
      </c>
      <c r="CV8" s="183"/>
      <c r="CW8" s="184">
        <f t="shared" si="6"/>
        <v>42383</v>
      </c>
      <c r="CX8" s="182">
        <f t="shared" si="7"/>
        <v>42687</v>
      </c>
      <c r="CY8" s="185">
        <f t="shared" si="13"/>
        <v>304</v>
      </c>
      <c r="CZ8" s="185">
        <f t="shared" si="8"/>
        <v>-106</v>
      </c>
      <c r="DA8" s="186">
        <f t="shared" si="14"/>
        <v>-34.868421052631575</v>
      </c>
      <c r="DB8" s="592"/>
      <c r="DC8" s="185">
        <f t="shared" si="15"/>
        <v>-34.868421052631575</v>
      </c>
      <c r="DD8" s="187" t="e">
        <f t="shared" si="16"/>
        <v>#REF!</v>
      </c>
    </row>
    <row r="9" spans="1:108" s="130" customFormat="1" ht="63.75" x14ac:dyDescent="0.2">
      <c r="A9" s="521">
        <f t="shared" si="9"/>
        <v>9</v>
      </c>
      <c r="B9" s="50" t="s">
        <v>1653</v>
      </c>
      <c r="C9" s="116" t="s">
        <v>1732</v>
      </c>
      <c r="D9" s="117" t="s">
        <v>1507</v>
      </c>
      <c r="E9" s="79">
        <v>42381</v>
      </c>
      <c r="F9" s="118" t="s">
        <v>1510</v>
      </c>
      <c r="G9" s="118" t="s">
        <v>1547</v>
      </c>
      <c r="H9" s="48" t="s">
        <v>1733</v>
      </c>
      <c r="I9" s="48" t="s">
        <v>1734</v>
      </c>
      <c r="J9" s="28" t="s">
        <v>1735</v>
      </c>
      <c r="K9" s="127">
        <v>5</v>
      </c>
      <c r="L9" s="120">
        <v>801116</v>
      </c>
      <c r="M9" s="132" t="s">
        <v>1736</v>
      </c>
      <c r="N9" s="129" t="s">
        <v>1737</v>
      </c>
      <c r="O9" s="46" t="s">
        <v>1738</v>
      </c>
      <c r="P9" s="57" t="s">
        <v>1496</v>
      </c>
      <c r="Q9" s="305" t="s">
        <v>1488</v>
      </c>
      <c r="R9" s="306" t="s">
        <v>1489</v>
      </c>
      <c r="S9" s="123"/>
      <c r="T9" s="124"/>
      <c r="U9" s="123"/>
      <c r="V9" s="500">
        <v>9</v>
      </c>
      <c r="W9" s="79">
        <v>42384</v>
      </c>
      <c r="X9" s="79">
        <v>42389</v>
      </c>
      <c r="Y9" s="125">
        <f t="shared" si="17"/>
        <v>5</v>
      </c>
      <c r="Z9" s="119" t="s">
        <v>1739</v>
      </c>
      <c r="AA9" s="119" t="s">
        <v>1492</v>
      </c>
      <c r="AB9" s="48" t="s">
        <v>1493</v>
      </c>
      <c r="AC9" s="48" t="s">
        <v>1493</v>
      </c>
      <c r="AD9" s="330" t="s">
        <v>27</v>
      </c>
      <c r="AE9" s="331">
        <v>5825755</v>
      </c>
      <c r="AF9" s="126"/>
      <c r="AG9" s="332">
        <v>17816</v>
      </c>
      <c r="AH9" s="79">
        <v>42384</v>
      </c>
      <c r="AI9" s="139" t="s">
        <v>1497</v>
      </c>
      <c r="AJ9" s="33">
        <v>4292009068</v>
      </c>
      <c r="AK9" s="51" t="s">
        <v>1740</v>
      </c>
      <c r="AL9" s="47" t="s">
        <v>1741</v>
      </c>
      <c r="AM9" s="210">
        <v>41580000</v>
      </c>
      <c r="AN9" s="125"/>
      <c r="AO9" s="333">
        <f t="shared" si="1"/>
        <v>41580000</v>
      </c>
      <c r="AP9" s="148" t="s">
        <v>22</v>
      </c>
      <c r="AQ9" s="149" t="s">
        <v>68</v>
      </c>
      <c r="AR9" s="149" t="s">
        <v>68</v>
      </c>
      <c r="AS9" s="149" t="s">
        <v>68</v>
      </c>
      <c r="AT9" s="150" t="s">
        <v>68</v>
      </c>
      <c r="AU9" s="79">
        <v>42384</v>
      </c>
      <c r="AV9" s="79">
        <v>42719</v>
      </c>
      <c r="AW9" s="47">
        <f>AV9-AU9</f>
        <v>335</v>
      </c>
      <c r="AX9" s="47"/>
      <c r="AY9" s="26" t="s">
        <v>26</v>
      </c>
      <c r="AZ9" s="151">
        <f>LOOKUP(AY9,'SUPERVISIONES 2015'!$A$3:$B$1279,'SUPERVISIONES 2015'!$B$3:$B$1279)</f>
        <v>52544180</v>
      </c>
      <c r="BA9" s="62" t="s">
        <v>1742</v>
      </c>
      <c r="BB9" s="152"/>
      <c r="BC9" s="153"/>
      <c r="BD9" s="154"/>
      <c r="BE9" s="154"/>
      <c r="BF9" s="153"/>
      <c r="BG9" s="154"/>
      <c r="BH9" s="155"/>
      <c r="BI9" s="156"/>
      <c r="BJ9" s="157"/>
      <c r="BK9" s="157"/>
      <c r="BL9" s="158"/>
      <c r="BM9" s="157"/>
      <c r="BN9" s="159"/>
      <c r="BO9" s="159"/>
      <c r="BP9" s="160"/>
      <c r="BQ9" s="161"/>
      <c r="BR9" s="162"/>
      <c r="BS9" s="161"/>
      <c r="BT9" s="163">
        <f t="shared" si="2"/>
        <v>0</v>
      </c>
      <c r="BU9" s="164">
        <f t="shared" si="11"/>
        <v>0</v>
      </c>
      <c r="BV9" s="165">
        <f t="shared" si="3"/>
        <v>41580000</v>
      </c>
      <c r="BW9" s="166"/>
      <c r="BX9" s="166"/>
      <c r="BY9" s="166"/>
      <c r="BZ9" s="166"/>
      <c r="CA9" s="154"/>
      <c r="CB9" s="156"/>
      <c r="CC9" s="156"/>
      <c r="CD9" s="156"/>
      <c r="CE9" s="156"/>
      <c r="CF9" s="157"/>
      <c r="CG9" s="192"/>
      <c r="CH9" s="192"/>
      <c r="CI9" s="193"/>
      <c r="CJ9" s="193"/>
      <c r="CK9" s="193"/>
      <c r="CL9" s="194"/>
      <c r="CM9" s="195">
        <f t="shared" si="4"/>
        <v>42719</v>
      </c>
      <c r="CN9" s="196"/>
      <c r="CO9" s="125"/>
      <c r="CP9" s="194"/>
      <c r="CQ9" s="197" t="e">
        <f>+SUMIFS(#REF!,#REF!,AG9)</f>
        <v>#REF!</v>
      </c>
      <c r="CR9" s="198" t="e">
        <f>+SUMIFS(#REF!,#REF!,BB9)+SUMIFS(#REF!,#REF!,BH9)+SUMIFS(#REF!,#REF!,BN9)</f>
        <v>#REF!</v>
      </c>
      <c r="CS9" s="199" t="e">
        <f t="shared" si="12"/>
        <v>#REF!</v>
      </c>
      <c r="CT9" s="200"/>
      <c r="CU9" s="201" t="str">
        <f t="shared" si="5"/>
        <v>EJECUCIÓN</v>
      </c>
      <c r="CV9" s="202"/>
      <c r="CW9" s="203">
        <f t="shared" si="6"/>
        <v>42384</v>
      </c>
      <c r="CX9" s="201">
        <f t="shared" si="7"/>
        <v>42719</v>
      </c>
      <c r="CY9" s="204">
        <f t="shared" si="13"/>
        <v>335</v>
      </c>
      <c r="CZ9" s="204">
        <f t="shared" si="8"/>
        <v>-107</v>
      </c>
      <c r="DA9" s="205">
        <f t="shared" si="14"/>
        <v>-31.940298507462689</v>
      </c>
      <c r="DB9" s="589"/>
      <c r="DC9" s="204">
        <f t="shared" si="15"/>
        <v>-31.940298507462689</v>
      </c>
      <c r="DD9" s="206" t="e">
        <f t="shared" si="16"/>
        <v>#REF!</v>
      </c>
    </row>
    <row r="10" spans="1:108" s="130" customFormat="1" ht="76.5" x14ac:dyDescent="0.25">
      <c r="A10" s="521">
        <f t="shared" si="9"/>
        <v>46</v>
      </c>
      <c r="B10" s="50" t="s">
        <v>1653</v>
      </c>
      <c r="C10" s="116" t="s">
        <v>1850</v>
      </c>
      <c r="D10" s="117" t="s">
        <v>1508</v>
      </c>
      <c r="E10" s="79">
        <v>42381</v>
      </c>
      <c r="F10" s="118" t="s">
        <v>1510</v>
      </c>
      <c r="G10" s="118" t="s">
        <v>1718</v>
      </c>
      <c r="H10" s="48" t="s">
        <v>1733</v>
      </c>
      <c r="I10" s="48" t="s">
        <v>1734</v>
      </c>
      <c r="J10" s="28" t="s">
        <v>1851</v>
      </c>
      <c r="K10" s="127">
        <v>52</v>
      </c>
      <c r="L10" s="334" t="s">
        <v>1852</v>
      </c>
      <c r="M10" s="32" t="s">
        <v>1853</v>
      </c>
      <c r="N10" s="335" t="s">
        <v>1854</v>
      </c>
      <c r="O10" s="46" t="s">
        <v>1855</v>
      </c>
      <c r="P10" s="57" t="s">
        <v>1856</v>
      </c>
      <c r="Q10" s="305" t="s">
        <v>1488</v>
      </c>
      <c r="R10" s="306" t="s">
        <v>2156</v>
      </c>
      <c r="S10" s="123"/>
      <c r="T10" s="124"/>
      <c r="U10" s="123"/>
      <c r="V10" s="500">
        <v>46</v>
      </c>
      <c r="W10" s="79">
        <v>42431</v>
      </c>
      <c r="X10" s="79">
        <v>42436</v>
      </c>
      <c r="Y10" s="125">
        <f t="shared" si="17"/>
        <v>5</v>
      </c>
      <c r="Z10" s="119" t="s">
        <v>2157</v>
      </c>
      <c r="AA10" s="119" t="s">
        <v>1718</v>
      </c>
      <c r="AB10" s="48" t="s">
        <v>2158</v>
      </c>
      <c r="AC10" s="48" t="s">
        <v>2158</v>
      </c>
      <c r="AD10" s="330" t="s">
        <v>2159</v>
      </c>
      <c r="AE10" s="335">
        <v>900062917</v>
      </c>
      <c r="AF10" s="126" t="s">
        <v>1967</v>
      </c>
      <c r="AG10" s="332">
        <v>52816</v>
      </c>
      <c r="AH10" s="79">
        <v>42431</v>
      </c>
      <c r="AI10" s="139" t="s">
        <v>1497</v>
      </c>
      <c r="AJ10" s="33">
        <v>221806300</v>
      </c>
      <c r="AK10" s="51" t="s">
        <v>2160</v>
      </c>
      <c r="AL10" s="47"/>
      <c r="AM10" s="210">
        <v>55000000</v>
      </c>
      <c r="AN10" s="125"/>
      <c r="AO10" s="333">
        <v>55000000</v>
      </c>
      <c r="AP10" s="148"/>
      <c r="AQ10" s="149"/>
      <c r="AR10" s="149"/>
      <c r="AS10" s="149"/>
      <c r="AT10" s="150" t="s">
        <v>68</v>
      </c>
      <c r="AU10" s="79">
        <v>42431</v>
      </c>
      <c r="AV10" s="79">
        <v>42735</v>
      </c>
      <c r="AW10" s="47">
        <f>AV10-AU10</f>
        <v>304</v>
      </c>
      <c r="AX10" s="47"/>
      <c r="AY10" s="26" t="s">
        <v>2161</v>
      </c>
      <c r="AZ10" s="151">
        <v>52992368</v>
      </c>
      <c r="BA10" s="62" t="s">
        <v>2162</v>
      </c>
      <c r="BB10" s="153"/>
      <c r="BC10" s="153"/>
      <c r="BD10" s="154"/>
      <c r="BE10" s="189"/>
      <c r="BF10" s="153"/>
      <c r="BG10" s="154"/>
      <c r="BH10" s="155"/>
      <c r="BI10" s="156"/>
      <c r="BJ10" s="157"/>
      <c r="BK10" s="157"/>
      <c r="BL10" s="158"/>
      <c r="BM10" s="157"/>
      <c r="BN10" s="159"/>
      <c r="BO10" s="159"/>
      <c r="BP10" s="160"/>
      <c r="BQ10" s="161"/>
      <c r="BR10" s="162"/>
      <c r="BS10" s="161"/>
      <c r="BT10" s="163">
        <f t="shared" si="2"/>
        <v>0</v>
      </c>
      <c r="BU10" s="164">
        <f t="shared" si="11"/>
        <v>0</v>
      </c>
      <c r="BV10" s="165">
        <f t="shared" si="3"/>
        <v>55000000</v>
      </c>
      <c r="BW10" s="166"/>
      <c r="BX10" s="166"/>
      <c r="BY10" s="309"/>
      <c r="BZ10" s="166"/>
      <c r="CA10" s="154"/>
      <c r="CB10" s="156"/>
      <c r="CC10" s="156"/>
      <c r="CD10" s="191"/>
      <c r="CE10" s="156"/>
      <c r="CF10" s="157"/>
      <c r="CG10" s="192"/>
      <c r="CH10" s="192"/>
      <c r="CI10" s="193"/>
      <c r="CJ10" s="193"/>
      <c r="CK10" s="193"/>
      <c r="CL10" s="194"/>
      <c r="CM10" s="195">
        <f t="shared" si="4"/>
        <v>42735</v>
      </c>
      <c r="CN10" s="196"/>
      <c r="CO10" s="125"/>
      <c r="CP10" s="194"/>
      <c r="CQ10" s="197" t="e">
        <f>+SUMIFS(#REF!,#REF!,AG10)</f>
        <v>#REF!</v>
      </c>
      <c r="CR10" s="198" t="e">
        <f>+SUMIFS(#REF!,#REF!,BB10)+SUMIFS(#REF!,#REF!,BH10)+SUMIFS(#REF!,#REF!,BN10)</f>
        <v>#REF!</v>
      </c>
      <c r="CS10" s="199" t="e">
        <f t="shared" si="12"/>
        <v>#REF!</v>
      </c>
      <c r="CT10" s="200"/>
      <c r="CU10" s="201" t="str">
        <f t="shared" si="5"/>
        <v>EJECUCION</v>
      </c>
      <c r="CV10" s="202"/>
      <c r="CW10" s="203">
        <f t="shared" si="6"/>
        <v>42431</v>
      </c>
      <c r="CX10" s="201">
        <f t="shared" si="7"/>
        <v>42735</v>
      </c>
      <c r="CY10" s="204">
        <f t="shared" si="13"/>
        <v>304</v>
      </c>
      <c r="CZ10" s="204">
        <f t="shared" si="8"/>
        <v>-154</v>
      </c>
      <c r="DA10" s="205">
        <f t="shared" si="14"/>
        <v>-50.657894736842103</v>
      </c>
      <c r="DB10" s="589"/>
      <c r="DC10" s="204">
        <f t="shared" si="15"/>
        <v>-50.657894736842103</v>
      </c>
      <c r="DD10" s="206" t="e">
        <f t="shared" si="16"/>
        <v>#REF!</v>
      </c>
    </row>
    <row r="11" spans="1:108" s="130" customFormat="1" ht="89.25" x14ac:dyDescent="0.25">
      <c r="A11" s="521">
        <f t="shared" si="9"/>
        <v>3</v>
      </c>
      <c r="B11" s="50" t="s">
        <v>1500</v>
      </c>
      <c r="C11" s="116" t="s">
        <v>1501</v>
      </c>
      <c r="D11" s="117" t="s">
        <v>1509</v>
      </c>
      <c r="E11" s="79">
        <v>42381</v>
      </c>
      <c r="F11" s="118" t="s">
        <v>1510</v>
      </c>
      <c r="G11" s="118"/>
      <c r="H11" s="119" t="s">
        <v>1486</v>
      </c>
      <c r="I11" s="119" t="s">
        <v>1576</v>
      </c>
      <c r="J11" s="28" t="s">
        <v>1650</v>
      </c>
      <c r="K11" s="61">
        <v>3</v>
      </c>
      <c r="L11" s="120">
        <v>801116</v>
      </c>
      <c r="M11" s="54" t="s">
        <v>1487</v>
      </c>
      <c r="N11" s="304">
        <v>40250000</v>
      </c>
      <c r="O11" s="46" t="s">
        <v>1519</v>
      </c>
      <c r="P11" s="57" t="s">
        <v>1496</v>
      </c>
      <c r="Q11" s="305" t="s">
        <v>1488</v>
      </c>
      <c r="R11" s="306" t="s">
        <v>1489</v>
      </c>
      <c r="S11" s="123"/>
      <c r="T11" s="124"/>
      <c r="U11" s="123"/>
      <c r="V11" s="500">
        <v>3</v>
      </c>
      <c r="W11" s="79">
        <v>42382</v>
      </c>
      <c r="X11" s="79">
        <v>42382</v>
      </c>
      <c r="Y11" s="125">
        <f t="shared" si="17"/>
        <v>0</v>
      </c>
      <c r="Z11" s="119" t="s">
        <v>1491</v>
      </c>
      <c r="AA11" s="119" t="s">
        <v>1492</v>
      </c>
      <c r="AB11" s="119" t="s">
        <v>1493</v>
      </c>
      <c r="AC11" s="119" t="s">
        <v>1493</v>
      </c>
      <c r="AD11" s="51" t="s">
        <v>1511</v>
      </c>
      <c r="AE11" s="307">
        <v>1020751323</v>
      </c>
      <c r="AF11" s="126"/>
      <c r="AG11" s="127">
        <v>13516</v>
      </c>
      <c r="AH11" s="79">
        <v>42382</v>
      </c>
      <c r="AI11" s="308" t="s">
        <v>1497</v>
      </c>
      <c r="AJ11" s="35">
        <v>4822717786</v>
      </c>
      <c r="AK11" s="51" t="s">
        <v>1513</v>
      </c>
      <c r="AL11" s="210">
        <v>3500000</v>
      </c>
      <c r="AM11" s="210">
        <v>40250000</v>
      </c>
      <c r="AN11" s="125"/>
      <c r="AO11" s="333">
        <f t="shared" si="1"/>
        <v>40250000</v>
      </c>
      <c r="AP11" s="148" t="s">
        <v>22</v>
      </c>
      <c r="AQ11" s="149" t="s">
        <v>68</v>
      </c>
      <c r="AR11" s="149" t="s">
        <v>68</v>
      </c>
      <c r="AS11" s="149" t="s">
        <v>68</v>
      </c>
      <c r="AT11" s="150" t="s">
        <v>68</v>
      </c>
      <c r="AU11" s="79">
        <v>42382</v>
      </c>
      <c r="AV11" s="276">
        <v>42731</v>
      </c>
      <c r="AW11" s="7">
        <f t="shared" si="10"/>
        <v>349</v>
      </c>
      <c r="AX11" s="7">
        <v>0</v>
      </c>
      <c r="AY11" s="339"/>
      <c r="AZ11" s="340" t="e">
        <f>LOOKUP(AY11,'SUPERVISIONES 2015'!$A$3:$B$1279,'SUPERVISIONES 2015'!$B$3:$B$1279)</f>
        <v>#N/A</v>
      </c>
      <c r="BA11" s="341" t="s">
        <v>1523</v>
      </c>
      <c r="BB11" s="342"/>
      <c r="BC11" s="342"/>
      <c r="BD11" s="213"/>
      <c r="BE11" s="343"/>
      <c r="BF11" s="342"/>
      <c r="BG11" s="213"/>
      <c r="BH11" s="344"/>
      <c r="BI11" s="214"/>
      <c r="BJ11" s="216"/>
      <c r="BK11" s="216"/>
      <c r="BL11" s="345"/>
      <c r="BM11" s="216"/>
      <c r="BN11" s="346"/>
      <c r="BO11" s="346"/>
      <c r="BP11" s="347"/>
      <c r="BQ11" s="348"/>
      <c r="BR11" s="349"/>
      <c r="BS11" s="348"/>
      <c r="BT11" s="350">
        <f t="shared" si="2"/>
        <v>0</v>
      </c>
      <c r="BU11" s="351">
        <f t="shared" si="11"/>
        <v>0</v>
      </c>
      <c r="BV11" s="352">
        <f t="shared" si="3"/>
        <v>40250000</v>
      </c>
      <c r="BW11" s="212"/>
      <c r="BX11" s="212"/>
      <c r="BY11" s="353"/>
      <c r="BZ11" s="212"/>
      <c r="CA11" s="213"/>
      <c r="CB11" s="216"/>
      <c r="CC11" s="214"/>
      <c r="CD11" s="214"/>
      <c r="CE11" s="214"/>
      <c r="CF11" s="216"/>
      <c r="CG11" s="217"/>
      <c r="CH11" s="217"/>
      <c r="CI11" s="218"/>
      <c r="CJ11" s="218"/>
      <c r="CK11" s="218"/>
      <c r="CL11" s="219"/>
      <c r="CM11" s="220">
        <f t="shared" si="4"/>
        <v>42731</v>
      </c>
      <c r="CN11" s="221"/>
      <c r="CO11" s="222"/>
      <c r="CP11" s="219"/>
      <c r="CQ11" s="223" t="e">
        <f>+SUMIFS(#REF!,#REF!,AG11)</f>
        <v>#REF!</v>
      </c>
      <c r="CR11" s="224" t="e">
        <f>+SUMIFS(#REF!,#REF!,BB11)+SUMIFS(#REF!,#REF!,BH11)+SUMIFS(#REF!,#REF!,BN11)</f>
        <v>#REF!</v>
      </c>
      <c r="CS11" s="225" t="e">
        <f t="shared" si="12"/>
        <v>#REF!</v>
      </c>
      <c r="CT11" s="226"/>
      <c r="CU11" s="227" t="str">
        <f t="shared" si="5"/>
        <v>EJECUCIÓN</v>
      </c>
      <c r="CV11" s="228"/>
      <c r="CW11" s="229">
        <f t="shared" si="6"/>
        <v>42382</v>
      </c>
      <c r="CX11" s="227">
        <f t="shared" si="7"/>
        <v>42731</v>
      </c>
      <c r="CY11" s="230">
        <f t="shared" si="13"/>
        <v>349</v>
      </c>
      <c r="CZ11" s="230">
        <f t="shared" si="8"/>
        <v>-105</v>
      </c>
      <c r="DA11" s="231">
        <f t="shared" si="14"/>
        <v>-30.085959885386821</v>
      </c>
      <c r="DB11" s="591"/>
      <c r="DC11" s="230">
        <f t="shared" si="15"/>
        <v>-30.085959885386821</v>
      </c>
      <c r="DD11" s="232" t="e">
        <f t="shared" si="16"/>
        <v>#REF!</v>
      </c>
    </row>
    <row r="12" spans="1:108" s="130" customFormat="1" ht="93" customHeight="1" x14ac:dyDescent="0.25">
      <c r="A12" s="521" t="str">
        <f t="shared" si="9"/>
        <v>12</v>
      </c>
      <c r="B12" s="50" t="s">
        <v>2040</v>
      </c>
      <c r="C12" s="116" t="s">
        <v>1683</v>
      </c>
      <c r="D12" s="117" t="s">
        <v>1514</v>
      </c>
      <c r="E12" s="79">
        <v>42381</v>
      </c>
      <c r="F12" s="118" t="s">
        <v>1510</v>
      </c>
      <c r="G12" s="118" t="s">
        <v>1547</v>
      </c>
      <c r="H12" s="119" t="s">
        <v>1486</v>
      </c>
      <c r="I12" s="119" t="s">
        <v>1684</v>
      </c>
      <c r="J12" s="28" t="s">
        <v>1687</v>
      </c>
      <c r="K12" s="127">
        <v>208</v>
      </c>
      <c r="L12" s="120">
        <v>801015</v>
      </c>
      <c r="M12" s="54" t="s">
        <v>1664</v>
      </c>
      <c r="N12" s="304">
        <v>77000000</v>
      </c>
      <c r="O12" s="46" t="s">
        <v>1685</v>
      </c>
      <c r="P12" s="57" t="s">
        <v>1496</v>
      </c>
      <c r="Q12" s="305" t="s">
        <v>1488</v>
      </c>
      <c r="R12" s="306" t="s">
        <v>1489</v>
      </c>
      <c r="S12" s="123"/>
      <c r="T12" s="124"/>
      <c r="U12" s="123"/>
      <c r="V12" s="500" t="s">
        <v>1515</v>
      </c>
      <c r="W12" s="79">
        <v>42388</v>
      </c>
      <c r="X12" s="79">
        <v>42388</v>
      </c>
      <c r="Y12" s="125">
        <f t="shared" si="17"/>
        <v>0</v>
      </c>
      <c r="Z12" s="119" t="s">
        <v>1491</v>
      </c>
      <c r="AA12" s="119" t="s">
        <v>1492</v>
      </c>
      <c r="AB12" s="119" t="s">
        <v>1493</v>
      </c>
      <c r="AC12" s="119" t="s">
        <v>1493</v>
      </c>
      <c r="AD12" s="51" t="s">
        <v>1686</v>
      </c>
      <c r="AE12" s="307">
        <v>77177212</v>
      </c>
      <c r="AF12" s="126"/>
      <c r="AG12" s="127">
        <v>21216</v>
      </c>
      <c r="AH12" s="79">
        <v>42388</v>
      </c>
      <c r="AI12" s="139" t="s">
        <v>1497</v>
      </c>
      <c r="AJ12" s="35">
        <v>5570179118</v>
      </c>
      <c r="AK12" s="51" t="s">
        <v>1534</v>
      </c>
      <c r="AL12" s="47">
        <v>7000000</v>
      </c>
      <c r="AM12" s="210">
        <v>77000000</v>
      </c>
      <c r="AN12" s="125"/>
      <c r="AO12" s="333">
        <f t="shared" si="1"/>
        <v>77000000</v>
      </c>
      <c r="AP12" s="148" t="s">
        <v>22</v>
      </c>
      <c r="AQ12" s="149" t="s">
        <v>68</v>
      </c>
      <c r="AR12" s="149" t="s">
        <v>68</v>
      </c>
      <c r="AS12" s="149" t="s">
        <v>68</v>
      </c>
      <c r="AT12" s="150" t="s">
        <v>68</v>
      </c>
      <c r="AU12" s="79">
        <v>42388</v>
      </c>
      <c r="AV12" s="312">
        <v>42722</v>
      </c>
      <c r="AW12" s="314">
        <f t="shared" si="10"/>
        <v>334</v>
      </c>
      <c r="AX12" s="314"/>
      <c r="AY12" s="38" t="s">
        <v>59</v>
      </c>
      <c r="AZ12" s="316">
        <f>LOOKUP(AY12,'SUPERVISIONES 2015'!$A$3:$B$1279,'SUPERVISIONES 2015'!$B$3:$B$1279)</f>
        <v>79572017</v>
      </c>
      <c r="BA12" s="354" t="s">
        <v>2042</v>
      </c>
      <c r="BB12" s="355"/>
      <c r="BC12" s="318"/>
      <c r="BD12" s="169"/>
      <c r="BE12" s="169"/>
      <c r="BF12" s="318"/>
      <c r="BG12" s="169"/>
      <c r="BH12" s="320"/>
      <c r="BI12" s="170"/>
      <c r="BJ12" s="171"/>
      <c r="BK12" s="171"/>
      <c r="BL12" s="321"/>
      <c r="BM12" s="171"/>
      <c r="BN12" s="322"/>
      <c r="BO12" s="322"/>
      <c r="BP12" s="323"/>
      <c r="BQ12" s="324"/>
      <c r="BR12" s="325"/>
      <c r="BS12" s="324"/>
      <c r="BT12" s="326">
        <f t="shared" si="2"/>
        <v>0</v>
      </c>
      <c r="BU12" s="327">
        <f t="shared" si="11"/>
        <v>0</v>
      </c>
      <c r="BV12" s="328">
        <f t="shared" si="3"/>
        <v>77000000</v>
      </c>
      <c r="BW12" s="168"/>
      <c r="BX12" s="168"/>
      <c r="BY12" s="168"/>
      <c r="BZ12" s="168"/>
      <c r="CA12" s="169"/>
      <c r="CB12" s="170"/>
      <c r="CC12" s="170"/>
      <c r="CD12" s="170"/>
      <c r="CE12" s="170"/>
      <c r="CF12" s="171"/>
      <c r="CG12" s="172"/>
      <c r="CH12" s="172"/>
      <c r="CI12" s="173"/>
      <c r="CJ12" s="173"/>
      <c r="CK12" s="173"/>
      <c r="CL12" s="174"/>
      <c r="CM12" s="175">
        <f t="shared" si="4"/>
        <v>42722</v>
      </c>
      <c r="CN12" s="176"/>
      <c r="CO12" s="177"/>
      <c r="CP12" s="174"/>
      <c r="CQ12" s="178" t="e">
        <f>+SUMIFS(#REF!,#REF!,AG12)</f>
        <v>#REF!</v>
      </c>
      <c r="CR12" s="179" t="e">
        <f>+SUMIFS(#REF!,#REF!,BB12)+SUMIFS(#REF!,#REF!,BH12)+SUMIFS(#REF!,#REF!,BN12)</f>
        <v>#REF!</v>
      </c>
      <c r="CS12" s="180" t="e">
        <f t="shared" si="12"/>
        <v>#REF!</v>
      </c>
      <c r="CT12" s="181"/>
      <c r="CU12" s="182" t="str">
        <f t="shared" si="5"/>
        <v>EJECUCIÓN</v>
      </c>
      <c r="CV12" s="183"/>
      <c r="CW12" s="184">
        <f t="shared" si="6"/>
        <v>42388</v>
      </c>
      <c r="CX12" s="182">
        <f t="shared" si="7"/>
        <v>42722</v>
      </c>
      <c r="CY12" s="185">
        <f t="shared" si="13"/>
        <v>334</v>
      </c>
      <c r="CZ12" s="185">
        <f t="shared" si="8"/>
        <v>-111</v>
      </c>
      <c r="DA12" s="186">
        <f t="shared" si="14"/>
        <v>-33.233532934131738</v>
      </c>
      <c r="DB12" s="592"/>
      <c r="DC12" s="185">
        <f t="shared" si="15"/>
        <v>-33.233532934131738</v>
      </c>
      <c r="DD12" s="187" t="e">
        <f t="shared" si="16"/>
        <v>#REF!</v>
      </c>
    </row>
    <row r="13" spans="1:108" s="130" customFormat="1" ht="63.75" x14ac:dyDescent="0.2">
      <c r="A13" s="521">
        <f t="shared" si="9"/>
        <v>5</v>
      </c>
      <c r="B13" s="50" t="s">
        <v>1653</v>
      </c>
      <c r="C13" s="116" t="s">
        <v>1743</v>
      </c>
      <c r="D13" s="117" t="s">
        <v>1515</v>
      </c>
      <c r="E13" s="79">
        <v>42382</v>
      </c>
      <c r="F13" s="118" t="s">
        <v>1510</v>
      </c>
      <c r="G13" s="118" t="s">
        <v>1547</v>
      </c>
      <c r="H13" s="48" t="s">
        <v>1486</v>
      </c>
      <c r="I13" s="48" t="s">
        <v>1744</v>
      </c>
      <c r="J13" s="28" t="s">
        <v>1745</v>
      </c>
      <c r="K13" s="127">
        <v>199</v>
      </c>
      <c r="L13" s="120">
        <v>801116</v>
      </c>
      <c r="M13" s="132" t="s">
        <v>1736</v>
      </c>
      <c r="N13" s="331" t="s">
        <v>1746</v>
      </c>
      <c r="O13" s="46" t="s">
        <v>1747</v>
      </c>
      <c r="P13" s="57" t="s">
        <v>1496</v>
      </c>
      <c r="Q13" s="305" t="s">
        <v>1488</v>
      </c>
      <c r="R13" s="306" t="s">
        <v>1489</v>
      </c>
      <c r="S13" s="123"/>
      <c r="T13" s="124"/>
      <c r="U13" s="123"/>
      <c r="V13" s="500">
        <v>5</v>
      </c>
      <c r="W13" s="79">
        <v>42383</v>
      </c>
      <c r="X13" s="79">
        <v>42388</v>
      </c>
      <c r="Y13" s="125">
        <f t="shared" si="17"/>
        <v>5</v>
      </c>
      <c r="Z13" s="119" t="s">
        <v>1491</v>
      </c>
      <c r="AA13" s="119" t="s">
        <v>1492</v>
      </c>
      <c r="AB13" s="48" t="s">
        <v>1493</v>
      </c>
      <c r="AC13" s="48" t="s">
        <v>1493</v>
      </c>
      <c r="AD13" s="330" t="s">
        <v>1748</v>
      </c>
      <c r="AE13" s="331">
        <v>1049617134</v>
      </c>
      <c r="AF13" s="126"/>
      <c r="AG13" s="127">
        <v>16816</v>
      </c>
      <c r="AH13" s="79">
        <v>42383</v>
      </c>
      <c r="AI13" s="139" t="s">
        <v>1749</v>
      </c>
      <c r="AJ13" s="33">
        <v>4093878502</v>
      </c>
      <c r="AK13" s="51" t="s">
        <v>1750</v>
      </c>
      <c r="AL13" s="47">
        <v>3500000</v>
      </c>
      <c r="AM13" s="47">
        <v>31500000</v>
      </c>
      <c r="AN13" s="125"/>
      <c r="AO13" s="333">
        <f t="shared" si="1"/>
        <v>31500000</v>
      </c>
      <c r="AP13" s="148" t="s">
        <v>22</v>
      </c>
      <c r="AQ13" s="149" t="s">
        <v>68</v>
      </c>
      <c r="AR13" s="149" t="s">
        <v>68</v>
      </c>
      <c r="AS13" s="149" t="s">
        <v>68</v>
      </c>
      <c r="AT13" s="150" t="s">
        <v>68</v>
      </c>
      <c r="AU13" s="79">
        <v>42383</v>
      </c>
      <c r="AV13" s="79">
        <v>42657</v>
      </c>
      <c r="AW13" s="47">
        <f t="shared" si="10"/>
        <v>274</v>
      </c>
      <c r="AX13" s="47"/>
      <c r="AY13" s="356" t="s">
        <v>1751</v>
      </c>
      <c r="AZ13" s="151">
        <f>LOOKUP(AY13,'SUPERVISIONES 2015'!$A$3:$B$1279,'SUPERVISIONES 2015'!$B$3:$B$1279)</f>
        <v>80049005</v>
      </c>
      <c r="BA13" s="62" t="s">
        <v>1752</v>
      </c>
      <c r="BB13" s="153"/>
      <c r="BC13" s="153"/>
      <c r="BD13" s="154"/>
      <c r="BE13" s="189"/>
      <c r="BF13" s="153"/>
      <c r="BG13" s="154"/>
      <c r="BH13" s="155"/>
      <c r="BI13" s="156"/>
      <c r="BJ13" s="157"/>
      <c r="BK13" s="157"/>
      <c r="BL13" s="158"/>
      <c r="BM13" s="157"/>
      <c r="BN13" s="159"/>
      <c r="BO13" s="159"/>
      <c r="BP13" s="160"/>
      <c r="BQ13" s="161"/>
      <c r="BR13" s="162"/>
      <c r="BS13" s="161"/>
      <c r="BT13" s="163">
        <f t="shared" si="2"/>
        <v>0</v>
      </c>
      <c r="BU13" s="164">
        <f t="shared" si="11"/>
        <v>0</v>
      </c>
      <c r="BV13" s="165">
        <f t="shared" si="3"/>
        <v>31500000</v>
      </c>
      <c r="BW13" s="166"/>
      <c r="BX13" s="166"/>
      <c r="BY13" s="309"/>
      <c r="BZ13" s="166"/>
      <c r="CA13" s="154"/>
      <c r="CB13" s="156"/>
      <c r="CC13" s="156"/>
      <c r="CD13" s="191"/>
      <c r="CE13" s="156"/>
      <c r="CF13" s="157"/>
      <c r="CG13" s="192"/>
      <c r="CH13" s="192"/>
      <c r="CI13" s="193"/>
      <c r="CJ13" s="193"/>
      <c r="CK13" s="193"/>
      <c r="CL13" s="194"/>
      <c r="CM13" s="195">
        <f t="shared" si="4"/>
        <v>42657</v>
      </c>
      <c r="CN13" s="196"/>
      <c r="CO13" s="125"/>
      <c r="CP13" s="194"/>
      <c r="CQ13" s="197" t="e">
        <f>+SUMIFS(#REF!,#REF!,AG13)</f>
        <v>#REF!</v>
      </c>
      <c r="CR13" s="198" t="e">
        <f>+SUMIFS(#REF!,#REF!,BB13)+SUMIFS(#REF!,#REF!,BH13)+SUMIFS(#REF!,#REF!,BN13)</f>
        <v>#REF!</v>
      </c>
      <c r="CS13" s="199" t="e">
        <f t="shared" si="12"/>
        <v>#REF!</v>
      </c>
      <c r="CT13" s="200"/>
      <c r="CU13" s="201" t="str">
        <f t="shared" si="5"/>
        <v>EJECUCIÓN</v>
      </c>
      <c r="CV13" s="202"/>
      <c r="CW13" s="203">
        <f t="shared" si="6"/>
        <v>42383</v>
      </c>
      <c r="CX13" s="201">
        <f t="shared" si="7"/>
        <v>42657</v>
      </c>
      <c r="CY13" s="204">
        <f t="shared" si="13"/>
        <v>274</v>
      </c>
      <c r="CZ13" s="204">
        <f t="shared" si="8"/>
        <v>-106</v>
      </c>
      <c r="DA13" s="205">
        <f t="shared" si="14"/>
        <v>-38.686131386861319</v>
      </c>
      <c r="DB13" s="589"/>
      <c r="DC13" s="204">
        <f t="shared" si="15"/>
        <v>-38.686131386861319</v>
      </c>
      <c r="DD13" s="206" t="e">
        <f t="shared" si="16"/>
        <v>#REF!</v>
      </c>
    </row>
    <row r="14" spans="1:108" s="130" customFormat="1" ht="63.75" x14ac:dyDescent="0.25">
      <c r="A14" s="521">
        <f t="shared" si="9"/>
        <v>15</v>
      </c>
      <c r="B14" s="50" t="s">
        <v>1653</v>
      </c>
      <c r="C14" s="116" t="s">
        <v>1753</v>
      </c>
      <c r="D14" s="117" t="s">
        <v>1516</v>
      </c>
      <c r="E14" s="79">
        <v>42382</v>
      </c>
      <c r="F14" s="118" t="s">
        <v>1510</v>
      </c>
      <c r="G14" s="118" t="s">
        <v>1547</v>
      </c>
      <c r="H14" s="48" t="s">
        <v>1486</v>
      </c>
      <c r="I14" s="119" t="s">
        <v>1684</v>
      </c>
      <c r="J14" s="28" t="s">
        <v>1754</v>
      </c>
      <c r="K14" s="61">
        <v>209</v>
      </c>
      <c r="L14" s="120">
        <v>801217</v>
      </c>
      <c r="M14" s="54" t="s">
        <v>1755</v>
      </c>
      <c r="N14" s="304" t="s">
        <v>1756</v>
      </c>
      <c r="O14" s="46" t="s">
        <v>1757</v>
      </c>
      <c r="P14" s="57" t="s">
        <v>1496</v>
      </c>
      <c r="Q14" s="305" t="s">
        <v>1488</v>
      </c>
      <c r="R14" s="306" t="s">
        <v>1489</v>
      </c>
      <c r="S14" s="123"/>
      <c r="T14" s="124"/>
      <c r="U14" s="123"/>
      <c r="V14" s="500">
        <v>15</v>
      </c>
      <c r="W14" s="79">
        <v>42389</v>
      </c>
      <c r="X14" s="79">
        <v>42391</v>
      </c>
      <c r="Y14" s="125">
        <f t="shared" si="17"/>
        <v>2</v>
      </c>
      <c r="Z14" s="119" t="s">
        <v>1491</v>
      </c>
      <c r="AA14" s="119" t="s">
        <v>1492</v>
      </c>
      <c r="AB14" s="119" t="s">
        <v>1493</v>
      </c>
      <c r="AC14" s="119" t="s">
        <v>1493</v>
      </c>
      <c r="AD14" s="330" t="s">
        <v>1758</v>
      </c>
      <c r="AE14" s="331">
        <v>79262899</v>
      </c>
      <c r="AF14" s="126"/>
      <c r="AG14" s="127">
        <v>24416</v>
      </c>
      <c r="AH14" s="79">
        <v>42389</v>
      </c>
      <c r="AI14" s="308" t="s">
        <v>1749</v>
      </c>
      <c r="AJ14" s="35">
        <v>79262899</v>
      </c>
      <c r="AK14" s="51" t="s">
        <v>1740</v>
      </c>
      <c r="AL14" s="47">
        <v>3500000</v>
      </c>
      <c r="AM14" s="210">
        <v>38500000</v>
      </c>
      <c r="AN14" s="125"/>
      <c r="AO14" s="333">
        <f t="shared" si="1"/>
        <v>38500000</v>
      </c>
      <c r="AP14" s="148" t="s">
        <v>22</v>
      </c>
      <c r="AQ14" s="149" t="s">
        <v>68</v>
      </c>
      <c r="AR14" s="149" t="s">
        <v>68</v>
      </c>
      <c r="AS14" s="149" t="s">
        <v>68</v>
      </c>
      <c r="AT14" s="150" t="s">
        <v>68</v>
      </c>
      <c r="AU14" s="79">
        <v>42389</v>
      </c>
      <c r="AV14" s="79">
        <v>42724</v>
      </c>
      <c r="AW14" s="47">
        <f t="shared" si="10"/>
        <v>335</v>
      </c>
      <c r="AX14" s="47"/>
      <c r="AY14" s="23" t="s">
        <v>59</v>
      </c>
      <c r="AZ14" s="151">
        <f>LOOKUP(AY14,'SUPERVISIONES 2015'!$A$3:$B$1279,'SUPERVISIONES 2015'!$B$3:$B$1279)</f>
        <v>79572017</v>
      </c>
      <c r="BA14" s="208" t="s">
        <v>1759</v>
      </c>
      <c r="BB14" s="153"/>
      <c r="BC14" s="153"/>
      <c r="BD14" s="154"/>
      <c r="BE14" s="209"/>
      <c r="BF14" s="153"/>
      <c r="BG14" s="154"/>
      <c r="BH14" s="155"/>
      <c r="BI14" s="156"/>
      <c r="BJ14" s="157"/>
      <c r="BK14" s="157"/>
      <c r="BL14" s="158"/>
      <c r="BM14" s="157"/>
      <c r="BN14" s="159"/>
      <c r="BO14" s="159"/>
      <c r="BP14" s="160"/>
      <c r="BQ14" s="161"/>
      <c r="BR14" s="162"/>
      <c r="BS14" s="161"/>
      <c r="BT14" s="163">
        <f t="shared" si="2"/>
        <v>0</v>
      </c>
      <c r="BU14" s="164">
        <f t="shared" si="11"/>
        <v>0</v>
      </c>
      <c r="BV14" s="165">
        <f t="shared" si="3"/>
        <v>38500000</v>
      </c>
      <c r="BW14" s="166"/>
      <c r="BX14" s="166"/>
      <c r="BY14" s="309"/>
      <c r="BZ14" s="166"/>
      <c r="CA14" s="154"/>
      <c r="CB14" s="157"/>
      <c r="CC14" s="156"/>
      <c r="CD14" s="156"/>
      <c r="CE14" s="156"/>
      <c r="CF14" s="157"/>
      <c r="CG14" s="192"/>
      <c r="CH14" s="192"/>
      <c r="CI14" s="193"/>
      <c r="CJ14" s="193"/>
      <c r="CK14" s="193"/>
      <c r="CL14" s="194"/>
      <c r="CM14" s="195">
        <f t="shared" si="4"/>
        <v>42724</v>
      </c>
      <c r="CN14" s="196"/>
      <c r="CO14" s="125"/>
      <c r="CP14" s="194"/>
      <c r="CQ14" s="197" t="e">
        <f>+SUMIFS(#REF!,#REF!,AG14)</f>
        <v>#REF!</v>
      </c>
      <c r="CR14" s="198" t="e">
        <f>+SUMIFS(#REF!,#REF!,BB14)+SUMIFS(#REF!,#REF!,BH14)+SUMIFS(#REF!,#REF!,BN14)</f>
        <v>#REF!</v>
      </c>
      <c r="CS14" s="199" t="e">
        <f t="shared" si="12"/>
        <v>#REF!</v>
      </c>
      <c r="CT14" s="200"/>
      <c r="CU14" s="201" t="str">
        <f t="shared" si="5"/>
        <v>EJECUCIÓN</v>
      </c>
      <c r="CV14" s="202"/>
      <c r="CW14" s="203">
        <f t="shared" si="6"/>
        <v>42389</v>
      </c>
      <c r="CX14" s="201">
        <f t="shared" si="7"/>
        <v>42724</v>
      </c>
      <c r="CY14" s="204">
        <f t="shared" si="13"/>
        <v>335</v>
      </c>
      <c r="CZ14" s="204">
        <f t="shared" si="8"/>
        <v>-112</v>
      </c>
      <c r="DA14" s="205">
        <f t="shared" si="14"/>
        <v>-33.432835820895527</v>
      </c>
      <c r="DB14" s="589"/>
      <c r="DC14" s="204">
        <f t="shared" si="15"/>
        <v>-33.432835820895527</v>
      </c>
      <c r="DD14" s="206" t="e">
        <f t="shared" si="16"/>
        <v>#REF!</v>
      </c>
    </row>
    <row r="15" spans="1:108" s="130" customFormat="1" ht="89.25" x14ac:dyDescent="0.25">
      <c r="A15" s="521">
        <f t="shared" si="9"/>
        <v>10</v>
      </c>
      <c r="B15" s="50" t="s">
        <v>1653</v>
      </c>
      <c r="C15" s="116" t="s">
        <v>1760</v>
      </c>
      <c r="D15" s="117" t="s">
        <v>1517</v>
      </c>
      <c r="E15" s="79">
        <v>42382</v>
      </c>
      <c r="F15" s="118" t="s">
        <v>1510</v>
      </c>
      <c r="G15" s="118" t="s">
        <v>1568</v>
      </c>
      <c r="H15" s="48" t="s">
        <v>1761</v>
      </c>
      <c r="I15" s="48" t="s">
        <v>1762</v>
      </c>
      <c r="J15" s="28" t="s">
        <v>1763</v>
      </c>
      <c r="K15" s="127">
        <v>54</v>
      </c>
      <c r="L15" s="120">
        <v>801315</v>
      </c>
      <c r="M15" s="54" t="s">
        <v>1755</v>
      </c>
      <c r="N15" s="331" t="s">
        <v>1764</v>
      </c>
      <c r="O15" s="46" t="s">
        <v>1765</v>
      </c>
      <c r="P15" s="57" t="s">
        <v>1572</v>
      </c>
      <c r="Q15" s="305" t="s">
        <v>1488</v>
      </c>
      <c r="R15" s="306" t="s">
        <v>1489</v>
      </c>
      <c r="S15" s="123"/>
      <c r="T15" s="124"/>
      <c r="U15" s="123"/>
      <c r="V15" s="500">
        <v>10</v>
      </c>
      <c r="W15" s="79">
        <v>42384</v>
      </c>
      <c r="X15" s="79">
        <v>42389</v>
      </c>
      <c r="Y15" s="125">
        <f t="shared" si="17"/>
        <v>5</v>
      </c>
      <c r="Z15" s="119" t="s">
        <v>1568</v>
      </c>
      <c r="AA15" s="119"/>
      <c r="AB15" s="48" t="s">
        <v>1761</v>
      </c>
      <c r="AC15" s="48" t="s">
        <v>1766</v>
      </c>
      <c r="AD15" s="330" t="s">
        <v>1767</v>
      </c>
      <c r="AE15" s="331">
        <v>98324134</v>
      </c>
      <c r="AF15" s="126"/>
      <c r="AG15" s="127">
        <v>18516</v>
      </c>
      <c r="AH15" s="79">
        <v>42384</v>
      </c>
      <c r="AI15" s="139" t="s">
        <v>1749</v>
      </c>
      <c r="AJ15" s="33">
        <v>24527938846</v>
      </c>
      <c r="AK15" s="51" t="s">
        <v>1768</v>
      </c>
      <c r="AL15" s="47">
        <v>854160</v>
      </c>
      <c r="AM15" s="210">
        <v>9395760</v>
      </c>
      <c r="AN15" s="125"/>
      <c r="AO15" s="333">
        <f t="shared" si="1"/>
        <v>9395760</v>
      </c>
      <c r="AP15" s="148" t="s">
        <v>22</v>
      </c>
      <c r="AQ15" s="149" t="s">
        <v>68</v>
      </c>
      <c r="AR15" s="149" t="s">
        <v>68</v>
      </c>
      <c r="AS15" s="149" t="s">
        <v>68</v>
      </c>
      <c r="AT15" s="150" t="s">
        <v>68</v>
      </c>
      <c r="AU15" s="79">
        <v>42384</v>
      </c>
      <c r="AV15" s="79">
        <v>42719</v>
      </c>
      <c r="AW15" s="47">
        <f t="shared" si="10"/>
        <v>335</v>
      </c>
      <c r="AX15" s="47"/>
      <c r="AY15" s="26" t="s">
        <v>1769</v>
      </c>
      <c r="AZ15" s="151">
        <v>30738603</v>
      </c>
      <c r="BA15" s="62" t="s">
        <v>1770</v>
      </c>
      <c r="BB15" s="152"/>
      <c r="BC15" s="153"/>
      <c r="BD15" s="154"/>
      <c r="BE15" s="154"/>
      <c r="BF15" s="153"/>
      <c r="BG15" s="154"/>
      <c r="BH15" s="155"/>
      <c r="BI15" s="156"/>
      <c r="BJ15" s="157"/>
      <c r="BK15" s="157"/>
      <c r="BL15" s="158"/>
      <c r="BM15" s="157"/>
      <c r="BN15" s="159"/>
      <c r="BO15" s="159"/>
      <c r="BP15" s="160"/>
      <c r="BQ15" s="161"/>
      <c r="BR15" s="162"/>
      <c r="BS15" s="161"/>
      <c r="BT15" s="163">
        <f t="shared" si="2"/>
        <v>0</v>
      </c>
      <c r="BU15" s="164">
        <f t="shared" si="11"/>
        <v>0</v>
      </c>
      <c r="BV15" s="165">
        <f t="shared" si="3"/>
        <v>9395760</v>
      </c>
      <c r="BW15" s="166"/>
      <c r="BX15" s="166"/>
      <c r="BY15" s="166"/>
      <c r="BZ15" s="166"/>
      <c r="CA15" s="154"/>
      <c r="CB15" s="156"/>
      <c r="CC15" s="156"/>
      <c r="CD15" s="156"/>
      <c r="CE15" s="156"/>
      <c r="CF15" s="157"/>
      <c r="CG15" s="192"/>
      <c r="CH15" s="192"/>
      <c r="CI15" s="193"/>
      <c r="CJ15" s="193"/>
      <c r="CK15" s="193"/>
      <c r="CL15" s="194"/>
      <c r="CM15" s="195">
        <f t="shared" si="4"/>
        <v>42719</v>
      </c>
      <c r="CN15" s="196"/>
      <c r="CO15" s="125"/>
      <c r="CP15" s="194"/>
      <c r="CQ15" s="197" t="e">
        <f>+SUMIFS(#REF!,#REF!,AG15)</f>
        <v>#REF!</v>
      </c>
      <c r="CR15" s="198" t="e">
        <f>+SUMIFS(#REF!,#REF!,BB15)+SUMIFS(#REF!,#REF!,BH15)+SUMIFS(#REF!,#REF!,BN15)</f>
        <v>#REF!</v>
      </c>
      <c r="CS15" s="199" t="e">
        <f t="shared" si="12"/>
        <v>#REF!</v>
      </c>
      <c r="CT15" s="200"/>
      <c r="CU15" s="201" t="str">
        <f t="shared" si="5"/>
        <v>EJECUCIÓN</v>
      </c>
      <c r="CV15" s="202"/>
      <c r="CW15" s="203">
        <f t="shared" si="6"/>
        <v>42384</v>
      </c>
      <c r="CX15" s="201">
        <f t="shared" si="7"/>
        <v>42719</v>
      </c>
      <c r="CY15" s="204">
        <f t="shared" si="13"/>
        <v>335</v>
      </c>
      <c r="CZ15" s="204">
        <f t="shared" si="8"/>
        <v>-107</v>
      </c>
      <c r="DA15" s="205">
        <f t="shared" si="14"/>
        <v>-31.940298507462689</v>
      </c>
      <c r="DB15" s="589"/>
      <c r="DC15" s="204">
        <f t="shared" si="15"/>
        <v>-31.940298507462689</v>
      </c>
      <c r="DD15" s="206" t="e">
        <f t="shared" si="16"/>
        <v>#REF!</v>
      </c>
    </row>
    <row r="16" spans="1:108" s="130" customFormat="1" ht="106.5" customHeight="1" x14ac:dyDescent="0.25">
      <c r="A16" s="521">
        <f t="shared" si="9"/>
        <v>4</v>
      </c>
      <c r="B16" s="50" t="s">
        <v>1500</v>
      </c>
      <c r="C16" s="116" t="s">
        <v>1879</v>
      </c>
      <c r="D16" s="117" t="s">
        <v>1518</v>
      </c>
      <c r="E16" s="79">
        <v>42017</v>
      </c>
      <c r="F16" s="118" t="s">
        <v>1510</v>
      </c>
      <c r="G16" s="118" t="s">
        <v>1547</v>
      </c>
      <c r="H16" s="119" t="s">
        <v>1486</v>
      </c>
      <c r="I16" s="119" t="s">
        <v>258</v>
      </c>
      <c r="J16" s="28" t="s">
        <v>1651</v>
      </c>
      <c r="K16" s="127">
        <v>198</v>
      </c>
      <c r="L16" s="120">
        <v>801116</v>
      </c>
      <c r="M16" s="54" t="s">
        <v>1487</v>
      </c>
      <c r="N16" s="304">
        <v>40250000</v>
      </c>
      <c r="O16" s="46" t="s">
        <v>1520</v>
      </c>
      <c r="P16" s="57" t="s">
        <v>1496</v>
      </c>
      <c r="Q16" s="305" t="s">
        <v>1488</v>
      </c>
      <c r="R16" s="306" t="s">
        <v>1489</v>
      </c>
      <c r="S16" s="123"/>
      <c r="T16" s="124"/>
      <c r="U16" s="123"/>
      <c r="V16" s="500">
        <v>4</v>
      </c>
      <c r="W16" s="79">
        <v>42382</v>
      </c>
      <c r="X16" s="79">
        <v>42383</v>
      </c>
      <c r="Y16" s="125">
        <f t="shared" si="17"/>
        <v>1</v>
      </c>
      <c r="Z16" s="119" t="s">
        <v>1491</v>
      </c>
      <c r="AA16" s="119" t="s">
        <v>1492</v>
      </c>
      <c r="AB16" s="119" t="s">
        <v>1493</v>
      </c>
      <c r="AC16" s="119" t="s">
        <v>1493</v>
      </c>
      <c r="AD16" s="51" t="s">
        <v>1521</v>
      </c>
      <c r="AE16" s="307">
        <v>1015435352</v>
      </c>
      <c r="AF16" s="126"/>
      <c r="AG16" s="127">
        <v>14316</v>
      </c>
      <c r="AH16" s="79">
        <v>42382</v>
      </c>
      <c r="AI16" s="308" t="s">
        <v>1497</v>
      </c>
      <c r="AJ16" s="35">
        <v>40651179850</v>
      </c>
      <c r="AK16" s="51" t="s">
        <v>1513</v>
      </c>
      <c r="AL16" s="210">
        <v>3500000</v>
      </c>
      <c r="AM16" s="210">
        <v>40250000</v>
      </c>
      <c r="AN16" s="125"/>
      <c r="AO16" s="333">
        <f t="shared" si="1"/>
        <v>40250000</v>
      </c>
      <c r="AP16" s="148" t="s">
        <v>22</v>
      </c>
      <c r="AQ16" s="149" t="s">
        <v>68</v>
      </c>
      <c r="AR16" s="149" t="s">
        <v>68</v>
      </c>
      <c r="AS16" s="149" t="s">
        <v>68</v>
      </c>
      <c r="AT16" s="150" t="s">
        <v>68</v>
      </c>
      <c r="AU16" s="79">
        <v>42382</v>
      </c>
      <c r="AV16" s="357">
        <v>42731</v>
      </c>
      <c r="AW16" s="359">
        <f t="shared" si="10"/>
        <v>349</v>
      </c>
      <c r="AX16" s="359"/>
      <c r="AY16" s="360" t="s">
        <v>680</v>
      </c>
      <c r="AZ16" s="361">
        <f>LOOKUP(AY16,'SUPERVISIONES 2015'!$A$3:$B$1279,'SUPERVISIONES 2015'!$B$3:$B$1279)</f>
        <v>51969566</v>
      </c>
      <c r="BA16" s="362" t="s">
        <v>1522</v>
      </c>
      <c r="BB16" s="363"/>
      <c r="BC16" s="363"/>
      <c r="BD16" s="364"/>
      <c r="BE16" s="365"/>
      <c r="BF16" s="363"/>
      <c r="BG16" s="364"/>
      <c r="BH16" s="366"/>
      <c r="BI16" s="367"/>
      <c r="BJ16" s="368"/>
      <c r="BK16" s="368"/>
      <c r="BL16" s="369"/>
      <c r="BM16" s="368"/>
      <c r="BN16" s="370"/>
      <c r="BO16" s="370"/>
      <c r="BP16" s="371"/>
      <c r="BQ16" s="372"/>
      <c r="BR16" s="373"/>
      <c r="BS16" s="372"/>
      <c r="BT16" s="374">
        <f t="shared" si="2"/>
        <v>0</v>
      </c>
      <c r="BU16" s="375">
        <f t="shared" si="11"/>
        <v>0</v>
      </c>
      <c r="BV16" s="376">
        <f t="shared" si="3"/>
        <v>40250000</v>
      </c>
      <c r="BW16" s="377"/>
      <c r="BX16" s="377"/>
      <c r="BY16" s="378"/>
      <c r="BZ16" s="377"/>
      <c r="CA16" s="364"/>
      <c r="CB16" s="367"/>
      <c r="CC16" s="367"/>
      <c r="CD16" s="379"/>
      <c r="CE16" s="367"/>
      <c r="CF16" s="368"/>
      <c r="CG16" s="380"/>
      <c r="CH16" s="380"/>
      <c r="CI16" s="381"/>
      <c r="CJ16" s="381"/>
      <c r="CK16" s="381"/>
      <c r="CL16" s="382"/>
      <c r="CM16" s="383">
        <f t="shared" si="4"/>
        <v>42731</v>
      </c>
      <c r="CN16" s="384"/>
      <c r="CO16" s="358"/>
      <c r="CP16" s="382"/>
      <c r="CQ16" s="385" t="e">
        <f>+SUMIFS(#REF!,#REF!,AG16)</f>
        <v>#REF!</v>
      </c>
      <c r="CR16" s="386" t="e">
        <f>+SUMIFS(#REF!,#REF!,BB16)+SUMIFS(#REF!,#REF!,BH16)+SUMIFS(#REF!,#REF!,BN16)</f>
        <v>#REF!</v>
      </c>
      <c r="CS16" s="387" t="e">
        <f t="shared" si="12"/>
        <v>#REF!</v>
      </c>
      <c r="CT16" s="388"/>
      <c r="CU16" s="389" t="str">
        <f t="shared" si="5"/>
        <v>EJECUCIÓN</v>
      </c>
      <c r="CV16" s="390"/>
      <c r="CW16" s="391">
        <f t="shared" si="6"/>
        <v>42382</v>
      </c>
      <c r="CX16" s="389">
        <f t="shared" si="7"/>
        <v>42731</v>
      </c>
      <c r="CY16" s="392">
        <f t="shared" si="13"/>
        <v>349</v>
      </c>
      <c r="CZ16" s="392">
        <f t="shared" si="8"/>
        <v>-105</v>
      </c>
      <c r="DA16" s="393">
        <f t="shared" si="14"/>
        <v>-30.085959885386821</v>
      </c>
      <c r="DB16" s="590"/>
      <c r="DC16" s="392">
        <f t="shared" si="15"/>
        <v>-30.085959885386821</v>
      </c>
      <c r="DD16" s="394" t="e">
        <f t="shared" si="16"/>
        <v>#REF!</v>
      </c>
    </row>
    <row r="17" spans="1:108" s="130" customFormat="1" ht="76.5" x14ac:dyDescent="0.25">
      <c r="A17" s="521">
        <f t="shared" si="9"/>
        <v>28</v>
      </c>
      <c r="B17" s="50" t="s">
        <v>1653</v>
      </c>
      <c r="C17" s="116" t="s">
        <v>1771</v>
      </c>
      <c r="D17" s="117" t="s">
        <v>1536</v>
      </c>
      <c r="E17" s="79">
        <v>42382</v>
      </c>
      <c r="F17" s="118" t="s">
        <v>1510</v>
      </c>
      <c r="G17" s="118" t="s">
        <v>1568</v>
      </c>
      <c r="H17" s="48" t="s">
        <v>1633</v>
      </c>
      <c r="I17" s="48" t="s">
        <v>1772</v>
      </c>
      <c r="J17" s="28" t="s">
        <v>1773</v>
      </c>
      <c r="K17" s="61">
        <v>153</v>
      </c>
      <c r="L17" s="120">
        <v>801315</v>
      </c>
      <c r="M17" s="32" t="s">
        <v>1774</v>
      </c>
      <c r="N17" s="304">
        <v>66000000</v>
      </c>
      <c r="O17" s="46" t="s">
        <v>1775</v>
      </c>
      <c r="P17" s="57" t="s">
        <v>1572</v>
      </c>
      <c r="Q17" s="305" t="s">
        <v>1488</v>
      </c>
      <c r="R17" s="306" t="s">
        <v>1489</v>
      </c>
      <c r="S17" s="123"/>
      <c r="T17" s="124"/>
      <c r="U17" s="123"/>
      <c r="V17" s="500">
        <v>28</v>
      </c>
      <c r="W17" s="79">
        <v>42401</v>
      </c>
      <c r="X17" s="79">
        <v>42404</v>
      </c>
      <c r="Y17" s="125">
        <f t="shared" si="17"/>
        <v>3</v>
      </c>
      <c r="Z17" s="119" t="s">
        <v>1568</v>
      </c>
      <c r="AA17" s="119"/>
      <c r="AB17" s="119" t="s">
        <v>1633</v>
      </c>
      <c r="AC17" s="119" t="s">
        <v>1776</v>
      </c>
      <c r="AD17" s="51" t="s">
        <v>1777</v>
      </c>
      <c r="AE17" s="307">
        <v>825001598</v>
      </c>
      <c r="AF17" s="126" t="s">
        <v>1611</v>
      </c>
      <c r="AG17" s="127">
        <v>34516</v>
      </c>
      <c r="AH17" s="79">
        <v>42401</v>
      </c>
      <c r="AI17" s="308" t="s">
        <v>1778</v>
      </c>
      <c r="AJ17" s="35">
        <v>8250015981</v>
      </c>
      <c r="AK17" s="51" t="s">
        <v>1779</v>
      </c>
      <c r="AL17" s="47">
        <v>600000</v>
      </c>
      <c r="AM17" s="210">
        <v>6600000</v>
      </c>
      <c r="AN17" s="125"/>
      <c r="AO17" s="333">
        <f t="shared" si="1"/>
        <v>6600000</v>
      </c>
      <c r="AP17" s="148" t="s">
        <v>22</v>
      </c>
      <c r="AQ17" s="149" t="s">
        <v>68</v>
      </c>
      <c r="AR17" s="149" t="s">
        <v>68</v>
      </c>
      <c r="AS17" s="149" t="s">
        <v>68</v>
      </c>
      <c r="AT17" s="150" t="s">
        <v>68</v>
      </c>
      <c r="AU17" s="79">
        <v>42401</v>
      </c>
      <c r="AV17" s="79">
        <v>42767</v>
      </c>
      <c r="AW17" s="47">
        <f t="shared" si="10"/>
        <v>366</v>
      </c>
      <c r="AX17" s="47"/>
      <c r="AY17" s="395" t="s">
        <v>1780</v>
      </c>
      <c r="AZ17" s="151">
        <v>12722425</v>
      </c>
      <c r="BA17" s="208" t="s">
        <v>1781</v>
      </c>
      <c r="BB17" s="153"/>
      <c r="BC17" s="153"/>
      <c r="BD17" s="154"/>
      <c r="BE17" s="209"/>
      <c r="BF17" s="153"/>
      <c r="BG17" s="154"/>
      <c r="BH17" s="155"/>
      <c r="BI17" s="156"/>
      <c r="BJ17" s="157"/>
      <c r="BK17" s="157"/>
      <c r="BL17" s="158"/>
      <c r="BM17" s="157"/>
      <c r="BN17" s="159"/>
      <c r="BO17" s="159"/>
      <c r="BP17" s="160"/>
      <c r="BQ17" s="161"/>
      <c r="BR17" s="162"/>
      <c r="BS17" s="161"/>
      <c r="BT17" s="163">
        <f t="shared" si="2"/>
        <v>0</v>
      </c>
      <c r="BU17" s="164">
        <f t="shared" si="11"/>
        <v>0</v>
      </c>
      <c r="BV17" s="165">
        <f t="shared" si="3"/>
        <v>6600000</v>
      </c>
      <c r="BW17" s="166"/>
      <c r="BX17" s="166"/>
      <c r="BY17" s="309"/>
      <c r="BZ17" s="166"/>
      <c r="CA17" s="154"/>
      <c r="CB17" s="157"/>
      <c r="CC17" s="156"/>
      <c r="CD17" s="156"/>
      <c r="CE17" s="156"/>
      <c r="CF17" s="157"/>
      <c r="CG17" s="192"/>
      <c r="CH17" s="192"/>
      <c r="CI17" s="193"/>
      <c r="CJ17" s="193"/>
      <c r="CK17" s="193"/>
      <c r="CL17" s="195"/>
      <c r="CM17" s="195">
        <f t="shared" si="4"/>
        <v>42767</v>
      </c>
      <c r="CN17" s="196"/>
      <c r="CO17" s="125"/>
      <c r="CP17" s="194"/>
      <c r="CQ17" s="197" t="e">
        <f>+SUMIFS(#REF!,#REF!,AG17)</f>
        <v>#REF!</v>
      </c>
      <c r="CR17" s="198" t="e">
        <f>+SUMIFS(#REF!,#REF!,BB17)+SUMIFS(#REF!,#REF!,BH17)+SUMIFS(#REF!,#REF!,BN17)</f>
        <v>#REF!</v>
      </c>
      <c r="CS17" s="199" t="e">
        <f t="shared" si="12"/>
        <v>#REF!</v>
      </c>
      <c r="CT17" s="200"/>
      <c r="CU17" s="201" t="str">
        <f t="shared" si="5"/>
        <v>EJECUCIÓN</v>
      </c>
      <c r="CV17" s="202"/>
      <c r="CW17" s="203">
        <f t="shared" si="6"/>
        <v>42401</v>
      </c>
      <c r="CX17" s="201">
        <f t="shared" si="7"/>
        <v>42767</v>
      </c>
      <c r="CY17" s="204">
        <f t="shared" si="13"/>
        <v>366</v>
      </c>
      <c r="CZ17" s="204">
        <f t="shared" si="8"/>
        <v>-124</v>
      </c>
      <c r="DA17" s="205">
        <f t="shared" si="14"/>
        <v>-33.879781420765028</v>
      </c>
      <c r="DB17" s="589"/>
      <c r="DC17" s="204">
        <f t="shared" si="15"/>
        <v>-33.879781420765028</v>
      </c>
      <c r="DD17" s="206" t="e">
        <f t="shared" si="16"/>
        <v>#REF!</v>
      </c>
    </row>
    <row r="18" spans="1:108" s="130" customFormat="1" ht="63.75" x14ac:dyDescent="0.25">
      <c r="A18" s="521">
        <f t="shared" si="9"/>
        <v>8</v>
      </c>
      <c r="B18" s="50" t="s">
        <v>1500</v>
      </c>
      <c r="C18" s="116" t="s">
        <v>1543</v>
      </c>
      <c r="D18" s="417">
        <v>17</v>
      </c>
      <c r="E18" s="79">
        <v>42382</v>
      </c>
      <c r="F18" s="118" t="s">
        <v>1510</v>
      </c>
      <c r="G18" s="118"/>
      <c r="H18" s="119" t="s">
        <v>1486</v>
      </c>
      <c r="I18" s="119" t="s">
        <v>1577</v>
      </c>
      <c r="J18" s="28" t="s">
        <v>1537</v>
      </c>
      <c r="K18" s="127">
        <v>211</v>
      </c>
      <c r="L18" s="120">
        <v>801116</v>
      </c>
      <c r="M18" s="54" t="s">
        <v>1487</v>
      </c>
      <c r="N18" s="304">
        <v>38500000</v>
      </c>
      <c r="O18" s="46" t="s">
        <v>1538</v>
      </c>
      <c r="P18" s="57" t="s">
        <v>1496</v>
      </c>
      <c r="Q18" s="305" t="s">
        <v>1488</v>
      </c>
      <c r="R18" s="306" t="s">
        <v>1489</v>
      </c>
      <c r="S18" s="123"/>
      <c r="T18" s="124"/>
      <c r="U18" s="123"/>
      <c r="V18" s="500">
        <v>8</v>
      </c>
      <c r="W18" s="79">
        <v>42383</v>
      </c>
      <c r="X18" s="79">
        <v>42384</v>
      </c>
      <c r="Y18" s="125">
        <f t="shared" si="17"/>
        <v>1</v>
      </c>
      <c r="Z18" s="119" t="s">
        <v>1491</v>
      </c>
      <c r="AA18" s="119" t="s">
        <v>1542</v>
      </c>
      <c r="AB18" s="119" t="s">
        <v>1493</v>
      </c>
      <c r="AC18" s="119" t="s">
        <v>1493</v>
      </c>
      <c r="AD18" s="51" t="s">
        <v>1539</v>
      </c>
      <c r="AE18" s="307">
        <v>93366585</v>
      </c>
      <c r="AF18" s="126"/>
      <c r="AG18" s="127">
        <v>17116</v>
      </c>
      <c r="AH18" s="79">
        <v>42383</v>
      </c>
      <c r="AI18" s="308" t="s">
        <v>1497</v>
      </c>
      <c r="AJ18" s="34">
        <v>359125747</v>
      </c>
      <c r="AK18" s="51" t="s">
        <v>1540</v>
      </c>
      <c r="AL18" s="210">
        <v>3500000</v>
      </c>
      <c r="AM18" s="210">
        <v>38500000</v>
      </c>
      <c r="AN18" s="125"/>
      <c r="AO18" s="333">
        <f t="shared" si="1"/>
        <v>38500000</v>
      </c>
      <c r="AP18" s="148" t="s">
        <v>22</v>
      </c>
      <c r="AQ18" s="149" t="s">
        <v>68</v>
      </c>
      <c r="AR18" s="149" t="s">
        <v>68</v>
      </c>
      <c r="AS18" s="149" t="s">
        <v>68</v>
      </c>
      <c r="AT18" s="150" t="s">
        <v>68</v>
      </c>
      <c r="AU18" s="79">
        <v>42383</v>
      </c>
      <c r="AV18" s="357">
        <v>42717</v>
      </c>
      <c r="AW18" s="359">
        <f t="shared" si="10"/>
        <v>334</v>
      </c>
      <c r="AX18" s="359"/>
      <c r="AY18" s="360" t="s">
        <v>152</v>
      </c>
      <c r="AZ18" s="361">
        <f>LOOKUP(AY18,'SUPERVISIONES 2015'!$A$3:$B$1279,'SUPERVISIONES 2015'!$B$3:$B$1279)</f>
        <v>80010313</v>
      </c>
      <c r="BA18" s="396" t="s">
        <v>1541</v>
      </c>
      <c r="BB18" s="397"/>
      <c r="BC18" s="363"/>
      <c r="BD18" s="364"/>
      <c r="BE18" s="364"/>
      <c r="BF18" s="363"/>
      <c r="BG18" s="364"/>
      <c r="BH18" s="366"/>
      <c r="BI18" s="367"/>
      <c r="BJ18" s="368"/>
      <c r="BK18" s="368"/>
      <c r="BL18" s="369"/>
      <c r="BM18" s="368"/>
      <c r="BN18" s="370"/>
      <c r="BO18" s="370"/>
      <c r="BP18" s="371"/>
      <c r="BQ18" s="372"/>
      <c r="BR18" s="373"/>
      <c r="BS18" s="372"/>
      <c r="BT18" s="374">
        <f t="shared" si="2"/>
        <v>0</v>
      </c>
      <c r="BU18" s="375">
        <f t="shared" si="11"/>
        <v>0</v>
      </c>
      <c r="BV18" s="376">
        <f t="shared" si="3"/>
        <v>38500000</v>
      </c>
      <c r="BW18" s="377"/>
      <c r="BX18" s="377"/>
      <c r="BY18" s="377"/>
      <c r="BZ18" s="377"/>
      <c r="CA18" s="364"/>
      <c r="CB18" s="367"/>
      <c r="CC18" s="367"/>
      <c r="CD18" s="367"/>
      <c r="CE18" s="367"/>
      <c r="CF18" s="368"/>
      <c r="CG18" s="380"/>
      <c r="CH18" s="380"/>
      <c r="CI18" s="381"/>
      <c r="CJ18" s="381"/>
      <c r="CK18" s="381"/>
      <c r="CL18" s="382"/>
      <c r="CM18" s="383">
        <f t="shared" si="4"/>
        <v>42717</v>
      </c>
      <c r="CN18" s="384"/>
      <c r="CO18" s="358"/>
      <c r="CP18" s="382"/>
      <c r="CQ18" s="385" t="e">
        <f>+SUMIFS(#REF!,#REF!,AG18)</f>
        <v>#REF!</v>
      </c>
      <c r="CR18" s="386" t="e">
        <f>+SUMIFS(#REF!,#REF!,BB18)+SUMIFS(#REF!,#REF!,BH18)+SUMIFS(#REF!,#REF!,BN18)</f>
        <v>#REF!</v>
      </c>
      <c r="CS18" s="387" t="e">
        <f t="shared" si="12"/>
        <v>#REF!</v>
      </c>
      <c r="CT18" s="388"/>
      <c r="CU18" s="389" t="str">
        <f t="shared" si="5"/>
        <v>EJECUCIÓN</v>
      </c>
      <c r="CV18" s="390"/>
      <c r="CW18" s="391">
        <f t="shared" si="6"/>
        <v>42383</v>
      </c>
      <c r="CX18" s="389">
        <f t="shared" si="7"/>
        <v>42717</v>
      </c>
      <c r="CY18" s="392">
        <f t="shared" si="13"/>
        <v>334</v>
      </c>
      <c r="CZ18" s="392">
        <f t="shared" si="8"/>
        <v>-106</v>
      </c>
      <c r="DA18" s="393">
        <f t="shared" si="14"/>
        <v>-31.736526946107784</v>
      </c>
      <c r="DB18" s="590"/>
      <c r="DC18" s="392">
        <f t="shared" si="15"/>
        <v>-31.736526946107784</v>
      </c>
      <c r="DD18" s="394" t="e">
        <f t="shared" si="16"/>
        <v>#REF!</v>
      </c>
    </row>
    <row r="19" spans="1:108" s="130" customFormat="1" ht="51" x14ac:dyDescent="0.25">
      <c r="A19" s="521">
        <f t="shared" si="9"/>
        <v>11</v>
      </c>
      <c r="B19" s="50" t="s">
        <v>1653</v>
      </c>
      <c r="C19" s="116" t="s">
        <v>1782</v>
      </c>
      <c r="D19" s="117" t="s">
        <v>1555</v>
      </c>
      <c r="E19" s="79">
        <v>42382</v>
      </c>
      <c r="F19" s="118" t="s">
        <v>1510</v>
      </c>
      <c r="G19" s="118" t="s">
        <v>1547</v>
      </c>
      <c r="H19" s="119" t="s">
        <v>1486</v>
      </c>
      <c r="I19" s="119" t="s">
        <v>1684</v>
      </c>
      <c r="J19" s="28" t="s">
        <v>1783</v>
      </c>
      <c r="K19" s="127">
        <v>213</v>
      </c>
      <c r="L19" s="120">
        <v>801116</v>
      </c>
      <c r="M19" s="54" t="s">
        <v>1487</v>
      </c>
      <c r="N19" s="304">
        <v>30800000</v>
      </c>
      <c r="O19" s="46" t="s">
        <v>1784</v>
      </c>
      <c r="P19" s="57" t="s">
        <v>1496</v>
      </c>
      <c r="Q19" s="305" t="s">
        <v>1488</v>
      </c>
      <c r="R19" s="306" t="s">
        <v>1489</v>
      </c>
      <c r="S19" s="123"/>
      <c r="T19" s="124"/>
      <c r="U19" s="123"/>
      <c r="V19" s="500">
        <v>11</v>
      </c>
      <c r="W19" s="79">
        <v>42387</v>
      </c>
      <c r="X19" s="79">
        <v>42390</v>
      </c>
      <c r="Y19" s="125">
        <f t="shared" si="17"/>
        <v>3</v>
      </c>
      <c r="Z19" s="119" t="s">
        <v>1491</v>
      </c>
      <c r="AA19" s="119" t="s">
        <v>1492</v>
      </c>
      <c r="AB19" s="119" t="s">
        <v>1493</v>
      </c>
      <c r="AC19" s="119" t="s">
        <v>1493</v>
      </c>
      <c r="AD19" s="330" t="s">
        <v>1785</v>
      </c>
      <c r="AE19" s="331">
        <v>1018450312</v>
      </c>
      <c r="AF19" s="126"/>
      <c r="AG19" s="398">
        <v>20016</v>
      </c>
      <c r="AH19" s="79">
        <v>42387</v>
      </c>
      <c r="AI19" s="308" t="s">
        <v>1749</v>
      </c>
      <c r="AJ19" s="34">
        <v>57427353861</v>
      </c>
      <c r="AK19" s="51" t="s">
        <v>1750</v>
      </c>
      <c r="AL19" s="210">
        <v>30800000</v>
      </c>
      <c r="AM19" s="210">
        <v>2800000</v>
      </c>
      <c r="AN19" s="125"/>
      <c r="AO19" s="333">
        <v>30800000</v>
      </c>
      <c r="AP19" s="148"/>
      <c r="AQ19" s="149"/>
      <c r="AR19" s="149"/>
      <c r="AS19" s="149"/>
      <c r="AT19" s="150"/>
      <c r="AU19" s="79">
        <v>42387</v>
      </c>
      <c r="AV19" s="79">
        <v>42722</v>
      </c>
      <c r="AW19" s="47">
        <f t="shared" si="10"/>
        <v>335</v>
      </c>
      <c r="AX19" s="47"/>
      <c r="AY19" s="26" t="s">
        <v>1602</v>
      </c>
      <c r="AZ19" s="151">
        <v>79572017</v>
      </c>
      <c r="BA19" s="310" t="s">
        <v>1786</v>
      </c>
      <c r="BB19" s="152"/>
      <c r="BC19" s="153"/>
      <c r="BD19" s="154"/>
      <c r="BE19" s="154"/>
      <c r="BF19" s="153"/>
      <c r="BG19" s="154"/>
      <c r="BH19" s="155"/>
      <c r="BI19" s="156"/>
      <c r="BJ19" s="157"/>
      <c r="BK19" s="157"/>
      <c r="BL19" s="158"/>
      <c r="BM19" s="157"/>
      <c r="BN19" s="159"/>
      <c r="BO19" s="159"/>
      <c r="BP19" s="160"/>
      <c r="BQ19" s="161"/>
      <c r="BR19" s="162"/>
      <c r="BS19" s="161"/>
      <c r="BT19" s="163"/>
      <c r="BU19" s="164"/>
      <c r="BV19" s="165"/>
      <c r="BW19" s="166"/>
      <c r="BX19" s="166"/>
      <c r="BY19" s="166"/>
      <c r="BZ19" s="166"/>
      <c r="CA19" s="154"/>
      <c r="CB19" s="156"/>
      <c r="CC19" s="156"/>
      <c r="CD19" s="156"/>
      <c r="CE19" s="156"/>
      <c r="CF19" s="157"/>
      <c r="CG19" s="192"/>
      <c r="CH19" s="192"/>
      <c r="CI19" s="193"/>
      <c r="CJ19" s="193"/>
      <c r="CK19" s="193"/>
      <c r="CL19" s="194"/>
      <c r="CM19" s="195">
        <f t="shared" si="4"/>
        <v>42722</v>
      </c>
      <c r="CN19" s="196"/>
      <c r="CO19" s="125"/>
      <c r="CP19" s="194"/>
      <c r="CQ19" s="197"/>
      <c r="CR19" s="198"/>
      <c r="CS19" s="199"/>
      <c r="CT19" s="200"/>
      <c r="CU19" s="201" t="str">
        <f t="shared" si="5"/>
        <v>EJECUCIÓN</v>
      </c>
      <c r="CV19" s="202"/>
      <c r="CW19" s="203">
        <f t="shared" si="6"/>
        <v>42387</v>
      </c>
      <c r="CX19" s="201">
        <f t="shared" si="7"/>
        <v>42722</v>
      </c>
      <c r="CY19" s="204">
        <f t="shared" si="13"/>
        <v>335</v>
      </c>
      <c r="CZ19" s="204">
        <f t="shared" si="8"/>
        <v>-110</v>
      </c>
      <c r="DA19" s="205">
        <f t="shared" si="14"/>
        <v>-32.835820895522389</v>
      </c>
      <c r="DB19" s="589"/>
      <c r="DC19" s="204">
        <f t="shared" si="15"/>
        <v>-32.835820895522389</v>
      </c>
      <c r="DD19" s="206"/>
    </row>
    <row r="20" spans="1:108" s="130" customFormat="1" ht="76.5" x14ac:dyDescent="0.25">
      <c r="A20" s="521">
        <f t="shared" si="9"/>
        <v>14</v>
      </c>
      <c r="B20" s="50" t="s">
        <v>1653</v>
      </c>
      <c r="C20" s="116" t="s">
        <v>1787</v>
      </c>
      <c r="D20" s="117" t="s">
        <v>1556</v>
      </c>
      <c r="E20" s="79">
        <v>42382</v>
      </c>
      <c r="F20" s="118" t="s">
        <v>1510</v>
      </c>
      <c r="G20" s="118" t="s">
        <v>1547</v>
      </c>
      <c r="H20" s="119" t="s">
        <v>1486</v>
      </c>
      <c r="I20" s="119" t="s">
        <v>1576</v>
      </c>
      <c r="J20" s="28" t="s">
        <v>1788</v>
      </c>
      <c r="K20" s="127">
        <v>4</v>
      </c>
      <c r="L20" s="120">
        <v>801116</v>
      </c>
      <c r="M20" s="54" t="s">
        <v>1487</v>
      </c>
      <c r="N20" s="304">
        <v>66000000</v>
      </c>
      <c r="O20" s="46" t="s">
        <v>1789</v>
      </c>
      <c r="P20" s="57" t="s">
        <v>1496</v>
      </c>
      <c r="Q20" s="305" t="s">
        <v>1488</v>
      </c>
      <c r="R20" s="306" t="s">
        <v>1489</v>
      </c>
      <c r="S20" s="123"/>
      <c r="T20" s="124"/>
      <c r="U20" s="123"/>
      <c r="V20" s="500">
        <v>14</v>
      </c>
      <c r="W20" s="79">
        <v>42389</v>
      </c>
      <c r="X20" s="79">
        <v>42391</v>
      </c>
      <c r="Y20" s="125">
        <f t="shared" si="17"/>
        <v>2</v>
      </c>
      <c r="Z20" s="119" t="s">
        <v>1491</v>
      </c>
      <c r="AA20" s="119" t="s">
        <v>1492</v>
      </c>
      <c r="AB20" s="119" t="s">
        <v>1493</v>
      </c>
      <c r="AC20" s="119" t="s">
        <v>1493</v>
      </c>
      <c r="AD20" s="330" t="s">
        <v>1790</v>
      </c>
      <c r="AE20" s="331">
        <v>72220515</v>
      </c>
      <c r="AF20" s="126"/>
      <c r="AG20" s="398">
        <v>21816</v>
      </c>
      <c r="AH20" s="79">
        <v>42389</v>
      </c>
      <c r="AI20" s="308" t="s">
        <v>1497</v>
      </c>
      <c r="AJ20" s="34">
        <v>40017565337</v>
      </c>
      <c r="AK20" s="51" t="s">
        <v>1750</v>
      </c>
      <c r="AL20" s="210">
        <v>6000000</v>
      </c>
      <c r="AM20" s="210">
        <v>66000000</v>
      </c>
      <c r="AN20" s="125"/>
      <c r="AO20" s="333">
        <v>66000000</v>
      </c>
      <c r="AP20" s="148"/>
      <c r="AQ20" s="149"/>
      <c r="AR20" s="149"/>
      <c r="AS20" s="149"/>
      <c r="AT20" s="150"/>
      <c r="AU20" s="79">
        <v>42389</v>
      </c>
      <c r="AV20" s="79">
        <v>42724</v>
      </c>
      <c r="AW20" s="47">
        <f t="shared" si="10"/>
        <v>335</v>
      </c>
      <c r="AX20" s="47"/>
      <c r="AY20" s="26" t="s">
        <v>1602</v>
      </c>
      <c r="AZ20" s="151">
        <v>79572017</v>
      </c>
      <c r="BA20" s="310" t="s">
        <v>1791</v>
      </c>
      <c r="BB20" s="152"/>
      <c r="BC20" s="153"/>
      <c r="BD20" s="154"/>
      <c r="BE20" s="154"/>
      <c r="BF20" s="153"/>
      <c r="BG20" s="154"/>
      <c r="BH20" s="155"/>
      <c r="BI20" s="156"/>
      <c r="BJ20" s="157"/>
      <c r="BK20" s="157"/>
      <c r="BL20" s="158"/>
      <c r="BM20" s="157"/>
      <c r="BN20" s="159"/>
      <c r="BO20" s="159"/>
      <c r="BP20" s="160"/>
      <c r="BQ20" s="161"/>
      <c r="BR20" s="162"/>
      <c r="BS20" s="161"/>
      <c r="BT20" s="163"/>
      <c r="BU20" s="164"/>
      <c r="BV20" s="165"/>
      <c r="BW20" s="166"/>
      <c r="BX20" s="166"/>
      <c r="BY20" s="166"/>
      <c r="BZ20" s="166"/>
      <c r="CA20" s="154"/>
      <c r="CB20" s="156"/>
      <c r="CC20" s="156"/>
      <c r="CD20" s="156"/>
      <c r="CE20" s="156"/>
      <c r="CF20" s="157"/>
      <c r="CG20" s="192"/>
      <c r="CH20" s="192"/>
      <c r="CI20" s="193"/>
      <c r="CJ20" s="193"/>
      <c r="CK20" s="193"/>
      <c r="CL20" s="194"/>
      <c r="CM20" s="195">
        <f t="shared" si="4"/>
        <v>42724</v>
      </c>
      <c r="CN20" s="196"/>
      <c r="CO20" s="125"/>
      <c r="CP20" s="194"/>
      <c r="CQ20" s="197"/>
      <c r="CR20" s="198"/>
      <c r="CS20" s="199"/>
      <c r="CT20" s="200"/>
      <c r="CU20" s="201"/>
      <c r="CV20" s="202"/>
      <c r="CW20" s="203">
        <f t="shared" si="6"/>
        <v>42389</v>
      </c>
      <c r="CX20" s="201">
        <f t="shared" si="7"/>
        <v>42724</v>
      </c>
      <c r="CY20" s="204">
        <f t="shared" si="13"/>
        <v>335</v>
      </c>
      <c r="CZ20" s="204">
        <f t="shared" si="8"/>
        <v>-112</v>
      </c>
      <c r="DA20" s="205">
        <f t="shared" si="14"/>
        <v>-33.432835820895527</v>
      </c>
      <c r="DB20" s="589"/>
      <c r="DC20" s="204">
        <f t="shared" si="15"/>
        <v>-33.432835820895527</v>
      </c>
      <c r="DD20" s="206"/>
    </row>
    <row r="21" spans="1:108" s="130" customFormat="1" ht="63.75" x14ac:dyDescent="0.25">
      <c r="A21" s="521">
        <f t="shared" si="9"/>
        <v>13</v>
      </c>
      <c r="B21" s="50" t="s">
        <v>1653</v>
      </c>
      <c r="C21" s="116" t="s">
        <v>1792</v>
      </c>
      <c r="D21" s="117" t="s">
        <v>1557</v>
      </c>
      <c r="E21" s="79">
        <v>42382</v>
      </c>
      <c r="F21" s="118" t="s">
        <v>1510</v>
      </c>
      <c r="G21" s="118" t="s">
        <v>1547</v>
      </c>
      <c r="H21" s="119" t="s">
        <v>1486</v>
      </c>
      <c r="I21" s="119" t="s">
        <v>1684</v>
      </c>
      <c r="J21" s="28" t="s">
        <v>1793</v>
      </c>
      <c r="K21" s="127">
        <v>214</v>
      </c>
      <c r="L21" s="120">
        <v>801217</v>
      </c>
      <c r="M21" s="54" t="s">
        <v>1736</v>
      </c>
      <c r="N21" s="304">
        <v>55000000</v>
      </c>
      <c r="O21" s="46" t="s">
        <v>1794</v>
      </c>
      <c r="P21" s="57" t="s">
        <v>1496</v>
      </c>
      <c r="Q21" s="305" t="s">
        <v>1488</v>
      </c>
      <c r="R21" s="306" t="s">
        <v>1489</v>
      </c>
      <c r="S21" s="123"/>
      <c r="T21" s="124"/>
      <c r="U21" s="123"/>
      <c r="V21" s="500">
        <v>13</v>
      </c>
      <c r="W21" s="79">
        <v>42388</v>
      </c>
      <c r="X21" s="79">
        <v>42390</v>
      </c>
      <c r="Y21" s="125">
        <f t="shared" si="17"/>
        <v>2</v>
      </c>
      <c r="Z21" s="119" t="s">
        <v>1491</v>
      </c>
      <c r="AA21" s="119" t="s">
        <v>1492</v>
      </c>
      <c r="AB21" s="119" t="s">
        <v>1493</v>
      </c>
      <c r="AC21" s="119" t="s">
        <v>1493</v>
      </c>
      <c r="AD21" s="399" t="s">
        <v>698</v>
      </c>
      <c r="AE21" s="331">
        <v>52258308</v>
      </c>
      <c r="AF21" s="126"/>
      <c r="AG21" s="127">
        <v>21316</v>
      </c>
      <c r="AH21" s="79">
        <v>42388</v>
      </c>
      <c r="AI21" s="308" t="s">
        <v>1749</v>
      </c>
      <c r="AJ21" s="34">
        <v>230867616</v>
      </c>
      <c r="AK21" s="51" t="s">
        <v>1694</v>
      </c>
      <c r="AL21" s="210" t="s">
        <v>1795</v>
      </c>
      <c r="AM21" s="210">
        <v>55000000</v>
      </c>
      <c r="AN21" s="125"/>
      <c r="AO21" s="333">
        <v>55000000</v>
      </c>
      <c r="AP21" s="148"/>
      <c r="AQ21" s="149"/>
      <c r="AR21" s="149"/>
      <c r="AS21" s="149"/>
      <c r="AT21" s="150"/>
      <c r="AU21" s="79">
        <v>42388</v>
      </c>
      <c r="AV21" s="79">
        <v>42723</v>
      </c>
      <c r="AW21" s="47">
        <f t="shared" si="10"/>
        <v>335</v>
      </c>
      <c r="AX21" s="47"/>
      <c r="AY21" s="26" t="s">
        <v>1602</v>
      </c>
      <c r="AZ21" s="151">
        <v>79572017</v>
      </c>
      <c r="BA21" s="310" t="s">
        <v>1796</v>
      </c>
      <c r="BB21" s="152"/>
      <c r="BC21" s="153"/>
      <c r="BD21" s="154"/>
      <c r="BE21" s="154"/>
      <c r="BF21" s="153"/>
      <c r="BG21" s="154"/>
      <c r="BH21" s="155"/>
      <c r="BI21" s="156"/>
      <c r="BJ21" s="157"/>
      <c r="BK21" s="157"/>
      <c r="BL21" s="158"/>
      <c r="BM21" s="157"/>
      <c r="BN21" s="159"/>
      <c r="BO21" s="159"/>
      <c r="BP21" s="160"/>
      <c r="BQ21" s="161"/>
      <c r="BR21" s="162"/>
      <c r="BS21" s="161"/>
      <c r="BT21" s="163"/>
      <c r="BU21" s="164"/>
      <c r="BV21" s="165"/>
      <c r="BW21" s="166"/>
      <c r="BX21" s="166"/>
      <c r="BY21" s="166"/>
      <c r="BZ21" s="166"/>
      <c r="CA21" s="154"/>
      <c r="CB21" s="156"/>
      <c r="CC21" s="156"/>
      <c r="CD21" s="156"/>
      <c r="CE21" s="156"/>
      <c r="CF21" s="157"/>
      <c r="CG21" s="192"/>
      <c r="CH21" s="192"/>
      <c r="CI21" s="193"/>
      <c r="CJ21" s="193"/>
      <c r="CK21" s="193"/>
      <c r="CL21" s="194"/>
      <c r="CM21" s="195">
        <f t="shared" si="4"/>
        <v>42723</v>
      </c>
      <c r="CN21" s="196"/>
      <c r="CO21" s="125"/>
      <c r="CP21" s="194"/>
      <c r="CQ21" s="197"/>
      <c r="CR21" s="198"/>
      <c r="CS21" s="199"/>
      <c r="CT21" s="200"/>
      <c r="CU21" s="201"/>
      <c r="CV21" s="202"/>
      <c r="CW21" s="203">
        <f t="shared" si="6"/>
        <v>42388</v>
      </c>
      <c r="CX21" s="201">
        <f t="shared" si="7"/>
        <v>42723</v>
      </c>
      <c r="CY21" s="204">
        <f t="shared" si="13"/>
        <v>335</v>
      </c>
      <c r="CZ21" s="204">
        <f t="shared" si="8"/>
        <v>-111</v>
      </c>
      <c r="DA21" s="205">
        <f t="shared" si="14"/>
        <v>-33.134328358208954</v>
      </c>
      <c r="DB21" s="589"/>
      <c r="DC21" s="204">
        <f t="shared" si="15"/>
        <v>-33.134328358208954</v>
      </c>
      <c r="DD21" s="206"/>
    </row>
    <row r="22" spans="1:108" s="130" customFormat="1" ht="76.5" x14ac:dyDescent="0.25">
      <c r="A22" s="521">
        <f t="shared" si="9"/>
        <v>18</v>
      </c>
      <c r="B22" s="50" t="s">
        <v>1500</v>
      </c>
      <c r="C22" s="116" t="s">
        <v>1596</v>
      </c>
      <c r="D22" s="117" t="s">
        <v>1558</v>
      </c>
      <c r="E22" s="79">
        <v>42383</v>
      </c>
      <c r="F22" s="118" t="s">
        <v>1510</v>
      </c>
      <c r="G22" s="118" t="s">
        <v>1547</v>
      </c>
      <c r="H22" s="119" t="s">
        <v>1486</v>
      </c>
      <c r="I22" s="119" t="s">
        <v>262</v>
      </c>
      <c r="J22" s="28" t="s">
        <v>1597</v>
      </c>
      <c r="K22" s="127">
        <v>201</v>
      </c>
      <c r="L22" s="120">
        <v>801116</v>
      </c>
      <c r="M22" s="54" t="s">
        <v>1487</v>
      </c>
      <c r="N22" s="304">
        <v>60000000</v>
      </c>
      <c r="O22" s="46" t="s">
        <v>1598</v>
      </c>
      <c r="P22" s="57" t="s">
        <v>1496</v>
      </c>
      <c r="Q22" s="305" t="s">
        <v>1488</v>
      </c>
      <c r="R22" s="306" t="s">
        <v>1489</v>
      </c>
      <c r="S22" s="123"/>
      <c r="T22" s="124"/>
      <c r="U22" s="123"/>
      <c r="V22" s="500">
        <v>18</v>
      </c>
      <c r="W22" s="79">
        <v>42390</v>
      </c>
      <c r="X22" s="79">
        <v>42390</v>
      </c>
      <c r="Y22" s="125">
        <f t="shared" si="17"/>
        <v>0</v>
      </c>
      <c r="Z22" s="119" t="s">
        <v>1491</v>
      </c>
      <c r="AA22" s="119" t="s">
        <v>1492</v>
      </c>
      <c r="AB22" s="119" t="s">
        <v>1493</v>
      </c>
      <c r="AC22" s="119" t="s">
        <v>1493</v>
      </c>
      <c r="AD22" s="51" t="s">
        <v>1599</v>
      </c>
      <c r="AE22" s="307">
        <v>900265378</v>
      </c>
      <c r="AF22" s="126" t="s">
        <v>1600</v>
      </c>
      <c r="AG22" s="127">
        <v>25216</v>
      </c>
      <c r="AH22" s="79">
        <v>42390</v>
      </c>
      <c r="AI22" s="308" t="s">
        <v>1512</v>
      </c>
      <c r="AJ22" s="34">
        <v>7800674660</v>
      </c>
      <c r="AK22" s="51" t="s">
        <v>1601</v>
      </c>
      <c r="AL22" s="210">
        <v>6000000</v>
      </c>
      <c r="AM22" s="210">
        <v>60000000</v>
      </c>
      <c r="AN22" s="125"/>
      <c r="AO22" s="333">
        <f t="shared" ref="AO22" si="18">+AM22+AN22</f>
        <v>60000000</v>
      </c>
      <c r="AP22" s="148" t="s">
        <v>22</v>
      </c>
      <c r="AQ22" s="149" t="s">
        <v>68</v>
      </c>
      <c r="AR22" s="149" t="s">
        <v>68</v>
      </c>
      <c r="AS22" s="149" t="s">
        <v>68</v>
      </c>
      <c r="AT22" s="150" t="s">
        <v>68</v>
      </c>
      <c r="AU22" s="79">
        <v>42390</v>
      </c>
      <c r="AV22" s="357">
        <v>42694</v>
      </c>
      <c r="AW22" s="359">
        <f t="shared" si="10"/>
        <v>304</v>
      </c>
      <c r="AX22" s="359"/>
      <c r="AY22" s="360" t="s">
        <v>1602</v>
      </c>
      <c r="AZ22" s="361">
        <f>LOOKUP(AY22,'SUPERVISIONES 2015'!$A$3:$B$1279,'SUPERVISIONES 2015'!$B$3:$B$1279)</f>
        <v>79572017</v>
      </c>
      <c r="BA22" s="31" t="s">
        <v>1891</v>
      </c>
      <c r="BB22" s="397"/>
      <c r="BC22" s="363"/>
      <c r="BD22" s="364"/>
      <c r="BE22" s="364"/>
      <c r="BF22" s="363"/>
      <c r="BG22" s="364"/>
      <c r="BH22" s="366"/>
      <c r="BI22" s="367"/>
      <c r="BJ22" s="368"/>
      <c r="BK22" s="368"/>
      <c r="BL22" s="369"/>
      <c r="BM22" s="368"/>
      <c r="BN22" s="370"/>
      <c r="BO22" s="370"/>
      <c r="BP22" s="371"/>
      <c r="BQ22" s="372"/>
      <c r="BR22" s="373"/>
      <c r="BS22" s="372"/>
      <c r="BT22" s="374"/>
      <c r="BU22" s="375"/>
      <c r="BV22" s="376"/>
      <c r="BW22" s="377"/>
      <c r="BX22" s="377"/>
      <c r="BY22" s="377"/>
      <c r="BZ22" s="377"/>
      <c r="CA22" s="364"/>
      <c r="CB22" s="367"/>
      <c r="CC22" s="367"/>
      <c r="CD22" s="367"/>
      <c r="CE22" s="367"/>
      <c r="CF22" s="368"/>
      <c r="CG22" s="380"/>
      <c r="CH22" s="380"/>
      <c r="CI22" s="381"/>
      <c r="CJ22" s="381"/>
      <c r="CK22" s="381"/>
      <c r="CL22" s="382"/>
      <c r="CM22" s="383"/>
      <c r="CN22" s="384"/>
      <c r="CO22" s="358"/>
      <c r="CP22" s="382"/>
      <c r="CQ22" s="385"/>
      <c r="CR22" s="386"/>
      <c r="CS22" s="387"/>
      <c r="CT22" s="388"/>
      <c r="CU22" s="389"/>
      <c r="CV22" s="390"/>
      <c r="CW22" s="391"/>
      <c r="CX22" s="389"/>
      <c r="CY22" s="392"/>
      <c r="CZ22" s="392"/>
      <c r="DA22" s="393"/>
      <c r="DB22" s="590"/>
      <c r="DC22" s="392"/>
      <c r="DD22" s="394"/>
    </row>
    <row r="23" spans="1:108" s="130" customFormat="1" ht="89.25" x14ac:dyDescent="0.25">
      <c r="A23" s="521">
        <f t="shared" si="9"/>
        <v>23</v>
      </c>
      <c r="B23" s="50" t="s">
        <v>1653</v>
      </c>
      <c r="C23" s="116" t="s">
        <v>1797</v>
      </c>
      <c r="D23" s="117" t="s">
        <v>1559</v>
      </c>
      <c r="E23" s="79">
        <v>42383</v>
      </c>
      <c r="F23" s="118" t="s">
        <v>1510</v>
      </c>
      <c r="G23" s="118" t="s">
        <v>1547</v>
      </c>
      <c r="H23" s="119" t="s">
        <v>1486</v>
      </c>
      <c r="I23" s="119" t="s">
        <v>1798</v>
      </c>
      <c r="J23" s="28" t="s">
        <v>1799</v>
      </c>
      <c r="K23" s="127">
        <v>96</v>
      </c>
      <c r="L23" s="120">
        <v>721015</v>
      </c>
      <c r="M23" s="54" t="s">
        <v>1800</v>
      </c>
      <c r="N23" s="304">
        <v>25077855</v>
      </c>
      <c r="O23" s="46" t="s">
        <v>1801</v>
      </c>
      <c r="P23" s="57" t="s">
        <v>1802</v>
      </c>
      <c r="Q23" s="305" t="s">
        <v>1488</v>
      </c>
      <c r="R23" s="306" t="s">
        <v>1489</v>
      </c>
      <c r="S23" s="123"/>
      <c r="T23" s="124"/>
      <c r="U23" s="123"/>
      <c r="V23" s="500">
        <v>23</v>
      </c>
      <c r="W23" s="79">
        <v>42396</v>
      </c>
      <c r="X23" s="79">
        <v>42401</v>
      </c>
      <c r="Y23" s="125">
        <f t="shared" si="17"/>
        <v>5</v>
      </c>
      <c r="Z23" s="119" t="s">
        <v>1491</v>
      </c>
      <c r="AA23" s="119"/>
      <c r="AB23" s="119" t="s">
        <v>1493</v>
      </c>
      <c r="AC23" s="119" t="s">
        <v>1493</v>
      </c>
      <c r="AD23" s="399" t="s">
        <v>1803</v>
      </c>
      <c r="AE23" s="400">
        <v>900132012</v>
      </c>
      <c r="AF23" s="126" t="s">
        <v>1611</v>
      </c>
      <c r="AG23" s="398">
        <v>33716</v>
      </c>
      <c r="AH23" s="79">
        <v>42396</v>
      </c>
      <c r="AI23" s="308" t="s">
        <v>1778</v>
      </c>
      <c r="AJ23" s="34">
        <v>16849925909</v>
      </c>
      <c r="AK23" s="51" t="s">
        <v>1750</v>
      </c>
      <c r="AL23" s="210"/>
      <c r="AM23" s="210">
        <v>25077855</v>
      </c>
      <c r="AN23" s="125"/>
      <c r="AO23" s="333">
        <v>25077855</v>
      </c>
      <c r="AP23" s="148" t="s">
        <v>1805</v>
      </c>
      <c r="AQ23" s="149" t="s">
        <v>1806</v>
      </c>
      <c r="AR23" s="149"/>
      <c r="AS23" s="149"/>
      <c r="AT23" s="150"/>
      <c r="AU23" s="79">
        <v>42397</v>
      </c>
      <c r="AV23" s="79">
        <v>42735</v>
      </c>
      <c r="AW23" s="47">
        <f t="shared" si="10"/>
        <v>338</v>
      </c>
      <c r="AX23" s="47"/>
      <c r="AY23" s="26" t="s">
        <v>1804</v>
      </c>
      <c r="AZ23" s="151">
        <v>79448817</v>
      </c>
      <c r="BA23" s="310" t="s">
        <v>2167</v>
      </c>
      <c r="BB23" s="152"/>
      <c r="BC23" s="153"/>
      <c r="BD23" s="154"/>
      <c r="BE23" s="154"/>
      <c r="BF23" s="153"/>
      <c r="BG23" s="154"/>
      <c r="BH23" s="155"/>
      <c r="BI23" s="156"/>
      <c r="BJ23" s="157"/>
      <c r="BK23" s="157"/>
      <c r="BL23" s="158"/>
      <c r="BM23" s="157"/>
      <c r="BN23" s="159"/>
      <c r="BO23" s="159"/>
      <c r="BP23" s="160"/>
      <c r="BQ23" s="161"/>
      <c r="BR23" s="162"/>
      <c r="BS23" s="161"/>
      <c r="BT23" s="163"/>
      <c r="BU23" s="164"/>
      <c r="BV23" s="165"/>
      <c r="BW23" s="166"/>
      <c r="BX23" s="166"/>
      <c r="BY23" s="166"/>
      <c r="BZ23" s="166"/>
      <c r="CA23" s="154"/>
      <c r="CB23" s="156"/>
      <c r="CC23" s="156"/>
      <c r="CD23" s="156"/>
      <c r="CE23" s="156"/>
      <c r="CF23" s="157"/>
      <c r="CG23" s="192"/>
      <c r="CH23" s="192"/>
      <c r="CI23" s="193"/>
      <c r="CJ23" s="193"/>
      <c r="CK23" s="193"/>
      <c r="CL23" s="194"/>
      <c r="CM23" s="195"/>
      <c r="CN23" s="196"/>
      <c r="CO23" s="125"/>
      <c r="CP23" s="194"/>
      <c r="CQ23" s="197"/>
      <c r="CR23" s="198"/>
      <c r="CS23" s="199"/>
      <c r="CT23" s="200"/>
      <c r="CU23" s="201"/>
      <c r="CV23" s="202"/>
      <c r="CW23" s="203"/>
      <c r="CX23" s="201"/>
      <c r="CY23" s="204"/>
      <c r="CZ23" s="204"/>
      <c r="DA23" s="205"/>
      <c r="DB23" s="589"/>
      <c r="DC23" s="204"/>
      <c r="DD23" s="206"/>
    </row>
    <row r="24" spans="1:108" s="130" customFormat="1" ht="89.25" x14ac:dyDescent="0.25">
      <c r="A24" s="521">
        <f t="shared" si="9"/>
        <v>16</v>
      </c>
      <c r="B24" s="50" t="s">
        <v>2040</v>
      </c>
      <c r="C24" s="116" t="s">
        <v>1688</v>
      </c>
      <c r="D24" s="117" t="s">
        <v>1560</v>
      </c>
      <c r="E24" s="79">
        <v>42383</v>
      </c>
      <c r="F24" s="118" t="s">
        <v>1510</v>
      </c>
      <c r="G24" s="118" t="s">
        <v>1547</v>
      </c>
      <c r="H24" s="119" t="s">
        <v>1486</v>
      </c>
      <c r="I24" s="119" t="s">
        <v>1689</v>
      </c>
      <c r="J24" s="28" t="s">
        <v>1690</v>
      </c>
      <c r="K24" s="127">
        <v>229</v>
      </c>
      <c r="L24" s="120">
        <v>801116</v>
      </c>
      <c r="M24" s="54" t="s">
        <v>1664</v>
      </c>
      <c r="N24" s="304">
        <v>50000000</v>
      </c>
      <c r="O24" s="46" t="s">
        <v>1691</v>
      </c>
      <c r="P24" s="57" t="s">
        <v>1692</v>
      </c>
      <c r="Q24" s="305" t="s">
        <v>1488</v>
      </c>
      <c r="R24" s="306" t="s">
        <v>1489</v>
      </c>
      <c r="S24" s="123"/>
      <c r="T24" s="124"/>
      <c r="U24" s="123"/>
      <c r="V24" s="500">
        <v>16</v>
      </c>
      <c r="W24" s="79">
        <v>42390</v>
      </c>
      <c r="X24" s="79">
        <v>42390</v>
      </c>
      <c r="Y24" s="125">
        <f t="shared" si="17"/>
        <v>0</v>
      </c>
      <c r="Z24" s="119" t="s">
        <v>1491</v>
      </c>
      <c r="AA24" s="119" t="s">
        <v>1492</v>
      </c>
      <c r="AB24" s="119" t="s">
        <v>1493</v>
      </c>
      <c r="AC24" s="119" t="s">
        <v>1493</v>
      </c>
      <c r="AD24" s="51" t="s">
        <v>1693</v>
      </c>
      <c r="AE24" s="307">
        <v>80201161</v>
      </c>
      <c r="AF24" s="126"/>
      <c r="AG24" s="127">
        <v>25416</v>
      </c>
      <c r="AH24" s="79">
        <v>42390</v>
      </c>
      <c r="AI24" s="308" t="s">
        <v>1512</v>
      </c>
      <c r="AJ24" s="34">
        <v>226805752</v>
      </c>
      <c r="AK24" s="51" t="s">
        <v>1694</v>
      </c>
      <c r="AL24" s="210">
        <v>5000000</v>
      </c>
      <c r="AM24" s="210">
        <v>50000000</v>
      </c>
      <c r="AN24" s="125"/>
      <c r="AO24" s="333">
        <v>50000000</v>
      </c>
      <c r="AP24" s="148" t="s">
        <v>22</v>
      </c>
      <c r="AQ24" s="149" t="s">
        <v>68</v>
      </c>
      <c r="AR24" s="149" t="s">
        <v>68</v>
      </c>
      <c r="AS24" s="149" t="s">
        <v>68</v>
      </c>
      <c r="AT24" s="150" t="s">
        <v>68</v>
      </c>
      <c r="AU24" s="79">
        <v>42390</v>
      </c>
      <c r="AV24" s="276">
        <v>42694</v>
      </c>
      <c r="AW24" s="7">
        <f t="shared" si="10"/>
        <v>304</v>
      </c>
      <c r="AX24" s="7"/>
      <c r="AY24" s="39" t="s">
        <v>1463</v>
      </c>
      <c r="AZ24" s="40">
        <v>79335420</v>
      </c>
      <c r="BA24" s="31" t="s">
        <v>2041</v>
      </c>
      <c r="BB24" s="401"/>
      <c r="BC24" s="342"/>
      <c r="BD24" s="213"/>
      <c r="BE24" s="213"/>
      <c r="BF24" s="342"/>
      <c r="BG24" s="213"/>
      <c r="BH24" s="344"/>
      <c r="BI24" s="214"/>
      <c r="BJ24" s="216"/>
      <c r="BK24" s="216"/>
      <c r="BL24" s="345"/>
      <c r="BM24" s="216"/>
      <c r="BN24" s="346"/>
      <c r="BO24" s="346"/>
      <c r="BP24" s="347"/>
      <c r="BQ24" s="348"/>
      <c r="BR24" s="349"/>
      <c r="BS24" s="348"/>
      <c r="BT24" s="350"/>
      <c r="BU24" s="351"/>
      <c r="BV24" s="352">
        <v>50000000</v>
      </c>
      <c r="BW24" s="212"/>
      <c r="BX24" s="212"/>
      <c r="BY24" s="212"/>
      <c r="BZ24" s="212"/>
      <c r="CA24" s="213"/>
      <c r="CB24" s="214"/>
      <c r="CC24" s="214"/>
      <c r="CD24" s="214"/>
      <c r="CE24" s="214"/>
      <c r="CF24" s="216"/>
      <c r="CG24" s="217"/>
      <c r="CH24" s="217"/>
      <c r="CI24" s="218"/>
      <c r="CJ24" s="218"/>
      <c r="CK24" s="218"/>
      <c r="CL24" s="219"/>
      <c r="CM24" s="220">
        <v>42694</v>
      </c>
      <c r="CN24" s="221"/>
      <c r="CO24" s="222"/>
      <c r="CP24" s="219"/>
      <c r="CQ24" s="223" t="e">
        <f>+SUMIFS(#REF!,#REF!,AG24)</f>
        <v>#REF!</v>
      </c>
      <c r="CR24" s="224" t="e">
        <f>+SUMIFS(#REF!,#REF!,BB24)+SUMIFS(#REF!,#REF!,BH24)+SUMIFS(#REF!,#REF!,BN24)</f>
        <v>#REF!</v>
      </c>
      <c r="CS24" s="225" t="e">
        <f t="shared" ref="CS24" si="19">+(CQ24+CR24)/BV24</f>
        <v>#REF!</v>
      </c>
      <c r="CT24" s="226"/>
      <c r="CU24" s="227" t="str">
        <f>+R24</f>
        <v>EJECUCIÓN</v>
      </c>
      <c r="CV24" s="228"/>
      <c r="CW24" s="229">
        <f>+AU24</f>
        <v>42390</v>
      </c>
      <c r="CX24" s="227">
        <f t="shared" ref="CX24" si="20">+CM24</f>
        <v>42694</v>
      </c>
      <c r="CY24" s="230">
        <f t="shared" ref="CY24" si="21">+CX24-CW24</f>
        <v>304</v>
      </c>
      <c r="CZ24" s="230">
        <f t="shared" ref="CZ24" si="22">+$DB$1-CW24</f>
        <v>-113</v>
      </c>
      <c r="DA24" s="231">
        <f t="shared" ref="DA24" si="23">+IF(CZ24&gt;=CY24,100,(CZ24/CY24)*100)</f>
        <v>-37.171052631578952</v>
      </c>
      <c r="DB24" s="591"/>
      <c r="DC24" s="230">
        <f t="shared" ref="DC24" si="24">+DA24</f>
        <v>-37.171052631578952</v>
      </c>
      <c r="DD24" s="232" t="e">
        <f t="shared" ref="DD24" si="25">+CS24</f>
        <v>#REF!</v>
      </c>
    </row>
    <row r="25" spans="1:108" s="130" customFormat="1" ht="63.75" x14ac:dyDescent="0.25">
      <c r="A25" s="521">
        <f t="shared" si="9"/>
        <v>17</v>
      </c>
      <c r="B25" s="50" t="s">
        <v>1500</v>
      </c>
      <c r="C25" s="116" t="s">
        <v>1603</v>
      </c>
      <c r="D25" s="117" t="s">
        <v>1561</v>
      </c>
      <c r="E25" s="79">
        <v>42387</v>
      </c>
      <c r="F25" s="118" t="s">
        <v>1510</v>
      </c>
      <c r="G25" s="118" t="s">
        <v>1547</v>
      </c>
      <c r="H25" s="119" t="s">
        <v>1486</v>
      </c>
      <c r="I25" s="119" t="s">
        <v>1578</v>
      </c>
      <c r="J25" s="28" t="s">
        <v>1604</v>
      </c>
      <c r="K25" s="127">
        <v>202</v>
      </c>
      <c r="L25" s="120">
        <v>801116</v>
      </c>
      <c r="M25" s="54" t="s">
        <v>1487</v>
      </c>
      <c r="N25" s="304">
        <v>24000000</v>
      </c>
      <c r="O25" s="46" t="s">
        <v>1605</v>
      </c>
      <c r="P25" s="57" t="s">
        <v>1496</v>
      </c>
      <c r="Q25" s="305" t="s">
        <v>1488</v>
      </c>
      <c r="R25" s="306" t="s">
        <v>1489</v>
      </c>
      <c r="S25" s="123"/>
      <c r="T25" s="124"/>
      <c r="U25" s="123"/>
      <c r="V25" s="500">
        <v>17</v>
      </c>
      <c r="W25" s="79">
        <v>42390</v>
      </c>
      <c r="X25" s="79">
        <v>42390</v>
      </c>
      <c r="Y25" s="125">
        <f t="shared" si="17"/>
        <v>0</v>
      </c>
      <c r="Z25" s="119" t="s">
        <v>1491</v>
      </c>
      <c r="AA25" s="119" t="s">
        <v>1492</v>
      </c>
      <c r="AB25" s="119" t="s">
        <v>1493</v>
      </c>
      <c r="AC25" s="119" t="s">
        <v>1493</v>
      </c>
      <c r="AD25" s="51" t="s">
        <v>1606</v>
      </c>
      <c r="AE25" s="307">
        <v>51696865</v>
      </c>
      <c r="AF25" s="126"/>
      <c r="AG25" s="127"/>
      <c r="AH25" s="79">
        <v>25316</v>
      </c>
      <c r="AI25" s="308" t="s">
        <v>1512</v>
      </c>
      <c r="AJ25" s="34">
        <v>1007781675</v>
      </c>
      <c r="AK25" s="51" t="s">
        <v>1607</v>
      </c>
      <c r="AL25" s="210">
        <v>3500000</v>
      </c>
      <c r="AM25" s="210">
        <v>24000000</v>
      </c>
      <c r="AN25" s="125"/>
      <c r="AO25" s="333">
        <f t="shared" ref="AO25:AO27" si="26">+AM25+AN25</f>
        <v>24000000</v>
      </c>
      <c r="AP25" s="148" t="s">
        <v>22</v>
      </c>
      <c r="AQ25" s="149" t="s">
        <v>68</v>
      </c>
      <c r="AR25" s="149" t="s">
        <v>68</v>
      </c>
      <c r="AS25" s="149" t="s">
        <v>68</v>
      </c>
      <c r="AT25" s="150" t="s">
        <v>68</v>
      </c>
      <c r="AU25" s="79">
        <v>42390</v>
      </c>
      <c r="AV25" s="312">
        <v>42607</v>
      </c>
      <c r="AW25" s="314">
        <f t="shared" si="10"/>
        <v>217</v>
      </c>
      <c r="AX25" s="314"/>
      <c r="AY25" s="38" t="s">
        <v>1463</v>
      </c>
      <c r="AZ25" s="316">
        <f>LOOKUP(AY25,'SUPERVISIONES 2015'!$A$3:$B$1279,'SUPERVISIONES 2015'!$B$3:$B$1279)</f>
        <v>79335420</v>
      </c>
      <c r="BA25" s="31" t="s">
        <v>1890</v>
      </c>
      <c r="BB25" s="355"/>
      <c r="BC25" s="318"/>
      <c r="BD25" s="169"/>
      <c r="BE25" s="169"/>
      <c r="BF25" s="318"/>
      <c r="BG25" s="169"/>
      <c r="BH25" s="320"/>
      <c r="BI25" s="170"/>
      <c r="BJ25" s="171"/>
      <c r="BK25" s="171"/>
      <c r="BL25" s="321"/>
      <c r="BM25" s="171"/>
      <c r="BN25" s="322"/>
      <c r="BO25" s="322"/>
      <c r="BP25" s="323"/>
      <c r="BQ25" s="324"/>
      <c r="BR25" s="325"/>
      <c r="BS25" s="324"/>
      <c r="BT25" s="326"/>
      <c r="BU25" s="327"/>
      <c r="BV25" s="328"/>
      <c r="BW25" s="168"/>
      <c r="BX25" s="168"/>
      <c r="BY25" s="168"/>
      <c r="BZ25" s="168"/>
      <c r="CA25" s="169"/>
      <c r="CB25" s="170"/>
      <c r="CC25" s="170"/>
      <c r="CD25" s="170"/>
      <c r="CE25" s="170"/>
      <c r="CF25" s="171"/>
      <c r="CG25" s="172"/>
      <c r="CH25" s="172"/>
      <c r="CI25" s="173"/>
      <c r="CJ25" s="173"/>
      <c r="CK25" s="173"/>
      <c r="CL25" s="174"/>
      <c r="CM25" s="175"/>
      <c r="CN25" s="176"/>
      <c r="CO25" s="177"/>
      <c r="CP25" s="174"/>
      <c r="CQ25" s="178"/>
      <c r="CR25" s="179"/>
      <c r="CS25" s="180"/>
      <c r="CT25" s="181"/>
      <c r="CU25" s="182"/>
      <c r="CV25" s="183"/>
      <c r="CW25" s="184"/>
      <c r="CX25" s="182"/>
      <c r="CY25" s="185"/>
      <c r="CZ25" s="185"/>
      <c r="DA25" s="186"/>
      <c r="DB25" s="592"/>
      <c r="DC25" s="185"/>
      <c r="DD25" s="187"/>
    </row>
    <row r="26" spans="1:108" s="130" customFormat="1" ht="140.25" x14ac:dyDescent="0.25">
      <c r="A26" s="521">
        <f t="shared" si="9"/>
        <v>21</v>
      </c>
      <c r="B26" s="50" t="s">
        <v>1653</v>
      </c>
      <c r="C26" s="116" t="s">
        <v>1807</v>
      </c>
      <c r="D26" s="117" t="s">
        <v>1562</v>
      </c>
      <c r="E26" s="79">
        <v>42387</v>
      </c>
      <c r="F26" s="118" t="s">
        <v>1510</v>
      </c>
      <c r="G26" s="118" t="s">
        <v>1568</v>
      </c>
      <c r="H26" s="119" t="s">
        <v>1486</v>
      </c>
      <c r="I26" s="119" t="s">
        <v>1733</v>
      </c>
      <c r="J26" s="28" t="s">
        <v>1808</v>
      </c>
      <c r="K26" s="127">
        <v>56</v>
      </c>
      <c r="L26" s="120">
        <v>801315</v>
      </c>
      <c r="M26" s="54" t="s">
        <v>1809</v>
      </c>
      <c r="N26" s="304">
        <v>203457562</v>
      </c>
      <c r="O26" s="46" t="s">
        <v>1810</v>
      </c>
      <c r="P26" s="57" t="s">
        <v>1572</v>
      </c>
      <c r="Q26" s="305" t="s">
        <v>1488</v>
      </c>
      <c r="R26" s="306" t="s">
        <v>1489</v>
      </c>
      <c r="S26" s="123"/>
      <c r="T26" s="124"/>
      <c r="U26" s="123"/>
      <c r="V26" s="500">
        <v>21</v>
      </c>
      <c r="W26" s="79">
        <v>42394</v>
      </c>
      <c r="X26" s="79">
        <v>42396</v>
      </c>
      <c r="Y26" s="125">
        <f t="shared" si="17"/>
        <v>2</v>
      </c>
      <c r="Z26" s="119" t="s">
        <v>1568</v>
      </c>
      <c r="AA26" s="119"/>
      <c r="AB26" s="119" t="s">
        <v>1493</v>
      </c>
      <c r="AC26" s="119" t="s">
        <v>1493</v>
      </c>
      <c r="AD26" s="402" t="s">
        <v>1811</v>
      </c>
      <c r="AE26" s="331">
        <v>900089308</v>
      </c>
      <c r="AF26" s="126" t="s">
        <v>1600</v>
      </c>
      <c r="AG26" s="398">
        <v>28016</v>
      </c>
      <c r="AH26" s="79">
        <v>42394</v>
      </c>
      <c r="AI26" s="308" t="s">
        <v>1778</v>
      </c>
      <c r="AJ26" s="34">
        <v>21500411943</v>
      </c>
      <c r="AK26" s="51" t="s">
        <v>1768</v>
      </c>
      <c r="AL26" s="210"/>
      <c r="AM26" s="210">
        <v>203457562</v>
      </c>
      <c r="AN26" s="125"/>
      <c r="AO26" s="333">
        <f t="shared" si="26"/>
        <v>203457562</v>
      </c>
      <c r="AP26" s="148" t="s">
        <v>22</v>
      </c>
      <c r="AQ26" s="149"/>
      <c r="AR26" s="149"/>
      <c r="AS26" s="149"/>
      <c r="AT26" s="150"/>
      <c r="AU26" s="79">
        <v>42394</v>
      </c>
      <c r="AV26" s="79">
        <v>42729</v>
      </c>
      <c r="AW26" s="47">
        <f t="shared" si="10"/>
        <v>335</v>
      </c>
      <c r="AX26" s="47"/>
      <c r="AY26" s="26" t="s">
        <v>1812</v>
      </c>
      <c r="AZ26" s="151">
        <v>79537863</v>
      </c>
      <c r="BA26" s="310" t="s">
        <v>2168</v>
      </c>
      <c r="BB26" s="152"/>
      <c r="BC26" s="153"/>
      <c r="BD26" s="154"/>
      <c r="BE26" s="154"/>
      <c r="BF26" s="153"/>
      <c r="BG26" s="154"/>
      <c r="BH26" s="155"/>
      <c r="BI26" s="156"/>
      <c r="BJ26" s="157"/>
      <c r="BK26" s="157"/>
      <c r="BL26" s="158"/>
      <c r="BM26" s="157"/>
      <c r="BN26" s="159"/>
      <c r="BO26" s="159"/>
      <c r="BP26" s="160"/>
      <c r="BQ26" s="161"/>
      <c r="BR26" s="162"/>
      <c r="BS26" s="161"/>
      <c r="BT26" s="163"/>
      <c r="BU26" s="164"/>
      <c r="BV26" s="165"/>
      <c r="BW26" s="166"/>
      <c r="BX26" s="166"/>
      <c r="BY26" s="166"/>
      <c r="BZ26" s="166"/>
      <c r="CA26" s="154"/>
      <c r="CB26" s="156"/>
      <c r="CC26" s="156"/>
      <c r="CD26" s="156"/>
      <c r="CE26" s="156"/>
      <c r="CF26" s="157"/>
      <c r="CG26" s="192"/>
      <c r="CH26" s="192"/>
      <c r="CI26" s="193"/>
      <c r="CJ26" s="193"/>
      <c r="CK26" s="193"/>
      <c r="CL26" s="194"/>
      <c r="CM26" s="195"/>
      <c r="CN26" s="196"/>
      <c r="CO26" s="125"/>
      <c r="CP26" s="194"/>
      <c r="CQ26" s="197"/>
      <c r="CR26" s="198"/>
      <c r="CS26" s="199"/>
      <c r="CT26" s="200"/>
      <c r="CU26" s="201"/>
      <c r="CV26" s="202"/>
      <c r="CW26" s="203"/>
      <c r="CX26" s="201"/>
      <c r="CY26" s="204"/>
      <c r="CZ26" s="204"/>
      <c r="DA26" s="205"/>
      <c r="DB26" s="589"/>
      <c r="DC26" s="204"/>
      <c r="DD26" s="206"/>
    </row>
    <row r="27" spans="1:108" s="130" customFormat="1" ht="89.25" x14ac:dyDescent="0.25">
      <c r="A27" s="521">
        <f t="shared" si="9"/>
        <v>27</v>
      </c>
      <c r="B27" s="50" t="s">
        <v>1653</v>
      </c>
      <c r="C27" s="116" t="s">
        <v>1813</v>
      </c>
      <c r="D27" s="117" t="s">
        <v>1563</v>
      </c>
      <c r="E27" s="79">
        <v>42387</v>
      </c>
      <c r="F27" s="118" t="s">
        <v>1510</v>
      </c>
      <c r="G27" s="118" t="s">
        <v>1568</v>
      </c>
      <c r="H27" s="119" t="s">
        <v>1633</v>
      </c>
      <c r="I27" s="119" t="s">
        <v>1814</v>
      </c>
      <c r="J27" s="28" t="s">
        <v>1815</v>
      </c>
      <c r="K27" s="127">
        <v>58</v>
      </c>
      <c r="L27" s="120">
        <v>801315</v>
      </c>
      <c r="M27" s="54" t="s">
        <v>1809</v>
      </c>
      <c r="N27" s="304" t="s">
        <v>1816</v>
      </c>
      <c r="O27" s="46" t="s">
        <v>1817</v>
      </c>
      <c r="P27" s="57" t="s">
        <v>1572</v>
      </c>
      <c r="Q27" s="305" t="s">
        <v>1488</v>
      </c>
      <c r="R27" s="306" t="s">
        <v>1489</v>
      </c>
      <c r="S27" s="123"/>
      <c r="T27" s="124"/>
      <c r="U27" s="123"/>
      <c r="V27" s="500">
        <v>27</v>
      </c>
      <c r="W27" s="79">
        <v>42401</v>
      </c>
      <c r="X27" s="79">
        <v>42404</v>
      </c>
      <c r="Y27" s="125">
        <f t="shared" si="17"/>
        <v>3</v>
      </c>
      <c r="Z27" s="119" t="s">
        <v>1568</v>
      </c>
      <c r="AA27" s="119"/>
      <c r="AB27" s="119" t="s">
        <v>1818</v>
      </c>
      <c r="AC27" s="119" t="s">
        <v>1819</v>
      </c>
      <c r="AD27" s="330" t="s">
        <v>1820</v>
      </c>
      <c r="AE27" s="400" t="s">
        <v>1822</v>
      </c>
      <c r="AF27" s="126" t="s">
        <v>1821</v>
      </c>
      <c r="AG27" s="400">
        <v>34316</v>
      </c>
      <c r="AH27" s="79">
        <v>42401</v>
      </c>
      <c r="AI27" s="308" t="s">
        <v>1778</v>
      </c>
      <c r="AJ27" s="34">
        <v>800572596</v>
      </c>
      <c r="AK27" s="51" t="s">
        <v>1694</v>
      </c>
      <c r="AL27" s="210">
        <v>8915295</v>
      </c>
      <c r="AM27" s="210">
        <v>93610598</v>
      </c>
      <c r="AN27" s="210"/>
      <c r="AO27" s="333">
        <f t="shared" si="26"/>
        <v>93610598</v>
      </c>
      <c r="AP27" s="148" t="s">
        <v>22</v>
      </c>
      <c r="AQ27" s="149"/>
      <c r="AR27" s="149"/>
      <c r="AS27" s="149"/>
      <c r="AT27" s="150"/>
      <c r="AU27" s="79">
        <v>42401</v>
      </c>
      <c r="AV27" s="79">
        <v>42719</v>
      </c>
      <c r="AW27" s="47">
        <f t="shared" si="10"/>
        <v>318</v>
      </c>
      <c r="AX27" s="47"/>
      <c r="AY27" s="26" t="s">
        <v>1823</v>
      </c>
      <c r="AZ27" s="151">
        <v>15173061</v>
      </c>
      <c r="BA27" s="310" t="s">
        <v>2173</v>
      </c>
      <c r="BB27" s="152"/>
      <c r="BC27" s="153"/>
      <c r="BD27" s="154"/>
      <c r="BE27" s="154"/>
      <c r="BF27" s="153"/>
      <c r="BG27" s="154"/>
      <c r="BH27" s="155"/>
      <c r="BI27" s="156"/>
      <c r="BJ27" s="157"/>
      <c r="BK27" s="157"/>
      <c r="BL27" s="158"/>
      <c r="BM27" s="157"/>
      <c r="BN27" s="159"/>
      <c r="BO27" s="159"/>
      <c r="BP27" s="160"/>
      <c r="BQ27" s="161"/>
      <c r="BR27" s="162"/>
      <c r="BS27" s="161"/>
      <c r="BT27" s="163"/>
      <c r="BU27" s="164"/>
      <c r="BV27" s="165"/>
      <c r="BW27" s="166"/>
      <c r="BX27" s="166"/>
      <c r="BY27" s="166"/>
      <c r="BZ27" s="166"/>
      <c r="CA27" s="154"/>
      <c r="CB27" s="156"/>
      <c r="CC27" s="156"/>
      <c r="CD27" s="156"/>
      <c r="CE27" s="156"/>
      <c r="CF27" s="157"/>
      <c r="CG27" s="192"/>
      <c r="CH27" s="192"/>
      <c r="CI27" s="193"/>
      <c r="CJ27" s="193"/>
      <c r="CK27" s="193"/>
      <c r="CL27" s="194"/>
      <c r="CM27" s="195"/>
      <c r="CN27" s="196"/>
      <c r="CO27" s="125"/>
      <c r="CP27" s="194"/>
      <c r="CQ27" s="197"/>
      <c r="CR27" s="198"/>
      <c r="CS27" s="199"/>
      <c r="CT27" s="200"/>
      <c r="CU27" s="201"/>
      <c r="CV27" s="202"/>
      <c r="CW27" s="203"/>
      <c r="CX27" s="201"/>
      <c r="CY27" s="204"/>
      <c r="CZ27" s="204"/>
      <c r="DA27" s="205"/>
      <c r="DB27" s="589"/>
      <c r="DC27" s="204"/>
      <c r="DD27" s="206"/>
    </row>
    <row r="28" spans="1:108" s="130" customFormat="1" ht="76.5" x14ac:dyDescent="0.25">
      <c r="A28" s="521">
        <f t="shared" si="9"/>
        <v>29</v>
      </c>
      <c r="B28" s="50" t="s">
        <v>1653</v>
      </c>
      <c r="C28" s="116" t="s">
        <v>1824</v>
      </c>
      <c r="D28" s="117" t="s">
        <v>1564</v>
      </c>
      <c r="E28" s="79">
        <v>42387</v>
      </c>
      <c r="F28" s="118" t="s">
        <v>1510</v>
      </c>
      <c r="G28" s="118" t="s">
        <v>1548</v>
      </c>
      <c r="H28" s="119" t="s">
        <v>1733</v>
      </c>
      <c r="I28" s="119" t="s">
        <v>1734</v>
      </c>
      <c r="J28" s="28" t="s">
        <v>1825</v>
      </c>
      <c r="K28" s="127">
        <v>101</v>
      </c>
      <c r="L28" s="403">
        <v>821215</v>
      </c>
      <c r="M28" s="28" t="s">
        <v>1712</v>
      </c>
      <c r="N28" s="304">
        <v>8000000</v>
      </c>
      <c r="O28" s="46" t="s">
        <v>1826</v>
      </c>
      <c r="P28" s="58" t="s">
        <v>2505</v>
      </c>
      <c r="Q28" s="305" t="s">
        <v>1488</v>
      </c>
      <c r="R28" s="306" t="s">
        <v>1489</v>
      </c>
      <c r="S28" s="123"/>
      <c r="T28" s="124"/>
      <c r="U28" s="123"/>
      <c r="V28" s="500">
        <v>29</v>
      </c>
      <c r="W28" s="79">
        <v>42401</v>
      </c>
      <c r="X28" s="79">
        <v>42403</v>
      </c>
      <c r="Y28" s="125">
        <f t="shared" si="17"/>
        <v>2</v>
      </c>
      <c r="Z28" s="119" t="s">
        <v>1718</v>
      </c>
      <c r="AA28" s="119"/>
      <c r="AB28" s="119" t="s">
        <v>1493</v>
      </c>
      <c r="AC28" s="119" t="s">
        <v>1493</v>
      </c>
      <c r="AD28" s="51" t="s">
        <v>1827</v>
      </c>
      <c r="AE28" s="331">
        <v>830001113</v>
      </c>
      <c r="AF28" s="126" t="s">
        <v>1611</v>
      </c>
      <c r="AG28" s="404">
        <v>34416</v>
      </c>
      <c r="AH28" s="79">
        <v>42401</v>
      </c>
      <c r="AI28" s="308" t="s">
        <v>1778</v>
      </c>
      <c r="AJ28" s="34">
        <v>1969999539</v>
      </c>
      <c r="AK28" s="51" t="s">
        <v>1828</v>
      </c>
      <c r="AL28" s="210"/>
      <c r="AM28" s="210">
        <v>8000000</v>
      </c>
      <c r="AN28" s="125"/>
      <c r="AO28" s="333">
        <v>8000000</v>
      </c>
      <c r="AP28" s="148" t="s">
        <v>22</v>
      </c>
      <c r="AQ28" s="149"/>
      <c r="AR28" s="149"/>
      <c r="AS28" s="149"/>
      <c r="AT28" s="150"/>
      <c r="AU28" s="79">
        <v>42401</v>
      </c>
      <c r="AV28" s="79">
        <v>42735</v>
      </c>
      <c r="AW28" s="47">
        <f t="shared" si="10"/>
        <v>334</v>
      </c>
      <c r="AX28" s="47"/>
      <c r="AY28" s="26" t="s">
        <v>1829</v>
      </c>
      <c r="AZ28" s="151">
        <v>52431563</v>
      </c>
      <c r="BA28" s="310" t="s">
        <v>2174</v>
      </c>
      <c r="BB28" s="152"/>
      <c r="BC28" s="153"/>
      <c r="BD28" s="154"/>
      <c r="BE28" s="154"/>
      <c r="BF28" s="153"/>
      <c r="BG28" s="154"/>
      <c r="BH28" s="155"/>
      <c r="BI28" s="156"/>
      <c r="BJ28" s="157"/>
      <c r="BK28" s="157"/>
      <c r="BL28" s="158"/>
      <c r="BM28" s="157"/>
      <c r="BN28" s="159"/>
      <c r="BO28" s="159"/>
      <c r="BP28" s="160"/>
      <c r="BQ28" s="161"/>
      <c r="BR28" s="162"/>
      <c r="BS28" s="161"/>
      <c r="BT28" s="163"/>
      <c r="BU28" s="164"/>
      <c r="BV28" s="165"/>
      <c r="BW28" s="166"/>
      <c r="BX28" s="166"/>
      <c r="BY28" s="166"/>
      <c r="BZ28" s="166"/>
      <c r="CA28" s="154"/>
      <c r="CB28" s="156"/>
      <c r="CC28" s="156"/>
      <c r="CD28" s="156"/>
      <c r="CE28" s="156"/>
      <c r="CF28" s="157"/>
      <c r="CG28" s="192"/>
      <c r="CH28" s="192"/>
      <c r="CI28" s="193"/>
      <c r="CJ28" s="193"/>
      <c r="CK28" s="193"/>
      <c r="CL28" s="194"/>
      <c r="CM28" s="195"/>
      <c r="CN28" s="196"/>
      <c r="CO28" s="125"/>
      <c r="CP28" s="194"/>
      <c r="CQ28" s="197"/>
      <c r="CR28" s="198"/>
      <c r="CS28" s="199"/>
      <c r="CT28" s="200"/>
      <c r="CU28" s="201"/>
      <c r="CV28" s="202"/>
      <c r="CW28" s="203"/>
      <c r="CX28" s="201"/>
      <c r="CY28" s="204"/>
      <c r="CZ28" s="204"/>
      <c r="DA28" s="205"/>
      <c r="DB28" s="589"/>
      <c r="DC28" s="204"/>
      <c r="DD28" s="206"/>
    </row>
    <row r="29" spans="1:108" s="130" customFormat="1" ht="63.75" x14ac:dyDescent="0.25">
      <c r="A29" s="521">
        <f t="shared" si="9"/>
        <v>19</v>
      </c>
      <c r="B29" s="50" t="s">
        <v>1653</v>
      </c>
      <c r="C29" s="116" t="s">
        <v>1830</v>
      </c>
      <c r="D29" s="117" t="s">
        <v>1565</v>
      </c>
      <c r="E29" s="79">
        <v>42387</v>
      </c>
      <c r="F29" s="118" t="s">
        <v>1510</v>
      </c>
      <c r="G29" s="118" t="s">
        <v>1547</v>
      </c>
      <c r="H29" s="119" t="s">
        <v>1733</v>
      </c>
      <c r="I29" s="119" t="s">
        <v>1734</v>
      </c>
      <c r="J29" s="28" t="s">
        <v>1832</v>
      </c>
      <c r="K29" s="127">
        <v>7</v>
      </c>
      <c r="L29" s="120">
        <v>801116</v>
      </c>
      <c r="M29" s="54" t="s">
        <v>1487</v>
      </c>
      <c r="N29" s="304">
        <v>35000000</v>
      </c>
      <c r="O29" s="46" t="s">
        <v>1833</v>
      </c>
      <c r="P29" s="57" t="s">
        <v>1496</v>
      </c>
      <c r="Q29" s="305" t="s">
        <v>1488</v>
      </c>
      <c r="R29" s="306" t="s">
        <v>1489</v>
      </c>
      <c r="S29" s="123"/>
      <c r="T29" s="124"/>
      <c r="U29" s="123"/>
      <c r="V29" s="500">
        <v>19</v>
      </c>
      <c r="W29" s="79">
        <v>42390</v>
      </c>
      <c r="X29" s="79">
        <v>42394</v>
      </c>
      <c r="Y29" s="125">
        <f t="shared" si="17"/>
        <v>4</v>
      </c>
      <c r="Z29" s="119" t="s">
        <v>1491</v>
      </c>
      <c r="AA29" s="119" t="s">
        <v>1834</v>
      </c>
      <c r="AB29" s="119" t="s">
        <v>1493</v>
      </c>
      <c r="AC29" s="119" t="s">
        <v>1493</v>
      </c>
      <c r="AD29" s="330" t="s">
        <v>1835</v>
      </c>
      <c r="AE29" s="331">
        <v>3001080</v>
      </c>
      <c r="AF29" s="126"/>
      <c r="AG29" s="404">
        <v>25516</v>
      </c>
      <c r="AH29" s="79">
        <v>42390</v>
      </c>
      <c r="AI29" s="308" t="s">
        <v>1749</v>
      </c>
      <c r="AJ29" s="34">
        <v>142324300</v>
      </c>
      <c r="AK29" s="51" t="s">
        <v>1836</v>
      </c>
      <c r="AL29" s="210">
        <v>3500000</v>
      </c>
      <c r="AM29" s="210">
        <v>35000000</v>
      </c>
      <c r="AN29" s="125"/>
      <c r="AO29" s="333">
        <v>35000000</v>
      </c>
      <c r="AP29" s="148" t="s">
        <v>22</v>
      </c>
      <c r="AQ29" s="149"/>
      <c r="AR29" s="149"/>
      <c r="AS29" s="149"/>
      <c r="AT29" s="150"/>
      <c r="AU29" s="79">
        <v>42390</v>
      </c>
      <c r="AV29" s="79">
        <v>42695</v>
      </c>
      <c r="AW29" s="47">
        <f t="shared" si="10"/>
        <v>305</v>
      </c>
      <c r="AX29" s="47"/>
      <c r="AY29" s="26" t="s">
        <v>1837</v>
      </c>
      <c r="AZ29" s="151">
        <v>52363647</v>
      </c>
      <c r="BA29" s="310" t="s">
        <v>2175</v>
      </c>
      <c r="BB29" s="152"/>
      <c r="BC29" s="153"/>
      <c r="BD29" s="154"/>
      <c r="BE29" s="154"/>
      <c r="BF29" s="153"/>
      <c r="BG29" s="154"/>
      <c r="BH29" s="155"/>
      <c r="BI29" s="156"/>
      <c r="BJ29" s="157"/>
      <c r="BK29" s="157"/>
      <c r="BL29" s="158"/>
      <c r="BM29" s="157"/>
      <c r="BN29" s="159"/>
      <c r="BO29" s="159"/>
      <c r="BP29" s="160"/>
      <c r="BQ29" s="161"/>
      <c r="BR29" s="162"/>
      <c r="BS29" s="161"/>
      <c r="BT29" s="163"/>
      <c r="BU29" s="164"/>
      <c r="BV29" s="165"/>
      <c r="BW29" s="166"/>
      <c r="BX29" s="166"/>
      <c r="BY29" s="166"/>
      <c r="BZ29" s="166"/>
      <c r="CA29" s="154"/>
      <c r="CB29" s="156"/>
      <c r="CC29" s="156"/>
      <c r="CD29" s="156"/>
      <c r="CE29" s="156"/>
      <c r="CF29" s="157"/>
      <c r="CG29" s="192"/>
      <c r="CH29" s="192"/>
      <c r="CI29" s="193"/>
      <c r="CJ29" s="193"/>
      <c r="CK29" s="193"/>
      <c r="CL29" s="194"/>
      <c r="CM29" s="195"/>
      <c r="CN29" s="196"/>
      <c r="CO29" s="125"/>
      <c r="CP29" s="194"/>
      <c r="CQ29" s="197"/>
      <c r="CR29" s="198"/>
      <c r="CS29" s="199"/>
      <c r="CT29" s="200"/>
      <c r="CU29" s="201"/>
      <c r="CV29" s="202"/>
      <c r="CW29" s="203"/>
      <c r="CX29" s="201"/>
      <c r="CY29" s="204"/>
      <c r="CZ29" s="204"/>
      <c r="DA29" s="205"/>
      <c r="DB29" s="589"/>
      <c r="DC29" s="204"/>
      <c r="DD29" s="206"/>
    </row>
    <row r="30" spans="1:108" s="130" customFormat="1" ht="89.25" customHeight="1" x14ac:dyDescent="0.25">
      <c r="A30" s="521">
        <f t="shared" si="9"/>
        <v>20</v>
      </c>
      <c r="B30" s="50" t="s">
        <v>2040</v>
      </c>
      <c r="C30" s="116" t="s">
        <v>1695</v>
      </c>
      <c r="D30" s="417">
        <v>29</v>
      </c>
      <c r="E30" s="79">
        <v>42388</v>
      </c>
      <c r="F30" s="118" t="s">
        <v>1510</v>
      </c>
      <c r="G30" s="118" t="s">
        <v>1547</v>
      </c>
      <c r="H30" s="119" t="s">
        <v>1486</v>
      </c>
      <c r="I30" s="119" t="s">
        <v>1578</v>
      </c>
      <c r="J30" s="28" t="s">
        <v>1696</v>
      </c>
      <c r="K30" s="127">
        <v>230</v>
      </c>
      <c r="L30" s="120">
        <v>801116</v>
      </c>
      <c r="M30" s="54" t="s">
        <v>1487</v>
      </c>
      <c r="N30" s="304">
        <v>50000000</v>
      </c>
      <c r="O30" s="46" t="s">
        <v>1697</v>
      </c>
      <c r="P30" s="57" t="s">
        <v>1692</v>
      </c>
      <c r="Q30" s="305" t="s">
        <v>1488</v>
      </c>
      <c r="R30" s="306" t="s">
        <v>1489</v>
      </c>
      <c r="S30" s="123"/>
      <c r="T30" s="124"/>
      <c r="U30" s="123"/>
      <c r="V30" s="500">
        <v>20</v>
      </c>
      <c r="W30" s="79">
        <v>42390</v>
      </c>
      <c r="X30" s="79">
        <v>42391</v>
      </c>
      <c r="Y30" s="125">
        <f t="shared" si="17"/>
        <v>1</v>
      </c>
      <c r="Z30" s="119" t="s">
        <v>1491</v>
      </c>
      <c r="AA30" s="119" t="s">
        <v>1492</v>
      </c>
      <c r="AB30" s="119" t="s">
        <v>1493</v>
      </c>
      <c r="AC30" s="119" t="s">
        <v>1493</v>
      </c>
      <c r="AD30" s="51" t="s">
        <v>1698</v>
      </c>
      <c r="AE30" s="307">
        <v>51833082</v>
      </c>
      <c r="AF30" s="126"/>
      <c r="AG30" s="127">
        <v>25616</v>
      </c>
      <c r="AH30" s="79">
        <v>42390</v>
      </c>
      <c r="AI30" s="139" t="s">
        <v>1497</v>
      </c>
      <c r="AJ30" s="35">
        <v>20757474412</v>
      </c>
      <c r="AK30" s="51" t="s">
        <v>1513</v>
      </c>
      <c r="AL30" s="210">
        <v>5000000</v>
      </c>
      <c r="AM30" s="210">
        <v>50000000</v>
      </c>
      <c r="AN30" s="125"/>
      <c r="AO30" s="125">
        <f t="shared" ref="AO30" si="27">+AM30+AN30</f>
        <v>50000000</v>
      </c>
      <c r="AP30" s="148" t="s">
        <v>22</v>
      </c>
      <c r="AQ30" s="149" t="s">
        <v>68</v>
      </c>
      <c r="AR30" s="149" t="s">
        <v>68</v>
      </c>
      <c r="AS30" s="149" t="s">
        <v>68</v>
      </c>
      <c r="AT30" s="150" t="s">
        <v>68</v>
      </c>
      <c r="AU30" s="79">
        <v>42390</v>
      </c>
      <c r="AV30" s="276">
        <v>42694</v>
      </c>
      <c r="AW30" s="7">
        <f t="shared" si="10"/>
        <v>304</v>
      </c>
      <c r="AX30" s="7"/>
      <c r="AY30" s="41" t="s">
        <v>1463</v>
      </c>
      <c r="AZ30" s="340">
        <f>LOOKUP(AY30,'SUPERVISIONES 2015'!$A$3:$B$1279,'SUPERVISIONES 2015'!$B$3:$B$1279)</f>
        <v>79335420</v>
      </c>
      <c r="BA30" s="406" t="s">
        <v>2041</v>
      </c>
      <c r="BB30" s="401"/>
      <c r="BC30" s="342"/>
      <c r="BD30" s="213"/>
      <c r="BE30" s="213"/>
      <c r="BF30" s="342"/>
      <c r="BG30" s="213"/>
      <c r="BH30" s="344"/>
      <c r="BI30" s="214"/>
      <c r="BJ30" s="216"/>
      <c r="BK30" s="216"/>
      <c r="BL30" s="345"/>
      <c r="BM30" s="216"/>
      <c r="BN30" s="346"/>
      <c r="BO30" s="346"/>
      <c r="BP30" s="347"/>
      <c r="BQ30" s="348"/>
      <c r="BR30" s="349"/>
      <c r="BS30" s="348"/>
      <c r="BT30" s="350">
        <f>+AN30</f>
        <v>0</v>
      </c>
      <c r="BU30" s="351">
        <f t="shared" ref="BU30" si="28">+BD30+BJ30+BP30+BT30</f>
        <v>0</v>
      </c>
      <c r="BV30" s="352">
        <f>+AO30+BU30</f>
        <v>50000000</v>
      </c>
      <c r="BW30" s="212"/>
      <c r="BX30" s="212"/>
      <c r="BY30" s="212"/>
      <c r="BZ30" s="212"/>
      <c r="CA30" s="213"/>
      <c r="CB30" s="214"/>
      <c r="CC30" s="214"/>
      <c r="CD30" s="214"/>
      <c r="CE30" s="214"/>
      <c r="CF30" s="216"/>
      <c r="CG30" s="217"/>
      <c r="CH30" s="217"/>
      <c r="CI30" s="218"/>
      <c r="CJ30" s="218"/>
      <c r="CK30" s="218"/>
      <c r="CL30" s="219"/>
      <c r="CM30" s="220">
        <f>+IF(BX30&gt;AV30,IF(CC30&gt;BX30,IF(CH30&gt;CC30,CH30,CC30),BX30),AV30)</f>
        <v>42694</v>
      </c>
      <c r="CN30" s="221"/>
      <c r="CO30" s="222"/>
      <c r="CP30" s="219"/>
      <c r="CQ30" s="223" t="e">
        <f>+SUMIFS(#REF!,#REF!,AG30)</f>
        <v>#REF!</v>
      </c>
      <c r="CR30" s="224" t="e">
        <f>+SUMIFS(#REF!,#REF!,BB30)+SUMIFS(#REF!,#REF!,BH30)+SUMIFS(#REF!,#REF!,BN30)</f>
        <v>#REF!</v>
      </c>
      <c r="CS30" s="225" t="e">
        <f t="shared" ref="CS30" si="29">+(CQ30+CR30)/BV30</f>
        <v>#REF!</v>
      </c>
      <c r="CT30" s="226"/>
      <c r="CU30" s="227" t="str">
        <f>+R30</f>
        <v>EJECUCIÓN</v>
      </c>
      <c r="CV30" s="228"/>
      <c r="CW30" s="229">
        <f>+AU30</f>
        <v>42390</v>
      </c>
      <c r="CX30" s="227">
        <f t="shared" ref="CX30" si="30">+CM30</f>
        <v>42694</v>
      </c>
      <c r="CY30" s="230">
        <f t="shared" ref="CY30" si="31">+CX30-CW30</f>
        <v>304</v>
      </c>
      <c r="CZ30" s="230">
        <f t="shared" ref="CZ30" si="32">+$DB$1-CW30</f>
        <v>-113</v>
      </c>
      <c r="DA30" s="231">
        <f t="shared" ref="DA30" si="33">+IF(CZ30&gt;=CY30,100,(CZ30/CY30)*100)</f>
        <v>-37.171052631578952</v>
      </c>
      <c r="DB30" s="591"/>
      <c r="DC30" s="230">
        <f t="shared" ref="DC30" si="34">+DA30</f>
        <v>-37.171052631578952</v>
      </c>
      <c r="DD30" s="232" t="e">
        <f t="shared" ref="DD30" si="35">+CS30</f>
        <v>#REF!</v>
      </c>
    </row>
    <row r="31" spans="1:108" s="130" customFormat="1" ht="51" customHeight="1" x14ac:dyDescent="0.25">
      <c r="A31" s="521">
        <f t="shared" si="9"/>
        <v>57</v>
      </c>
      <c r="B31" s="50" t="s">
        <v>1484</v>
      </c>
      <c r="C31" s="116" t="s">
        <v>1701</v>
      </c>
      <c r="D31" s="117" t="s">
        <v>1566</v>
      </c>
      <c r="E31" s="79">
        <v>42389</v>
      </c>
      <c r="F31" s="118" t="s">
        <v>1510</v>
      </c>
      <c r="G31" s="118" t="s">
        <v>1548</v>
      </c>
      <c r="H31" s="119" t="s">
        <v>1486</v>
      </c>
      <c r="I31" s="119" t="s">
        <v>1700</v>
      </c>
      <c r="J31" s="28" t="s">
        <v>1699</v>
      </c>
      <c r="K31" s="127">
        <v>178</v>
      </c>
      <c r="L31" s="120">
        <v>731521</v>
      </c>
      <c r="M31" s="54" t="s">
        <v>1702</v>
      </c>
      <c r="N31" s="304">
        <v>18560000</v>
      </c>
      <c r="O31" s="46" t="s">
        <v>1703</v>
      </c>
      <c r="P31" s="57" t="s">
        <v>1704</v>
      </c>
      <c r="Q31" s="305" t="s">
        <v>1488</v>
      </c>
      <c r="R31" s="306" t="s">
        <v>1972</v>
      </c>
      <c r="S31" s="123"/>
      <c r="T31" s="124"/>
      <c r="U31" s="123"/>
      <c r="V31" s="500">
        <v>57</v>
      </c>
      <c r="W31" s="79">
        <v>42459</v>
      </c>
      <c r="X31" s="79">
        <v>42459</v>
      </c>
      <c r="Y31" s="125">
        <f t="shared" si="17"/>
        <v>0</v>
      </c>
      <c r="Z31" s="119" t="s">
        <v>2311</v>
      </c>
      <c r="AA31" s="119" t="s">
        <v>2312</v>
      </c>
      <c r="AB31" s="119" t="s">
        <v>1493</v>
      </c>
      <c r="AC31" s="119" t="s">
        <v>1493</v>
      </c>
      <c r="AD31" s="334" t="s">
        <v>2313</v>
      </c>
      <c r="AE31" s="464">
        <v>900426006</v>
      </c>
      <c r="AF31" s="126" t="s">
        <v>2031</v>
      </c>
      <c r="AG31" s="127">
        <v>75516</v>
      </c>
      <c r="AH31" s="79">
        <v>42459</v>
      </c>
      <c r="AI31" s="308" t="s">
        <v>1594</v>
      </c>
      <c r="AJ31" s="34">
        <v>804038925</v>
      </c>
      <c r="AK31" s="51" t="s">
        <v>1694</v>
      </c>
      <c r="AL31" s="210"/>
      <c r="AM31" s="210">
        <v>18560000</v>
      </c>
      <c r="AN31" s="125"/>
      <c r="AO31" s="333">
        <f>AM31+AN31</f>
        <v>18560000</v>
      </c>
      <c r="AP31" s="148" t="s">
        <v>22</v>
      </c>
      <c r="AQ31" s="149" t="s">
        <v>68</v>
      </c>
      <c r="AR31" s="149" t="s">
        <v>68</v>
      </c>
      <c r="AS31" s="149" t="s">
        <v>68</v>
      </c>
      <c r="AT31" s="150" t="s">
        <v>68</v>
      </c>
      <c r="AU31" s="79">
        <v>42461</v>
      </c>
      <c r="AV31" s="79">
        <v>42735</v>
      </c>
      <c r="AW31" s="7">
        <f t="shared" si="10"/>
        <v>274</v>
      </c>
      <c r="AX31" s="47"/>
      <c r="AY31" s="26" t="s">
        <v>2275</v>
      </c>
      <c r="AZ31" s="151"/>
      <c r="BA31" s="407" t="s">
        <v>2314</v>
      </c>
      <c r="BB31" s="152"/>
      <c r="BC31" s="153"/>
      <c r="BD31" s="154"/>
      <c r="BE31" s="154"/>
      <c r="BF31" s="153"/>
      <c r="BG31" s="154"/>
      <c r="BH31" s="155"/>
      <c r="BI31" s="156"/>
      <c r="BJ31" s="157"/>
      <c r="BK31" s="157"/>
      <c r="BL31" s="158"/>
      <c r="BM31" s="157"/>
      <c r="BN31" s="159"/>
      <c r="BO31" s="159"/>
      <c r="BP31" s="160"/>
      <c r="BQ31" s="161"/>
      <c r="BR31" s="162"/>
      <c r="BS31" s="161"/>
      <c r="BT31" s="163"/>
      <c r="BU31" s="164"/>
      <c r="BV31" s="165"/>
      <c r="BW31" s="166"/>
      <c r="BX31" s="166"/>
      <c r="BY31" s="166"/>
      <c r="BZ31" s="166"/>
      <c r="CA31" s="154"/>
      <c r="CB31" s="156"/>
      <c r="CC31" s="156"/>
      <c r="CD31" s="156"/>
      <c r="CE31" s="156"/>
      <c r="CF31" s="157"/>
      <c r="CG31" s="192"/>
      <c r="CH31" s="192"/>
      <c r="CI31" s="193"/>
      <c r="CJ31" s="193"/>
      <c r="CK31" s="193"/>
      <c r="CL31" s="194"/>
      <c r="CM31" s="195"/>
      <c r="CN31" s="196"/>
      <c r="CO31" s="125"/>
      <c r="CP31" s="194"/>
      <c r="CQ31" s="197"/>
      <c r="CR31" s="198"/>
      <c r="CS31" s="199"/>
      <c r="CT31" s="200"/>
      <c r="CU31" s="201"/>
      <c r="CV31" s="202"/>
      <c r="CW31" s="203"/>
      <c r="CX31" s="201"/>
      <c r="CY31" s="204"/>
      <c r="CZ31" s="204"/>
      <c r="DA31" s="205"/>
      <c r="DB31" s="589"/>
      <c r="DC31" s="204"/>
      <c r="DD31" s="206"/>
    </row>
    <row r="32" spans="1:108" s="130" customFormat="1" ht="56.25" customHeight="1" x14ac:dyDescent="0.25">
      <c r="A32" s="521" t="str">
        <f t="shared" si="9"/>
        <v>32</v>
      </c>
      <c r="B32" s="50" t="s">
        <v>1652</v>
      </c>
      <c r="C32" s="116" t="s">
        <v>1544</v>
      </c>
      <c r="D32" s="117" t="s">
        <v>1545</v>
      </c>
      <c r="E32" s="79">
        <v>42390</v>
      </c>
      <c r="F32" s="118" t="s">
        <v>1510</v>
      </c>
      <c r="G32" s="118" t="s">
        <v>1548</v>
      </c>
      <c r="H32" s="48" t="s">
        <v>1486</v>
      </c>
      <c r="I32" s="48" t="s">
        <v>1578</v>
      </c>
      <c r="J32" s="28" t="s">
        <v>1549</v>
      </c>
      <c r="K32" s="127">
        <v>8</v>
      </c>
      <c r="L32" s="120" t="s">
        <v>1550</v>
      </c>
      <c r="M32" s="28" t="s">
        <v>1551</v>
      </c>
      <c r="N32" s="304">
        <v>89007201</v>
      </c>
      <c r="O32" s="46" t="s">
        <v>1552</v>
      </c>
      <c r="P32" s="465" t="s">
        <v>1553</v>
      </c>
      <c r="Q32" s="305" t="s">
        <v>1554</v>
      </c>
      <c r="R32" s="306" t="s">
        <v>1489</v>
      </c>
      <c r="S32" s="123"/>
      <c r="T32" s="124"/>
      <c r="U32" s="123"/>
      <c r="V32" s="500" t="s">
        <v>1579</v>
      </c>
      <c r="W32" s="79">
        <v>42408</v>
      </c>
      <c r="X32" s="470"/>
      <c r="Y32" s="125">
        <f t="shared" si="17"/>
        <v>-42408</v>
      </c>
      <c r="Z32" s="119" t="s">
        <v>1548</v>
      </c>
      <c r="AA32" s="119" t="s">
        <v>1548</v>
      </c>
      <c r="AB32" s="119" t="s">
        <v>1493</v>
      </c>
      <c r="AC32" s="119" t="s">
        <v>1493</v>
      </c>
      <c r="AD32" s="51" t="s">
        <v>2353</v>
      </c>
      <c r="AE32" s="307">
        <v>830035246</v>
      </c>
      <c r="AF32" s="126" t="s">
        <v>1593</v>
      </c>
      <c r="AG32" s="127">
        <v>36916</v>
      </c>
      <c r="AH32" s="79">
        <v>42408</v>
      </c>
      <c r="AI32" s="139" t="s">
        <v>1594</v>
      </c>
      <c r="AJ32" s="33">
        <v>62494</v>
      </c>
      <c r="AK32" s="51" t="s">
        <v>1607</v>
      </c>
      <c r="AL32" s="47"/>
      <c r="AM32" s="210">
        <v>89007201</v>
      </c>
      <c r="AN32" s="125"/>
      <c r="AO32" s="125">
        <f t="shared" si="1"/>
        <v>89007201</v>
      </c>
      <c r="AP32" s="148" t="s">
        <v>22</v>
      </c>
      <c r="AQ32" s="149" t="s">
        <v>68</v>
      </c>
      <c r="AR32" s="149" t="s">
        <v>68</v>
      </c>
      <c r="AS32" s="149" t="s">
        <v>68</v>
      </c>
      <c r="AT32" s="150" t="s">
        <v>68</v>
      </c>
      <c r="AU32" s="79">
        <v>42408</v>
      </c>
      <c r="AV32" s="312">
        <v>42436</v>
      </c>
      <c r="AW32" s="314">
        <f t="shared" si="10"/>
        <v>28</v>
      </c>
      <c r="AX32" s="314"/>
      <c r="AY32" s="408"/>
      <c r="AZ32" s="316" t="e">
        <f>LOOKUP(AY32,'SUPERVISIONES 2015'!$A$3:$B$1279,'SUPERVISIONES 2015'!$B$3:$B$1279)</f>
        <v>#N/A</v>
      </c>
      <c r="BA32" s="409" t="s">
        <v>2636</v>
      </c>
      <c r="BB32" s="318"/>
      <c r="BC32" s="318"/>
      <c r="BD32" s="169"/>
      <c r="BE32" s="410"/>
      <c r="BF32" s="318"/>
      <c r="BG32" s="169"/>
      <c r="BH32" s="320"/>
      <c r="BI32" s="170"/>
      <c r="BJ32" s="171"/>
      <c r="BK32" s="171"/>
      <c r="BL32" s="321"/>
      <c r="BM32" s="171"/>
      <c r="BN32" s="322"/>
      <c r="BO32" s="322"/>
      <c r="BP32" s="323"/>
      <c r="BQ32" s="324"/>
      <c r="BR32" s="325"/>
      <c r="BS32" s="324"/>
      <c r="BT32" s="326">
        <f t="shared" ref="BT32:BT39" si="36">+AN32</f>
        <v>0</v>
      </c>
      <c r="BU32" s="327">
        <f t="shared" si="11"/>
        <v>0</v>
      </c>
      <c r="BV32" s="328">
        <f t="shared" ref="BV32:BV39" si="37">+AO32+BU32</f>
        <v>89007201</v>
      </c>
      <c r="BW32" s="168"/>
      <c r="BX32" s="168"/>
      <c r="BY32" s="329"/>
      <c r="BZ32" s="168"/>
      <c r="CA32" s="169"/>
      <c r="CB32" s="170"/>
      <c r="CC32" s="170"/>
      <c r="CD32" s="411"/>
      <c r="CE32" s="170"/>
      <c r="CF32" s="171"/>
      <c r="CG32" s="172"/>
      <c r="CH32" s="172"/>
      <c r="CI32" s="173"/>
      <c r="CJ32" s="173"/>
      <c r="CK32" s="173"/>
      <c r="CL32" s="174"/>
      <c r="CM32" s="175">
        <f t="shared" ref="CM32:CM40" si="38">+IF(BX32&gt;AV32,IF(CC32&gt;BX32,IF(CH32&gt;CC32,CH32,CC32),BX32),AV32)</f>
        <v>42436</v>
      </c>
      <c r="CN32" s="176"/>
      <c r="CO32" s="177"/>
      <c r="CP32" s="174"/>
      <c r="CQ32" s="178" t="e">
        <f>+SUMIFS(#REF!,#REF!,AG32)</f>
        <v>#REF!</v>
      </c>
      <c r="CR32" s="179" t="e">
        <f>+SUMIFS(#REF!,#REF!,BB32)+SUMIFS(#REF!,#REF!,BH32)+SUMIFS(#REF!,#REF!,BN32)</f>
        <v>#REF!</v>
      </c>
      <c r="CS32" s="180" t="e">
        <f t="shared" si="12"/>
        <v>#REF!</v>
      </c>
      <c r="CT32" s="181"/>
      <c r="CU32" s="182" t="str">
        <f t="shared" ref="CU32:CU39" si="39">+R32</f>
        <v>EJECUCIÓN</v>
      </c>
      <c r="CV32" s="183"/>
      <c r="CW32" s="184">
        <f t="shared" ref="CW32:CW40" si="40">+AU32</f>
        <v>42408</v>
      </c>
      <c r="CX32" s="182">
        <f t="shared" si="7"/>
        <v>42436</v>
      </c>
      <c r="CY32" s="185">
        <f t="shared" si="13"/>
        <v>28</v>
      </c>
      <c r="CZ32" s="185">
        <f t="shared" si="8"/>
        <v>-131</v>
      </c>
      <c r="DA32" s="186">
        <f t="shared" si="14"/>
        <v>-467.85714285714289</v>
      </c>
      <c r="DB32" s="592"/>
      <c r="DC32" s="185">
        <f t="shared" si="15"/>
        <v>-467.85714285714289</v>
      </c>
      <c r="DD32" s="187" t="e">
        <f t="shared" si="16"/>
        <v>#REF!</v>
      </c>
    </row>
    <row r="33" spans="1:108" s="130" customFormat="1" ht="25.5" x14ac:dyDescent="0.25">
      <c r="A33" s="521" t="str">
        <f t="shared" si="9"/>
        <v>DESIERTO</v>
      </c>
      <c r="B33" s="50" t="s">
        <v>1653</v>
      </c>
      <c r="C33" s="116" t="s">
        <v>1838</v>
      </c>
      <c r="D33" s="117" t="s">
        <v>1579</v>
      </c>
      <c r="E33" s="79">
        <v>42391</v>
      </c>
      <c r="F33" s="118" t="s">
        <v>1510</v>
      </c>
      <c r="G33" s="118" t="s">
        <v>1568</v>
      </c>
      <c r="H33" s="48" t="s">
        <v>1839</v>
      </c>
      <c r="I33" s="48" t="s">
        <v>1840</v>
      </c>
      <c r="J33" s="28" t="s">
        <v>1841</v>
      </c>
      <c r="K33" s="61">
        <v>65</v>
      </c>
      <c r="L33" s="120">
        <v>801315</v>
      </c>
      <c r="M33" s="54" t="s">
        <v>1842</v>
      </c>
      <c r="N33" s="304">
        <v>3000000</v>
      </c>
      <c r="O33" s="46" t="s">
        <v>1843</v>
      </c>
      <c r="P33" s="57" t="s">
        <v>1572</v>
      </c>
      <c r="Q33" s="305" t="s">
        <v>1844</v>
      </c>
      <c r="R33" s="306" t="s">
        <v>1660</v>
      </c>
      <c r="S33" s="123"/>
      <c r="T33" s="124"/>
      <c r="U33" s="123"/>
      <c r="V33" s="500" t="s">
        <v>2177</v>
      </c>
      <c r="W33" s="79"/>
      <c r="X33" s="79"/>
      <c r="Y33" s="125">
        <f t="shared" si="17"/>
        <v>0</v>
      </c>
      <c r="Z33" s="119"/>
      <c r="AA33" s="119"/>
      <c r="AB33" s="119"/>
      <c r="AC33" s="119"/>
      <c r="AD33" s="51"/>
      <c r="AE33" s="307"/>
      <c r="AF33" s="126"/>
      <c r="AG33" s="127"/>
      <c r="AH33" s="79"/>
      <c r="AI33" s="308"/>
      <c r="AJ33" s="35"/>
      <c r="AK33" s="51"/>
      <c r="AL33" s="47"/>
      <c r="AM33" s="210"/>
      <c r="AN33" s="125"/>
      <c r="AO33" s="125">
        <f t="shared" si="1"/>
        <v>0</v>
      </c>
      <c r="AP33" s="148" t="s">
        <v>22</v>
      </c>
      <c r="AQ33" s="149" t="s">
        <v>68</v>
      </c>
      <c r="AR33" s="149" t="s">
        <v>68</v>
      </c>
      <c r="AS33" s="149" t="s">
        <v>68</v>
      </c>
      <c r="AT33" s="150" t="s">
        <v>68</v>
      </c>
      <c r="AU33" s="79"/>
      <c r="AV33" s="79"/>
      <c r="AW33" s="47">
        <f t="shared" si="10"/>
        <v>0</v>
      </c>
      <c r="AX33" s="47"/>
      <c r="AY33" s="207"/>
      <c r="AZ33" s="151" t="e">
        <f>LOOKUP(AY33,'SUPERVISIONES 2015'!$A$3:$B$1279,'SUPERVISIONES 2015'!$B$3:$B$1279)</f>
        <v>#N/A</v>
      </c>
      <c r="BA33" s="412"/>
      <c r="BB33" s="153"/>
      <c r="BC33" s="153"/>
      <c r="BD33" s="154"/>
      <c r="BE33" s="209"/>
      <c r="BF33" s="153"/>
      <c r="BG33" s="154"/>
      <c r="BH33" s="155"/>
      <c r="BI33" s="156"/>
      <c r="BJ33" s="157"/>
      <c r="BK33" s="157"/>
      <c r="BL33" s="158"/>
      <c r="BM33" s="157"/>
      <c r="BN33" s="159"/>
      <c r="BO33" s="159"/>
      <c r="BP33" s="160"/>
      <c r="BQ33" s="161"/>
      <c r="BR33" s="162"/>
      <c r="BS33" s="161"/>
      <c r="BT33" s="163">
        <f t="shared" si="36"/>
        <v>0</v>
      </c>
      <c r="BU33" s="164">
        <f t="shared" si="11"/>
        <v>0</v>
      </c>
      <c r="BV33" s="165">
        <f t="shared" si="37"/>
        <v>0</v>
      </c>
      <c r="BW33" s="166"/>
      <c r="BX33" s="166"/>
      <c r="BY33" s="309"/>
      <c r="BZ33" s="166"/>
      <c r="CA33" s="154"/>
      <c r="CB33" s="157"/>
      <c r="CC33" s="156"/>
      <c r="CD33" s="156"/>
      <c r="CE33" s="156"/>
      <c r="CF33" s="157"/>
      <c r="CG33" s="192"/>
      <c r="CH33" s="192"/>
      <c r="CI33" s="193"/>
      <c r="CJ33" s="193"/>
      <c r="CK33" s="193"/>
      <c r="CL33" s="194"/>
      <c r="CM33" s="195">
        <f t="shared" si="38"/>
        <v>0</v>
      </c>
      <c r="CN33" s="196"/>
      <c r="CO33" s="125"/>
      <c r="CP33" s="194"/>
      <c r="CQ33" s="197" t="e">
        <f>+SUMIFS(#REF!,#REF!,AG33)</f>
        <v>#REF!</v>
      </c>
      <c r="CR33" s="198" t="e">
        <f>+SUMIFS(#REF!,#REF!,BB33)+SUMIFS(#REF!,#REF!,BH33)+SUMIFS(#REF!,#REF!,BN33)</f>
        <v>#REF!</v>
      </c>
      <c r="CS33" s="199" t="e">
        <f t="shared" si="12"/>
        <v>#REF!</v>
      </c>
      <c r="CT33" s="200"/>
      <c r="CU33" s="201" t="str">
        <f t="shared" si="39"/>
        <v>DESCARTADO</v>
      </c>
      <c r="CV33" s="202"/>
      <c r="CW33" s="203">
        <f t="shared" si="40"/>
        <v>0</v>
      </c>
      <c r="CX33" s="201">
        <f t="shared" si="7"/>
        <v>0</v>
      </c>
      <c r="CY33" s="204">
        <f t="shared" si="13"/>
        <v>0</v>
      </c>
      <c r="CZ33" s="204">
        <f t="shared" si="8"/>
        <v>42277</v>
      </c>
      <c r="DA33" s="205">
        <f t="shared" si="14"/>
        <v>100</v>
      </c>
      <c r="DB33" s="589"/>
      <c r="DC33" s="204">
        <f t="shared" si="15"/>
        <v>100</v>
      </c>
      <c r="DD33" s="206" t="e">
        <f t="shared" si="16"/>
        <v>#REF!</v>
      </c>
    </row>
    <row r="34" spans="1:108" s="130" customFormat="1" ht="76.5" x14ac:dyDescent="0.25">
      <c r="A34" s="521">
        <f t="shared" si="9"/>
        <v>30</v>
      </c>
      <c r="B34" s="50" t="s">
        <v>1653</v>
      </c>
      <c r="C34" s="116" t="s">
        <v>1845</v>
      </c>
      <c r="D34" s="117" t="s">
        <v>1580</v>
      </c>
      <c r="E34" s="79">
        <v>42391</v>
      </c>
      <c r="F34" s="118" t="s">
        <v>1510</v>
      </c>
      <c r="G34" s="118" t="s">
        <v>1547</v>
      </c>
      <c r="H34" s="48" t="s">
        <v>1733</v>
      </c>
      <c r="I34" s="48" t="s">
        <v>1846</v>
      </c>
      <c r="J34" s="28" t="s">
        <v>1847</v>
      </c>
      <c r="K34" s="127">
        <v>205</v>
      </c>
      <c r="L34" s="120">
        <v>801615</v>
      </c>
      <c r="M34" s="54" t="s">
        <v>1842</v>
      </c>
      <c r="N34" s="304">
        <v>23616000</v>
      </c>
      <c r="O34" s="46" t="s">
        <v>1848</v>
      </c>
      <c r="P34" s="57" t="s">
        <v>1496</v>
      </c>
      <c r="Q34" s="305" t="s">
        <v>1488</v>
      </c>
      <c r="R34" s="306" t="s">
        <v>1489</v>
      </c>
      <c r="S34" s="123"/>
      <c r="T34" s="124"/>
      <c r="U34" s="123"/>
      <c r="V34" s="500">
        <v>30</v>
      </c>
      <c r="W34" s="79">
        <v>42403</v>
      </c>
      <c r="X34" s="79">
        <v>42405</v>
      </c>
      <c r="Y34" s="125">
        <f t="shared" si="17"/>
        <v>2</v>
      </c>
      <c r="Z34" s="119" t="s">
        <v>1590</v>
      </c>
      <c r="AA34" s="119" t="s">
        <v>1834</v>
      </c>
      <c r="AB34" s="48" t="s">
        <v>1493</v>
      </c>
      <c r="AC34" s="48" t="s">
        <v>1493</v>
      </c>
      <c r="AD34" s="330" t="s">
        <v>1849</v>
      </c>
      <c r="AE34" s="331">
        <v>53081868</v>
      </c>
      <c r="AF34" s="126"/>
      <c r="AG34" s="127">
        <v>35416</v>
      </c>
      <c r="AH34" s="79">
        <v>42403</v>
      </c>
      <c r="AI34" s="139" t="s">
        <v>1497</v>
      </c>
      <c r="AJ34" s="33">
        <v>6700696138</v>
      </c>
      <c r="AK34" s="51" t="s">
        <v>1828</v>
      </c>
      <c r="AL34" s="47">
        <v>2160000</v>
      </c>
      <c r="AM34" s="210">
        <v>23616000</v>
      </c>
      <c r="AN34" s="125"/>
      <c r="AO34" s="125">
        <f t="shared" si="1"/>
        <v>23616000</v>
      </c>
      <c r="AP34" s="148" t="s">
        <v>22</v>
      </c>
      <c r="AQ34" s="149" t="s">
        <v>68</v>
      </c>
      <c r="AR34" s="149" t="s">
        <v>68</v>
      </c>
      <c r="AS34" s="149" t="s">
        <v>68</v>
      </c>
      <c r="AT34" s="150" t="s">
        <v>68</v>
      </c>
      <c r="AU34" s="79">
        <v>42403</v>
      </c>
      <c r="AV34" s="79">
        <v>42735</v>
      </c>
      <c r="AW34" s="47">
        <f t="shared" si="10"/>
        <v>332</v>
      </c>
      <c r="AX34" s="47"/>
      <c r="AY34" s="26" t="s">
        <v>142</v>
      </c>
      <c r="AZ34" s="151">
        <f>LOOKUP(AY34,'SUPERVISIONES 2015'!$A$3:$B$1279,'SUPERVISIONES 2015'!$B$3:$B$1279)</f>
        <v>80373544</v>
      </c>
      <c r="BA34" s="310" t="s">
        <v>2176</v>
      </c>
      <c r="BB34" s="152"/>
      <c r="BC34" s="153"/>
      <c r="BD34" s="154"/>
      <c r="BE34" s="154"/>
      <c r="BF34" s="153"/>
      <c r="BG34" s="154"/>
      <c r="BH34" s="155"/>
      <c r="BI34" s="156"/>
      <c r="BJ34" s="157"/>
      <c r="BK34" s="157"/>
      <c r="BL34" s="158"/>
      <c r="BM34" s="157"/>
      <c r="BN34" s="159"/>
      <c r="BO34" s="159"/>
      <c r="BP34" s="160"/>
      <c r="BQ34" s="161"/>
      <c r="BR34" s="162"/>
      <c r="BS34" s="161"/>
      <c r="BT34" s="163">
        <f t="shared" si="36"/>
        <v>0</v>
      </c>
      <c r="BU34" s="164">
        <f t="shared" si="11"/>
        <v>0</v>
      </c>
      <c r="BV34" s="165">
        <f t="shared" si="37"/>
        <v>23616000</v>
      </c>
      <c r="BW34" s="166"/>
      <c r="BX34" s="166"/>
      <c r="BY34" s="166"/>
      <c r="BZ34" s="166"/>
      <c r="CA34" s="154"/>
      <c r="CB34" s="156"/>
      <c r="CC34" s="156"/>
      <c r="CD34" s="156"/>
      <c r="CE34" s="156"/>
      <c r="CF34" s="157"/>
      <c r="CG34" s="192"/>
      <c r="CH34" s="192"/>
      <c r="CI34" s="193"/>
      <c r="CJ34" s="193"/>
      <c r="CK34" s="193"/>
      <c r="CL34" s="194"/>
      <c r="CM34" s="195">
        <f t="shared" si="38"/>
        <v>42735</v>
      </c>
      <c r="CN34" s="196"/>
      <c r="CO34" s="125"/>
      <c r="CP34" s="194"/>
      <c r="CQ34" s="197" t="e">
        <f>+SUMIFS(#REF!,#REF!,AG34)</f>
        <v>#REF!</v>
      </c>
      <c r="CR34" s="198" t="e">
        <f>+SUMIFS(#REF!,#REF!,BB34)+SUMIFS(#REF!,#REF!,BH34)+SUMIFS(#REF!,#REF!,BN34)</f>
        <v>#REF!</v>
      </c>
      <c r="CS34" s="199" t="e">
        <f t="shared" si="12"/>
        <v>#REF!</v>
      </c>
      <c r="CT34" s="200"/>
      <c r="CU34" s="201" t="str">
        <f t="shared" si="39"/>
        <v>EJECUCIÓN</v>
      </c>
      <c r="CV34" s="202"/>
      <c r="CW34" s="203">
        <f t="shared" si="40"/>
        <v>42403</v>
      </c>
      <c r="CX34" s="201">
        <f t="shared" si="7"/>
        <v>42735</v>
      </c>
      <c r="CY34" s="204">
        <f t="shared" si="13"/>
        <v>332</v>
      </c>
      <c r="CZ34" s="204">
        <f t="shared" si="8"/>
        <v>-126</v>
      </c>
      <c r="DA34" s="205">
        <f t="shared" si="14"/>
        <v>-37.951807228915662</v>
      </c>
      <c r="DB34" s="589"/>
      <c r="DC34" s="204">
        <f t="shared" si="15"/>
        <v>-37.951807228915662</v>
      </c>
      <c r="DD34" s="206" t="e">
        <f t="shared" si="16"/>
        <v>#REF!</v>
      </c>
    </row>
    <row r="35" spans="1:108" s="130" customFormat="1" ht="96.75" customHeight="1" x14ac:dyDescent="0.25">
      <c r="A35" s="521" t="str">
        <f t="shared" si="9"/>
        <v>25</v>
      </c>
      <c r="B35" s="50" t="s">
        <v>1484</v>
      </c>
      <c r="C35" s="116" t="s">
        <v>1705</v>
      </c>
      <c r="D35" s="117">
        <v>34</v>
      </c>
      <c r="E35" s="79">
        <v>42396</v>
      </c>
      <c r="F35" s="118" t="s">
        <v>1510</v>
      </c>
      <c r="G35" s="118" t="s">
        <v>1568</v>
      </c>
      <c r="H35" s="119" t="s">
        <v>1706</v>
      </c>
      <c r="I35" s="119" t="s">
        <v>1663</v>
      </c>
      <c r="J35" s="28" t="s">
        <v>1707</v>
      </c>
      <c r="K35" s="127">
        <v>66</v>
      </c>
      <c r="L35" s="120">
        <v>801315</v>
      </c>
      <c r="M35" s="120" t="s">
        <v>1570</v>
      </c>
      <c r="N35" s="304">
        <v>5760000</v>
      </c>
      <c r="O35" s="46" t="s">
        <v>1708</v>
      </c>
      <c r="P35" s="57" t="s">
        <v>1572</v>
      </c>
      <c r="Q35" s="305" t="s">
        <v>1488</v>
      </c>
      <c r="R35" s="306" t="s">
        <v>1489</v>
      </c>
      <c r="S35" s="123"/>
      <c r="T35" s="124"/>
      <c r="U35" s="123"/>
      <c r="V35" s="500" t="s">
        <v>1562</v>
      </c>
      <c r="W35" s="79">
        <v>42398</v>
      </c>
      <c r="X35" s="79">
        <v>42402</v>
      </c>
      <c r="Y35" s="125">
        <f t="shared" si="17"/>
        <v>4</v>
      </c>
      <c r="Z35" s="119" t="s">
        <v>1568</v>
      </c>
      <c r="AA35" s="119" t="s">
        <v>1568</v>
      </c>
      <c r="AB35" s="119" t="s">
        <v>1709</v>
      </c>
      <c r="AC35" s="119" t="s">
        <v>1709</v>
      </c>
      <c r="AD35" s="51" t="s">
        <v>1710</v>
      </c>
      <c r="AE35" s="307">
        <v>1116775031</v>
      </c>
      <c r="AF35" s="126"/>
      <c r="AG35" s="127">
        <v>34016</v>
      </c>
      <c r="AH35" s="79">
        <v>42398</v>
      </c>
      <c r="AI35" s="139" t="s">
        <v>1497</v>
      </c>
      <c r="AJ35" s="35">
        <v>230610033839</v>
      </c>
      <c r="AK35" s="51" t="s">
        <v>1711</v>
      </c>
      <c r="AL35" s="210">
        <v>480000</v>
      </c>
      <c r="AM35" s="210">
        <v>5760000</v>
      </c>
      <c r="AN35" s="125"/>
      <c r="AO35" s="125">
        <f t="shared" si="1"/>
        <v>5760000</v>
      </c>
      <c r="AP35" s="148" t="s">
        <v>22</v>
      </c>
      <c r="AQ35" s="149" t="s">
        <v>68</v>
      </c>
      <c r="AR35" s="149" t="s">
        <v>68</v>
      </c>
      <c r="AS35" s="149" t="s">
        <v>68</v>
      </c>
      <c r="AT35" s="150" t="s">
        <v>68</v>
      </c>
      <c r="AU35" s="79">
        <v>42398</v>
      </c>
      <c r="AV35" s="276">
        <v>42763</v>
      </c>
      <c r="AW35" s="7">
        <f t="shared" si="10"/>
        <v>365</v>
      </c>
      <c r="AX35" s="7"/>
      <c r="AY35" s="41" t="s">
        <v>155</v>
      </c>
      <c r="AZ35" s="340">
        <f>LOOKUP(AY35,'SUPERVISIONES 2015'!$A$3:$B$1279,'SUPERVISIONES 2015'!$B$3:$B$1279)</f>
        <v>17586972</v>
      </c>
      <c r="BA35" s="413" t="s">
        <v>2043</v>
      </c>
      <c r="BB35" s="401"/>
      <c r="BC35" s="342"/>
      <c r="BD35" s="213"/>
      <c r="BE35" s="213"/>
      <c r="BF35" s="342"/>
      <c r="BG35" s="213"/>
      <c r="BH35" s="344"/>
      <c r="BI35" s="214"/>
      <c r="BJ35" s="216"/>
      <c r="BK35" s="216"/>
      <c r="BL35" s="345"/>
      <c r="BM35" s="216"/>
      <c r="BN35" s="346"/>
      <c r="BO35" s="346"/>
      <c r="BP35" s="347"/>
      <c r="BQ35" s="348"/>
      <c r="BR35" s="349"/>
      <c r="BS35" s="348"/>
      <c r="BT35" s="350">
        <f t="shared" si="36"/>
        <v>0</v>
      </c>
      <c r="BU35" s="351">
        <f t="shared" si="11"/>
        <v>0</v>
      </c>
      <c r="BV35" s="352">
        <f t="shared" si="37"/>
        <v>5760000</v>
      </c>
      <c r="BW35" s="212"/>
      <c r="BX35" s="212"/>
      <c r="BY35" s="212"/>
      <c r="BZ35" s="212"/>
      <c r="CA35" s="213"/>
      <c r="CB35" s="214"/>
      <c r="CC35" s="214"/>
      <c r="CD35" s="214"/>
      <c r="CE35" s="214"/>
      <c r="CF35" s="216"/>
      <c r="CG35" s="217"/>
      <c r="CH35" s="217"/>
      <c r="CI35" s="218"/>
      <c r="CJ35" s="218"/>
      <c r="CK35" s="218"/>
      <c r="CL35" s="219"/>
      <c r="CM35" s="220">
        <f t="shared" si="38"/>
        <v>42763</v>
      </c>
      <c r="CN35" s="221"/>
      <c r="CO35" s="222"/>
      <c r="CP35" s="219"/>
      <c r="CQ35" s="223" t="e">
        <f>+SUMIFS(#REF!,#REF!,AG35)</f>
        <v>#REF!</v>
      </c>
      <c r="CR35" s="224" t="e">
        <f>+SUMIFS(#REF!,#REF!,BB35)+SUMIFS(#REF!,#REF!,BH35)+SUMIFS(#REF!,#REF!,BN35)</f>
        <v>#REF!</v>
      </c>
      <c r="CS35" s="225" t="e">
        <f t="shared" si="12"/>
        <v>#REF!</v>
      </c>
      <c r="CT35" s="226"/>
      <c r="CU35" s="227" t="str">
        <f t="shared" si="39"/>
        <v>EJECUCIÓN</v>
      </c>
      <c r="CV35" s="228"/>
      <c r="CW35" s="229">
        <f t="shared" si="40"/>
        <v>42398</v>
      </c>
      <c r="CX35" s="227">
        <f t="shared" si="7"/>
        <v>42763</v>
      </c>
      <c r="CY35" s="230">
        <f t="shared" si="13"/>
        <v>365</v>
      </c>
      <c r="CZ35" s="230">
        <f t="shared" si="8"/>
        <v>-121</v>
      </c>
      <c r="DA35" s="231">
        <f t="shared" si="14"/>
        <v>-33.150684931506852</v>
      </c>
      <c r="DB35" s="591"/>
      <c r="DC35" s="230">
        <f t="shared" si="15"/>
        <v>-33.150684931506852</v>
      </c>
      <c r="DD35" s="232" t="e">
        <f t="shared" si="16"/>
        <v>#REF!</v>
      </c>
    </row>
    <row r="36" spans="1:108" s="130" customFormat="1" ht="76.5" x14ac:dyDescent="0.25">
      <c r="A36" s="521" t="str">
        <f t="shared" si="9"/>
        <v>42</v>
      </c>
      <c r="B36" s="50" t="s">
        <v>1484</v>
      </c>
      <c r="C36" s="116" t="s">
        <v>1714</v>
      </c>
      <c r="D36" s="117" t="s">
        <v>1581</v>
      </c>
      <c r="E36" s="79">
        <v>42396</v>
      </c>
      <c r="F36" s="118" t="s">
        <v>1510</v>
      </c>
      <c r="G36" s="118" t="s">
        <v>1718</v>
      </c>
      <c r="H36" s="48" t="s">
        <v>1486</v>
      </c>
      <c r="I36" s="48" t="s">
        <v>214</v>
      </c>
      <c r="J36" s="28" t="s">
        <v>1713</v>
      </c>
      <c r="K36" s="127">
        <v>92</v>
      </c>
      <c r="L36" s="120">
        <v>821215</v>
      </c>
      <c r="M36" s="120" t="s">
        <v>1712</v>
      </c>
      <c r="N36" s="304">
        <v>55000000</v>
      </c>
      <c r="O36" s="46" t="s">
        <v>1715</v>
      </c>
      <c r="P36" s="57" t="s">
        <v>1716</v>
      </c>
      <c r="Q36" s="305" t="s">
        <v>1488</v>
      </c>
      <c r="R36" s="306" t="s">
        <v>1489</v>
      </c>
      <c r="S36" s="123"/>
      <c r="T36" s="124"/>
      <c r="U36" s="123"/>
      <c r="V36" s="500" t="s">
        <v>2315</v>
      </c>
      <c r="W36" s="79">
        <v>42424</v>
      </c>
      <c r="X36" s="79">
        <v>42425</v>
      </c>
      <c r="Y36" s="125">
        <f t="shared" si="17"/>
        <v>1</v>
      </c>
      <c r="Z36" s="119" t="s">
        <v>2032</v>
      </c>
      <c r="AA36" s="119" t="s">
        <v>1492</v>
      </c>
      <c r="AB36" s="119" t="s">
        <v>1493</v>
      </c>
      <c r="AC36" s="119" t="s">
        <v>1493</v>
      </c>
      <c r="AD36" s="51" t="s">
        <v>2045</v>
      </c>
      <c r="AE36" s="307">
        <v>9448694</v>
      </c>
      <c r="AF36" s="126" t="s">
        <v>1611</v>
      </c>
      <c r="AG36" s="127">
        <v>46919</v>
      </c>
      <c r="AH36" s="79">
        <v>42424</v>
      </c>
      <c r="AI36" s="139" t="s">
        <v>1594</v>
      </c>
      <c r="AJ36" s="35">
        <v>110060000056</v>
      </c>
      <c r="AK36" s="51" t="s">
        <v>1711</v>
      </c>
      <c r="AL36" s="210"/>
      <c r="AM36" s="210">
        <v>55000000</v>
      </c>
      <c r="AN36" s="125"/>
      <c r="AO36" s="210">
        <v>55000000</v>
      </c>
      <c r="AP36" s="148" t="s">
        <v>22</v>
      </c>
      <c r="AQ36" s="149" t="s">
        <v>68</v>
      </c>
      <c r="AR36" s="149" t="s">
        <v>68</v>
      </c>
      <c r="AS36" s="149" t="s">
        <v>68</v>
      </c>
      <c r="AT36" s="150" t="s">
        <v>68</v>
      </c>
      <c r="AU36" s="79">
        <v>42461</v>
      </c>
      <c r="AV36" s="79">
        <v>42735</v>
      </c>
      <c r="AW36" s="47">
        <f t="shared" si="10"/>
        <v>274</v>
      </c>
      <c r="AX36" s="47"/>
      <c r="AY36" s="23" t="s">
        <v>98</v>
      </c>
      <c r="AZ36" s="151">
        <f>LOOKUP(AY36,'SUPERVISIONES 2015'!$A$3:$B$1279,'SUPERVISIONES 2015'!$B$3:$B$1279)</f>
        <v>94486941</v>
      </c>
      <c r="BA36" s="414" t="s">
        <v>2044</v>
      </c>
      <c r="BB36" s="152"/>
      <c r="BC36" s="153"/>
      <c r="BD36" s="154"/>
      <c r="BE36" s="154"/>
      <c r="BF36" s="153"/>
      <c r="BG36" s="154"/>
      <c r="BH36" s="155"/>
      <c r="BI36" s="156"/>
      <c r="BJ36" s="157"/>
      <c r="BK36" s="157"/>
      <c r="BL36" s="158"/>
      <c r="BM36" s="157"/>
      <c r="BN36" s="159"/>
      <c r="BO36" s="159"/>
      <c r="BP36" s="160"/>
      <c r="BQ36" s="161"/>
      <c r="BR36" s="162"/>
      <c r="BS36" s="161"/>
      <c r="BT36" s="163">
        <f t="shared" si="36"/>
        <v>0</v>
      </c>
      <c r="BU36" s="164">
        <f t="shared" si="11"/>
        <v>0</v>
      </c>
      <c r="BV36" s="165">
        <f t="shared" si="37"/>
        <v>55000000</v>
      </c>
      <c r="BW36" s="166"/>
      <c r="BX36" s="166"/>
      <c r="BY36" s="166"/>
      <c r="BZ36" s="166"/>
      <c r="CA36" s="154"/>
      <c r="CB36" s="156"/>
      <c r="CC36" s="156"/>
      <c r="CD36" s="156"/>
      <c r="CE36" s="156"/>
      <c r="CF36" s="157"/>
      <c r="CG36" s="192"/>
      <c r="CH36" s="192"/>
      <c r="CI36" s="193"/>
      <c r="CJ36" s="193"/>
      <c r="CK36" s="193"/>
      <c r="CL36" s="194"/>
      <c r="CM36" s="195">
        <f t="shared" si="38"/>
        <v>42735</v>
      </c>
      <c r="CN36" s="196"/>
      <c r="CO36" s="125"/>
      <c r="CP36" s="194"/>
      <c r="CQ36" s="197" t="e">
        <f>+SUMIFS(#REF!,#REF!,AG36)</f>
        <v>#REF!</v>
      </c>
      <c r="CR36" s="198" t="e">
        <f>+SUMIFS(#REF!,#REF!,BB36)+SUMIFS(#REF!,#REF!,BH36)+SUMIFS(#REF!,#REF!,BN36)</f>
        <v>#REF!</v>
      </c>
      <c r="CS36" s="199" t="e">
        <f t="shared" si="12"/>
        <v>#REF!</v>
      </c>
      <c r="CT36" s="200"/>
      <c r="CU36" s="201" t="str">
        <f t="shared" si="39"/>
        <v>EJECUCIÓN</v>
      </c>
      <c r="CV36" s="202"/>
      <c r="CW36" s="203">
        <f t="shared" si="40"/>
        <v>42461</v>
      </c>
      <c r="CX36" s="201">
        <f t="shared" si="7"/>
        <v>42735</v>
      </c>
      <c r="CY36" s="204">
        <f t="shared" si="13"/>
        <v>274</v>
      </c>
      <c r="CZ36" s="204">
        <f t="shared" si="8"/>
        <v>-184</v>
      </c>
      <c r="DA36" s="205">
        <f t="shared" si="14"/>
        <v>-67.153284671532845</v>
      </c>
      <c r="DB36" s="589"/>
      <c r="DC36" s="204">
        <f t="shared" si="15"/>
        <v>-67.153284671532845</v>
      </c>
      <c r="DD36" s="206" t="e">
        <f t="shared" si="16"/>
        <v>#REF!</v>
      </c>
    </row>
    <row r="37" spans="1:108" s="130" customFormat="1" ht="89.25" x14ac:dyDescent="0.25">
      <c r="A37" s="521" t="str">
        <f t="shared" si="9"/>
        <v>31</v>
      </c>
      <c r="B37" s="50" t="s">
        <v>1484</v>
      </c>
      <c r="C37" s="116" t="s">
        <v>1717</v>
      </c>
      <c r="D37" s="117" t="s">
        <v>1582</v>
      </c>
      <c r="E37" s="79">
        <v>42397</v>
      </c>
      <c r="F37" s="118" t="s">
        <v>1510</v>
      </c>
      <c r="G37" s="118" t="s">
        <v>1547</v>
      </c>
      <c r="H37" s="48" t="s">
        <v>1486</v>
      </c>
      <c r="I37" s="48" t="s">
        <v>214</v>
      </c>
      <c r="J37" s="28" t="s">
        <v>1719</v>
      </c>
      <c r="K37" s="127">
        <v>207</v>
      </c>
      <c r="L37" s="120">
        <v>801615</v>
      </c>
      <c r="M37" s="120" t="s">
        <v>1712</v>
      </c>
      <c r="N37" s="304">
        <v>53460000</v>
      </c>
      <c r="O37" s="46" t="s">
        <v>1720</v>
      </c>
      <c r="P37" s="57" t="s">
        <v>1496</v>
      </c>
      <c r="Q37" s="305" t="s">
        <v>1488</v>
      </c>
      <c r="R37" s="306" t="s">
        <v>1489</v>
      </c>
      <c r="S37" s="123"/>
      <c r="T37" s="124"/>
      <c r="U37" s="123"/>
      <c r="V37" s="500" t="s">
        <v>1545</v>
      </c>
      <c r="W37" s="79">
        <v>42405</v>
      </c>
      <c r="X37" s="79">
        <v>42409</v>
      </c>
      <c r="Y37" s="125">
        <f t="shared" si="17"/>
        <v>4</v>
      </c>
      <c r="Z37" s="119" t="s">
        <v>2032</v>
      </c>
      <c r="AA37" s="119" t="s">
        <v>1492</v>
      </c>
      <c r="AB37" s="119" t="s">
        <v>1493</v>
      </c>
      <c r="AC37" s="119" t="s">
        <v>1493</v>
      </c>
      <c r="AD37" s="51" t="s">
        <v>2046</v>
      </c>
      <c r="AE37" s="307">
        <v>24348352</v>
      </c>
      <c r="AF37" s="126"/>
      <c r="AG37" s="127">
        <v>36216</v>
      </c>
      <c r="AH37" s="79">
        <v>42405</v>
      </c>
      <c r="AI37" s="139" t="s">
        <v>1497</v>
      </c>
      <c r="AJ37" s="35">
        <v>20715852326</v>
      </c>
      <c r="AK37" s="51" t="s">
        <v>2047</v>
      </c>
      <c r="AL37" s="210">
        <v>4860000</v>
      </c>
      <c r="AM37" s="210">
        <v>53460000</v>
      </c>
      <c r="AN37" s="125"/>
      <c r="AO37" s="125">
        <f t="shared" ref="AO37" si="41">+AM37+AN37</f>
        <v>53460000</v>
      </c>
      <c r="AP37" s="148" t="s">
        <v>22</v>
      </c>
      <c r="AQ37" s="149" t="s">
        <v>68</v>
      </c>
      <c r="AR37" s="149" t="s">
        <v>68</v>
      </c>
      <c r="AS37" s="149" t="s">
        <v>68</v>
      </c>
      <c r="AT37" s="150" t="s">
        <v>68</v>
      </c>
      <c r="AU37" s="79">
        <v>42409</v>
      </c>
      <c r="AV37" s="79">
        <v>42735</v>
      </c>
      <c r="AW37" s="47">
        <f t="shared" si="10"/>
        <v>326</v>
      </c>
      <c r="AX37" s="47"/>
      <c r="AY37" s="23" t="s">
        <v>98</v>
      </c>
      <c r="AZ37" s="151">
        <f>LOOKUP(AY37,'SUPERVISIONES 2015'!$A$3:$B$1279,'SUPERVISIONES 2015'!$B$3:$B$1279)</f>
        <v>94486941</v>
      </c>
      <c r="BA37" s="31" t="s">
        <v>2048</v>
      </c>
      <c r="BB37" s="152"/>
      <c r="BC37" s="153"/>
      <c r="BD37" s="154"/>
      <c r="BE37" s="154"/>
      <c r="BF37" s="153"/>
      <c r="BG37" s="154"/>
      <c r="BH37" s="155"/>
      <c r="BI37" s="156"/>
      <c r="BJ37" s="157"/>
      <c r="BK37" s="157"/>
      <c r="BL37" s="158"/>
      <c r="BM37" s="157"/>
      <c r="BN37" s="159"/>
      <c r="BO37" s="159"/>
      <c r="BP37" s="160"/>
      <c r="BQ37" s="161"/>
      <c r="BR37" s="162"/>
      <c r="BS37" s="161"/>
      <c r="BT37" s="163">
        <f t="shared" si="36"/>
        <v>0</v>
      </c>
      <c r="BU37" s="164">
        <f t="shared" si="11"/>
        <v>0</v>
      </c>
      <c r="BV37" s="165">
        <f t="shared" si="37"/>
        <v>53460000</v>
      </c>
      <c r="BW37" s="166"/>
      <c r="BX37" s="166"/>
      <c r="BY37" s="166"/>
      <c r="BZ37" s="166"/>
      <c r="CA37" s="154"/>
      <c r="CB37" s="156"/>
      <c r="CC37" s="156"/>
      <c r="CD37" s="156"/>
      <c r="CE37" s="156"/>
      <c r="CF37" s="157"/>
      <c r="CG37" s="192"/>
      <c r="CH37" s="192"/>
      <c r="CI37" s="193"/>
      <c r="CJ37" s="193"/>
      <c r="CK37" s="193"/>
      <c r="CL37" s="194"/>
      <c r="CM37" s="195">
        <f t="shared" si="38"/>
        <v>42735</v>
      </c>
      <c r="CN37" s="196"/>
      <c r="CO37" s="125"/>
      <c r="CP37" s="194"/>
      <c r="CQ37" s="197" t="e">
        <f>+SUMIFS(#REF!,#REF!,AG37)</f>
        <v>#REF!</v>
      </c>
      <c r="CR37" s="198" t="e">
        <f>+SUMIFS(#REF!,#REF!,BB37)+SUMIFS(#REF!,#REF!,BH37)+SUMIFS(#REF!,#REF!,BN37)</f>
        <v>#REF!</v>
      </c>
      <c r="CS37" s="199" t="e">
        <f t="shared" si="12"/>
        <v>#REF!</v>
      </c>
      <c r="CT37" s="200"/>
      <c r="CU37" s="201" t="str">
        <f t="shared" si="39"/>
        <v>EJECUCIÓN</v>
      </c>
      <c r="CV37" s="202"/>
      <c r="CW37" s="203">
        <f t="shared" si="40"/>
        <v>42409</v>
      </c>
      <c r="CX37" s="201">
        <f t="shared" si="7"/>
        <v>42735</v>
      </c>
      <c r="CY37" s="204">
        <f t="shared" si="13"/>
        <v>326</v>
      </c>
      <c r="CZ37" s="204">
        <f t="shared" si="8"/>
        <v>-132</v>
      </c>
      <c r="DA37" s="205">
        <f t="shared" si="14"/>
        <v>-40.490797546012267</v>
      </c>
      <c r="DB37" s="589"/>
      <c r="DC37" s="204">
        <f t="shared" si="15"/>
        <v>-40.490797546012267</v>
      </c>
      <c r="DD37" s="206" t="e">
        <f t="shared" si="16"/>
        <v>#REF!</v>
      </c>
    </row>
    <row r="38" spans="1:108" s="130" customFormat="1" ht="82.5" customHeight="1" x14ac:dyDescent="0.25">
      <c r="A38" s="521">
        <f t="shared" si="9"/>
        <v>34</v>
      </c>
      <c r="B38" s="50" t="s">
        <v>1500</v>
      </c>
      <c r="C38" s="116" t="s">
        <v>1608</v>
      </c>
      <c r="D38" s="117" t="s">
        <v>1583</v>
      </c>
      <c r="E38" s="79">
        <v>42397</v>
      </c>
      <c r="F38" s="118" t="s">
        <v>1510</v>
      </c>
      <c r="G38" s="118" t="s">
        <v>1547</v>
      </c>
      <c r="H38" s="48" t="s">
        <v>1486</v>
      </c>
      <c r="I38" s="48" t="s">
        <v>262</v>
      </c>
      <c r="J38" s="28" t="s">
        <v>2637</v>
      </c>
      <c r="K38" s="127">
        <v>2</v>
      </c>
      <c r="L38" s="120">
        <v>801000</v>
      </c>
      <c r="M38" s="120"/>
      <c r="N38" s="304">
        <v>42000000</v>
      </c>
      <c r="O38" s="46" t="s">
        <v>1609</v>
      </c>
      <c r="P38" s="57" t="s">
        <v>1496</v>
      </c>
      <c r="Q38" s="305" t="s">
        <v>1489</v>
      </c>
      <c r="R38" s="305" t="s">
        <v>1489</v>
      </c>
      <c r="S38" s="123"/>
      <c r="T38" s="124"/>
      <c r="U38" s="123"/>
      <c r="V38" s="500">
        <v>34</v>
      </c>
      <c r="W38" s="79">
        <v>42412</v>
      </c>
      <c r="X38" s="79">
        <v>42415</v>
      </c>
      <c r="Y38" s="125">
        <f t="shared" si="17"/>
        <v>3</v>
      </c>
      <c r="Z38" s="119" t="s">
        <v>1590</v>
      </c>
      <c r="AA38" s="119" t="s">
        <v>1492</v>
      </c>
      <c r="AB38" s="48" t="s">
        <v>1493</v>
      </c>
      <c r="AC38" s="48" t="s">
        <v>1493</v>
      </c>
      <c r="AD38" s="51" t="s">
        <v>1904</v>
      </c>
      <c r="AE38" s="307">
        <v>900583848</v>
      </c>
      <c r="AF38" s="126" t="s">
        <v>1821</v>
      </c>
      <c r="AG38" s="127">
        <v>40516</v>
      </c>
      <c r="AH38" s="79">
        <v>42412</v>
      </c>
      <c r="AI38" s="139" t="s">
        <v>1497</v>
      </c>
      <c r="AJ38" s="33">
        <v>482300004421</v>
      </c>
      <c r="AK38" s="51" t="s">
        <v>1601</v>
      </c>
      <c r="AL38" s="47">
        <v>7000000</v>
      </c>
      <c r="AM38" s="47">
        <v>42000000</v>
      </c>
      <c r="AN38" s="125"/>
      <c r="AO38" s="125">
        <f t="shared" si="1"/>
        <v>42000000</v>
      </c>
      <c r="AP38" s="148" t="s">
        <v>22</v>
      </c>
      <c r="AQ38" s="149" t="s">
        <v>68</v>
      </c>
      <c r="AR38" s="149" t="s">
        <v>68</v>
      </c>
      <c r="AS38" s="149" t="s">
        <v>68</v>
      </c>
      <c r="AT38" s="150" t="s">
        <v>68</v>
      </c>
      <c r="AU38" s="79">
        <v>42412</v>
      </c>
      <c r="AV38" s="79">
        <v>42593</v>
      </c>
      <c r="AW38" s="47">
        <f t="shared" si="10"/>
        <v>181</v>
      </c>
      <c r="AX38" s="47"/>
      <c r="AY38" s="26" t="s">
        <v>1905</v>
      </c>
      <c r="AZ38" s="151">
        <f>LOOKUP(AY38,'SUPERVISIONES 2015'!$A$3:$B$1279,'SUPERVISIONES 2015'!$B$3:$B$1279)</f>
        <v>79572017</v>
      </c>
      <c r="BA38" s="32" t="s">
        <v>1906</v>
      </c>
      <c r="BB38" s="153"/>
      <c r="BC38" s="153"/>
      <c r="BD38" s="154"/>
      <c r="BE38" s="189"/>
      <c r="BF38" s="153"/>
      <c r="BG38" s="154"/>
      <c r="BH38" s="155"/>
      <c r="BI38" s="156"/>
      <c r="BJ38" s="157"/>
      <c r="BK38" s="157"/>
      <c r="BL38" s="158"/>
      <c r="BM38" s="157"/>
      <c r="BN38" s="159"/>
      <c r="BO38" s="159"/>
      <c r="BP38" s="160"/>
      <c r="BQ38" s="161"/>
      <c r="BR38" s="162"/>
      <c r="BS38" s="161"/>
      <c r="BT38" s="163">
        <f t="shared" si="36"/>
        <v>0</v>
      </c>
      <c r="BU38" s="164">
        <f t="shared" si="11"/>
        <v>0</v>
      </c>
      <c r="BV38" s="165">
        <f t="shared" si="37"/>
        <v>42000000</v>
      </c>
      <c r="BW38" s="166"/>
      <c r="BX38" s="166"/>
      <c r="BY38" s="309"/>
      <c r="BZ38" s="166"/>
      <c r="CA38" s="154"/>
      <c r="CB38" s="156"/>
      <c r="CC38" s="156"/>
      <c r="CD38" s="191"/>
      <c r="CE38" s="156"/>
      <c r="CF38" s="157"/>
      <c r="CG38" s="192"/>
      <c r="CH38" s="192"/>
      <c r="CI38" s="193"/>
      <c r="CJ38" s="193"/>
      <c r="CK38" s="193"/>
      <c r="CL38" s="194"/>
      <c r="CM38" s="195">
        <f t="shared" si="38"/>
        <v>42593</v>
      </c>
      <c r="CN38" s="196"/>
      <c r="CO38" s="125"/>
      <c r="CP38" s="194"/>
      <c r="CQ38" s="197" t="e">
        <f>+SUMIFS(#REF!,#REF!,AG38)</f>
        <v>#REF!</v>
      </c>
      <c r="CR38" s="198" t="e">
        <f>+SUMIFS(#REF!,#REF!,BB38)+SUMIFS(#REF!,#REF!,BH38)+SUMIFS(#REF!,#REF!,BN38)</f>
        <v>#REF!</v>
      </c>
      <c r="CS38" s="199" t="e">
        <f t="shared" si="12"/>
        <v>#REF!</v>
      </c>
      <c r="CT38" s="200"/>
      <c r="CU38" s="201" t="str">
        <f t="shared" si="39"/>
        <v>EJECUCIÓN</v>
      </c>
      <c r="CV38" s="202"/>
      <c r="CW38" s="203">
        <f t="shared" si="40"/>
        <v>42412</v>
      </c>
      <c r="CX38" s="201">
        <f t="shared" si="7"/>
        <v>42593</v>
      </c>
      <c r="CY38" s="204">
        <f t="shared" si="13"/>
        <v>181</v>
      </c>
      <c r="CZ38" s="204">
        <f t="shared" si="8"/>
        <v>-135</v>
      </c>
      <c r="DA38" s="205">
        <f t="shared" si="14"/>
        <v>-74.585635359116026</v>
      </c>
      <c r="DB38" s="589"/>
      <c r="DC38" s="204">
        <f t="shared" si="15"/>
        <v>-74.585635359116026</v>
      </c>
      <c r="DD38" s="206" t="e">
        <f t="shared" si="16"/>
        <v>#REF!</v>
      </c>
    </row>
    <row r="39" spans="1:108" s="130" customFormat="1" ht="60" customHeight="1" x14ac:dyDescent="0.25">
      <c r="A39" s="521">
        <f t="shared" si="9"/>
        <v>26</v>
      </c>
      <c r="B39" s="50" t="s">
        <v>1500</v>
      </c>
      <c r="C39" s="116" t="s">
        <v>1585</v>
      </c>
      <c r="D39" s="117" t="s">
        <v>1584</v>
      </c>
      <c r="E39" s="79">
        <v>42398</v>
      </c>
      <c r="F39" s="118" t="s">
        <v>1510</v>
      </c>
      <c r="G39" s="118" t="s">
        <v>1548</v>
      </c>
      <c r="H39" s="48" t="s">
        <v>1486</v>
      </c>
      <c r="I39" s="48" t="s">
        <v>214</v>
      </c>
      <c r="J39" s="28" t="s">
        <v>1586</v>
      </c>
      <c r="K39" s="61">
        <v>94</v>
      </c>
      <c r="L39" s="120">
        <v>821215</v>
      </c>
      <c r="M39" s="54" t="s">
        <v>1587</v>
      </c>
      <c r="N39" s="304">
        <v>7000000</v>
      </c>
      <c r="O39" s="46" t="s">
        <v>1588</v>
      </c>
      <c r="P39" s="57" t="s">
        <v>1589</v>
      </c>
      <c r="Q39" s="305" t="s">
        <v>1488</v>
      </c>
      <c r="R39" s="306" t="s">
        <v>1489</v>
      </c>
      <c r="S39" s="123"/>
      <c r="T39" s="124"/>
      <c r="U39" s="123"/>
      <c r="V39" s="500">
        <v>26</v>
      </c>
      <c r="W39" s="79">
        <v>42398</v>
      </c>
      <c r="X39" s="79">
        <v>42402</v>
      </c>
      <c r="Y39" s="125">
        <f t="shared" si="17"/>
        <v>4</v>
      </c>
      <c r="Z39" s="119" t="s">
        <v>1590</v>
      </c>
      <c r="AA39" s="119" t="s">
        <v>1591</v>
      </c>
      <c r="AB39" s="119" t="s">
        <v>1493</v>
      </c>
      <c r="AC39" s="119" t="s">
        <v>1493</v>
      </c>
      <c r="AD39" s="51" t="s">
        <v>1592</v>
      </c>
      <c r="AE39" s="307">
        <v>860001022</v>
      </c>
      <c r="AF39" s="126" t="s">
        <v>1593</v>
      </c>
      <c r="AG39" s="127">
        <v>33916</v>
      </c>
      <c r="AH39" s="79">
        <v>42398</v>
      </c>
      <c r="AI39" s="308" t="s">
        <v>1594</v>
      </c>
      <c r="AJ39" s="35">
        <v>3000102208</v>
      </c>
      <c r="AK39" s="51" t="s">
        <v>1513</v>
      </c>
      <c r="AL39" s="47"/>
      <c r="AM39" s="47">
        <v>7000000</v>
      </c>
      <c r="AN39" s="125"/>
      <c r="AO39" s="125">
        <f t="shared" si="1"/>
        <v>7000000</v>
      </c>
      <c r="AP39" s="148" t="s">
        <v>22</v>
      </c>
      <c r="AQ39" s="149" t="s">
        <v>68</v>
      </c>
      <c r="AR39" s="149" t="s">
        <v>68</v>
      </c>
      <c r="AS39" s="149" t="s">
        <v>68</v>
      </c>
      <c r="AT39" s="150" t="s">
        <v>68</v>
      </c>
      <c r="AU39" s="79">
        <v>42398</v>
      </c>
      <c r="AV39" s="79">
        <v>42735</v>
      </c>
      <c r="AW39" s="47">
        <f t="shared" si="10"/>
        <v>337</v>
      </c>
      <c r="AX39" s="47"/>
      <c r="AY39" s="207" t="s">
        <v>1595</v>
      </c>
      <c r="AZ39" s="151">
        <f>LOOKUP(AY39,'SUPERVISIONES 2015'!$A$3:$B$1279,'SUPERVISIONES 2015'!$B$3:$B$1279)</f>
        <v>1085254926</v>
      </c>
      <c r="BA39" s="31" t="s">
        <v>1959</v>
      </c>
      <c r="BB39" s="153"/>
      <c r="BC39" s="153"/>
      <c r="BD39" s="154"/>
      <c r="BE39" s="209"/>
      <c r="BF39" s="153"/>
      <c r="BG39" s="154"/>
      <c r="BH39" s="155"/>
      <c r="BI39" s="156"/>
      <c r="BJ39" s="157"/>
      <c r="BK39" s="157"/>
      <c r="BL39" s="158"/>
      <c r="BM39" s="157"/>
      <c r="BN39" s="159"/>
      <c r="BO39" s="159"/>
      <c r="BP39" s="160"/>
      <c r="BQ39" s="161"/>
      <c r="BR39" s="162"/>
      <c r="BS39" s="161"/>
      <c r="BT39" s="163">
        <f t="shared" si="36"/>
        <v>0</v>
      </c>
      <c r="BU39" s="164">
        <f t="shared" si="11"/>
        <v>0</v>
      </c>
      <c r="BV39" s="165">
        <f t="shared" si="37"/>
        <v>7000000</v>
      </c>
      <c r="BW39" s="166"/>
      <c r="BX39" s="166"/>
      <c r="BY39" s="309"/>
      <c r="BZ39" s="166"/>
      <c r="CA39" s="154"/>
      <c r="CB39" s="157"/>
      <c r="CC39" s="156"/>
      <c r="CD39" s="156"/>
      <c r="CE39" s="156"/>
      <c r="CF39" s="157"/>
      <c r="CG39" s="192"/>
      <c r="CH39" s="192"/>
      <c r="CI39" s="193"/>
      <c r="CJ39" s="193"/>
      <c r="CK39" s="193"/>
      <c r="CL39" s="194"/>
      <c r="CM39" s="195">
        <f t="shared" si="38"/>
        <v>42735</v>
      </c>
      <c r="CN39" s="196"/>
      <c r="CO39" s="125"/>
      <c r="CP39" s="194"/>
      <c r="CQ39" s="197" t="e">
        <f>+SUMIFS(#REF!,#REF!,AG39)</f>
        <v>#REF!</v>
      </c>
      <c r="CR39" s="198" t="e">
        <f>+SUMIFS(#REF!,#REF!,BB39)+SUMIFS(#REF!,#REF!,BH39)+SUMIFS(#REF!,#REF!,BN39)</f>
        <v>#REF!</v>
      </c>
      <c r="CS39" s="199" t="e">
        <f t="shared" si="12"/>
        <v>#REF!</v>
      </c>
      <c r="CT39" s="200"/>
      <c r="CU39" s="201" t="str">
        <f t="shared" si="39"/>
        <v>EJECUCIÓN</v>
      </c>
      <c r="CV39" s="202"/>
      <c r="CW39" s="203">
        <f t="shared" si="40"/>
        <v>42398</v>
      </c>
      <c r="CX39" s="201">
        <f t="shared" si="7"/>
        <v>42735</v>
      </c>
      <c r="CY39" s="204">
        <f t="shared" si="13"/>
        <v>337</v>
      </c>
      <c r="CZ39" s="204">
        <f t="shared" si="8"/>
        <v>-121</v>
      </c>
      <c r="DA39" s="205">
        <f t="shared" si="14"/>
        <v>-35.905044510385757</v>
      </c>
      <c r="DB39" s="589"/>
      <c r="DC39" s="204">
        <f t="shared" si="15"/>
        <v>-35.905044510385757</v>
      </c>
      <c r="DD39" s="206" t="e">
        <f t="shared" si="16"/>
        <v>#REF!</v>
      </c>
    </row>
    <row r="40" spans="1:108" s="130" customFormat="1" ht="60" hidden="1" customHeight="1" x14ac:dyDescent="0.25">
      <c r="A40" s="521">
        <f t="shared" si="9"/>
        <v>6460</v>
      </c>
      <c r="B40" s="50" t="s">
        <v>2718</v>
      </c>
      <c r="C40" s="116" t="s">
        <v>2719</v>
      </c>
      <c r="D40" s="499" t="s">
        <v>2721</v>
      </c>
      <c r="E40" s="79">
        <v>42398</v>
      </c>
      <c r="F40" s="118" t="s">
        <v>1628</v>
      </c>
      <c r="G40" s="118" t="s">
        <v>2017</v>
      </c>
      <c r="H40" s="48" t="s">
        <v>2656</v>
      </c>
      <c r="I40" s="48" t="s">
        <v>2656</v>
      </c>
      <c r="J40" s="28" t="s">
        <v>2720</v>
      </c>
      <c r="K40" s="61">
        <v>237</v>
      </c>
      <c r="L40" s="120">
        <v>561115</v>
      </c>
      <c r="M40" s="54"/>
      <c r="N40" s="304">
        <v>6237600</v>
      </c>
      <c r="O40" s="46" t="s">
        <v>2722</v>
      </c>
      <c r="P40" s="57" t="s">
        <v>2723</v>
      </c>
      <c r="Q40" s="305" t="s">
        <v>1488</v>
      </c>
      <c r="R40" s="306" t="s">
        <v>1489</v>
      </c>
      <c r="S40" s="123"/>
      <c r="T40" s="124"/>
      <c r="U40" s="123"/>
      <c r="V40" s="500">
        <v>6460</v>
      </c>
      <c r="W40" s="79">
        <v>42398</v>
      </c>
      <c r="X40" s="79">
        <v>42398</v>
      </c>
      <c r="Y40" s="125">
        <f t="shared" ref="Y40:Y102" si="42">W40-X40</f>
        <v>0</v>
      </c>
      <c r="Z40" s="119" t="s">
        <v>1919</v>
      </c>
      <c r="AA40" s="119" t="s">
        <v>2724</v>
      </c>
      <c r="AB40" s="119" t="s">
        <v>1493</v>
      </c>
      <c r="AC40" s="119" t="s">
        <v>1493</v>
      </c>
      <c r="AD40" s="51" t="s">
        <v>2725</v>
      </c>
      <c r="AE40" s="307">
        <v>900059238</v>
      </c>
      <c r="AF40" s="126" t="s">
        <v>1611</v>
      </c>
      <c r="AG40" s="127">
        <v>34116</v>
      </c>
      <c r="AH40" s="79"/>
      <c r="AI40" s="308"/>
      <c r="AJ40" s="35"/>
      <c r="AK40" s="51"/>
      <c r="AL40" s="47"/>
      <c r="AM40" s="304">
        <v>6237600</v>
      </c>
      <c r="AN40" s="125"/>
      <c r="AO40" s="125">
        <f t="shared" si="1"/>
        <v>6237600</v>
      </c>
      <c r="AP40" s="148"/>
      <c r="AQ40" s="149"/>
      <c r="AR40" s="149"/>
      <c r="AS40" s="149"/>
      <c r="AT40" s="150"/>
      <c r="AU40" s="79">
        <v>42398</v>
      </c>
      <c r="AV40" s="79">
        <v>42420</v>
      </c>
      <c r="AW40" s="47">
        <f>AV40-AU40</f>
        <v>22</v>
      </c>
      <c r="AX40" s="47"/>
      <c r="AY40" s="207"/>
      <c r="AZ40" s="151"/>
      <c r="BA40" s="31"/>
      <c r="BB40" s="153"/>
      <c r="BC40" s="153"/>
      <c r="BD40" s="154"/>
      <c r="BE40" s="209"/>
      <c r="BF40" s="153"/>
      <c r="BG40" s="154"/>
      <c r="BH40" s="155"/>
      <c r="BI40" s="156"/>
      <c r="BJ40" s="157"/>
      <c r="BK40" s="157"/>
      <c r="BL40" s="158"/>
      <c r="BM40" s="157"/>
      <c r="BN40" s="159"/>
      <c r="BO40" s="159"/>
      <c r="BP40" s="160"/>
      <c r="BQ40" s="161"/>
      <c r="BR40" s="162"/>
      <c r="BS40" s="161"/>
      <c r="BT40" s="163"/>
      <c r="BU40" s="164"/>
      <c r="BV40" s="165"/>
      <c r="BW40" s="166"/>
      <c r="BX40" s="166"/>
      <c r="BY40" s="309"/>
      <c r="BZ40" s="166"/>
      <c r="CA40" s="154"/>
      <c r="CB40" s="157"/>
      <c r="CC40" s="156"/>
      <c r="CD40" s="156"/>
      <c r="CE40" s="156"/>
      <c r="CF40" s="157"/>
      <c r="CG40" s="192"/>
      <c r="CH40" s="192"/>
      <c r="CI40" s="193"/>
      <c r="CJ40" s="193"/>
      <c r="CK40" s="193"/>
      <c r="CL40" s="194"/>
      <c r="CM40" s="195">
        <f t="shared" si="38"/>
        <v>42420</v>
      </c>
      <c r="CN40" s="196"/>
      <c r="CO40" s="125"/>
      <c r="CP40" s="194"/>
      <c r="CQ40" s="197"/>
      <c r="CR40" s="198"/>
      <c r="CS40" s="199"/>
      <c r="CT40" s="200"/>
      <c r="CU40" s="201"/>
      <c r="CV40" s="202"/>
      <c r="CW40" s="203">
        <f t="shared" si="40"/>
        <v>42398</v>
      </c>
      <c r="CX40" s="201">
        <f t="shared" si="7"/>
        <v>42420</v>
      </c>
      <c r="CY40" s="204">
        <f t="shared" si="13"/>
        <v>22</v>
      </c>
      <c r="CZ40" s="204">
        <f t="shared" si="8"/>
        <v>-121</v>
      </c>
      <c r="DA40" s="205">
        <f t="shared" si="14"/>
        <v>-550</v>
      </c>
      <c r="DB40" s="589"/>
      <c r="DC40" s="204">
        <f t="shared" si="15"/>
        <v>-550</v>
      </c>
      <c r="DD40" s="206"/>
    </row>
    <row r="41" spans="1:108" s="130" customFormat="1" ht="40.5" customHeight="1" x14ac:dyDescent="0.25">
      <c r="A41" s="521" t="str">
        <f t="shared" si="9"/>
        <v>33</v>
      </c>
      <c r="B41" s="50" t="s">
        <v>1647</v>
      </c>
      <c r="C41" s="116" t="s">
        <v>1642</v>
      </c>
      <c r="D41" s="117" t="s">
        <v>1643</v>
      </c>
      <c r="E41" s="79">
        <v>42402</v>
      </c>
      <c r="F41" s="118" t="s">
        <v>1510</v>
      </c>
      <c r="G41" s="118" t="s">
        <v>1547</v>
      </c>
      <c r="H41" s="48" t="s">
        <v>1486</v>
      </c>
      <c r="I41" s="48" t="s">
        <v>262</v>
      </c>
      <c r="J41" s="28" t="s">
        <v>1644</v>
      </c>
      <c r="K41" s="61">
        <v>231</v>
      </c>
      <c r="L41" s="120">
        <v>801015</v>
      </c>
      <c r="M41" s="54" t="s">
        <v>1645</v>
      </c>
      <c r="N41" s="304">
        <v>42000000</v>
      </c>
      <c r="O41" s="46" t="s">
        <v>1646</v>
      </c>
      <c r="P41" s="57" t="s">
        <v>1496</v>
      </c>
      <c r="Q41" s="305" t="s">
        <v>1488</v>
      </c>
      <c r="R41" s="306" t="s">
        <v>1489</v>
      </c>
      <c r="S41" s="123"/>
      <c r="T41" s="124"/>
      <c r="U41" s="123"/>
      <c r="V41" s="500" t="s">
        <v>1580</v>
      </c>
      <c r="W41" s="79">
        <v>42408</v>
      </c>
      <c r="X41" s="79">
        <v>42409</v>
      </c>
      <c r="Y41" s="125">
        <f t="shared" ref="Y41:Y71" si="43">X41-W41</f>
        <v>1</v>
      </c>
      <c r="Z41" s="119" t="s">
        <v>1590</v>
      </c>
      <c r="AA41" s="119" t="s">
        <v>1887</v>
      </c>
      <c r="AB41" s="119" t="s">
        <v>1493</v>
      </c>
      <c r="AC41" s="119" t="s">
        <v>1493</v>
      </c>
      <c r="AD41" s="51" t="s">
        <v>1888</v>
      </c>
      <c r="AE41" s="466">
        <v>51573271</v>
      </c>
      <c r="AF41" s="126"/>
      <c r="AG41" s="127">
        <v>16316</v>
      </c>
      <c r="AH41" s="79">
        <v>42397</v>
      </c>
      <c r="AI41" s="308" t="s">
        <v>1594</v>
      </c>
      <c r="AJ41" s="35">
        <v>12374898</v>
      </c>
      <c r="AK41" s="51" t="s">
        <v>1889</v>
      </c>
      <c r="AL41" s="47">
        <v>6000000</v>
      </c>
      <c r="AM41" s="47">
        <v>42000000</v>
      </c>
      <c r="AN41" s="125"/>
      <c r="AO41" s="125">
        <v>42000000</v>
      </c>
      <c r="AP41" s="148" t="s">
        <v>22</v>
      </c>
      <c r="AQ41" s="149" t="s">
        <v>68</v>
      </c>
      <c r="AR41" s="149" t="s">
        <v>68</v>
      </c>
      <c r="AS41" s="149" t="s">
        <v>68</v>
      </c>
      <c r="AT41" s="150" t="s">
        <v>68</v>
      </c>
      <c r="AU41" s="79">
        <v>42409</v>
      </c>
      <c r="AV41" s="79">
        <v>42621</v>
      </c>
      <c r="AW41" s="47">
        <v>210</v>
      </c>
      <c r="AX41" s="47"/>
      <c r="AY41" s="415" t="s">
        <v>59</v>
      </c>
      <c r="AZ41" s="151"/>
      <c r="BA41" s="31" t="s">
        <v>2638</v>
      </c>
      <c r="BB41" s="153"/>
      <c r="BC41" s="153"/>
      <c r="BD41" s="154"/>
      <c r="BE41" s="209"/>
      <c r="BF41" s="153"/>
      <c r="BG41" s="154"/>
      <c r="BH41" s="155"/>
      <c r="BI41" s="156"/>
      <c r="BJ41" s="157"/>
      <c r="BK41" s="157"/>
      <c r="BL41" s="158"/>
      <c r="BM41" s="157"/>
      <c r="BN41" s="159"/>
      <c r="BO41" s="159"/>
      <c r="BP41" s="160"/>
      <c r="BQ41" s="161"/>
      <c r="BR41" s="162"/>
      <c r="BS41" s="161"/>
      <c r="BT41" s="163"/>
      <c r="BU41" s="164"/>
      <c r="BV41" s="165"/>
      <c r="BW41" s="166"/>
      <c r="BX41" s="166"/>
      <c r="BY41" s="309"/>
      <c r="BZ41" s="166"/>
      <c r="CA41" s="154"/>
      <c r="CB41" s="157"/>
      <c r="CC41" s="156"/>
      <c r="CD41" s="156"/>
      <c r="CE41" s="156"/>
      <c r="CF41" s="157"/>
      <c r="CG41" s="192"/>
      <c r="CH41" s="192"/>
      <c r="CI41" s="193"/>
      <c r="CJ41" s="193"/>
      <c r="CK41" s="193"/>
      <c r="CL41" s="194"/>
      <c r="CM41" s="195"/>
      <c r="CN41" s="196"/>
      <c r="CO41" s="125"/>
      <c r="CP41" s="194"/>
      <c r="CQ41" s="197"/>
      <c r="CR41" s="198"/>
      <c r="CS41" s="199"/>
      <c r="CT41" s="200"/>
      <c r="CU41" s="201"/>
      <c r="CV41" s="202"/>
      <c r="CW41" s="203"/>
      <c r="CX41" s="201"/>
      <c r="CY41" s="204"/>
      <c r="CZ41" s="204"/>
      <c r="DA41" s="205"/>
      <c r="DB41" s="589"/>
      <c r="DC41" s="204"/>
      <c r="DD41" s="206"/>
    </row>
    <row r="42" spans="1:108" s="130" customFormat="1" ht="49.5" customHeight="1" x14ac:dyDescent="0.25">
      <c r="A42" s="521">
        <f t="shared" si="9"/>
        <v>39</v>
      </c>
      <c r="B42" s="50" t="s">
        <v>1500</v>
      </c>
      <c r="C42" s="116" t="s">
        <v>1953</v>
      </c>
      <c r="D42" s="117" t="s">
        <v>1954</v>
      </c>
      <c r="E42" s="79">
        <v>42405</v>
      </c>
      <c r="F42" s="118" t="s">
        <v>1510</v>
      </c>
      <c r="G42" s="118" t="s">
        <v>1548</v>
      </c>
      <c r="H42" s="48" t="s">
        <v>1486</v>
      </c>
      <c r="I42" s="48" t="s">
        <v>214</v>
      </c>
      <c r="J42" s="28" t="s">
        <v>1955</v>
      </c>
      <c r="K42" s="61">
        <v>95</v>
      </c>
      <c r="L42" s="120">
        <v>821215</v>
      </c>
      <c r="M42" s="54" t="s">
        <v>1587</v>
      </c>
      <c r="N42" s="304">
        <v>3000000</v>
      </c>
      <c r="O42" s="46" t="s">
        <v>1956</v>
      </c>
      <c r="P42" s="57" t="s">
        <v>1589</v>
      </c>
      <c r="Q42" s="305" t="s">
        <v>1488</v>
      </c>
      <c r="R42" s="306" t="s">
        <v>1489</v>
      </c>
      <c r="S42" s="123"/>
      <c r="T42" s="124"/>
      <c r="U42" s="123"/>
      <c r="V42" s="500">
        <v>39</v>
      </c>
      <c r="W42" s="79">
        <v>42418</v>
      </c>
      <c r="X42" s="79">
        <v>42419</v>
      </c>
      <c r="Y42" s="125">
        <f t="shared" si="43"/>
        <v>1</v>
      </c>
      <c r="Z42" s="119" t="s">
        <v>1590</v>
      </c>
      <c r="AA42" s="119" t="s">
        <v>1591</v>
      </c>
      <c r="AB42" s="119" t="s">
        <v>1493</v>
      </c>
      <c r="AC42" s="119" t="s">
        <v>1493</v>
      </c>
      <c r="AD42" s="51" t="s">
        <v>1957</v>
      </c>
      <c r="AE42" s="307">
        <v>860009759</v>
      </c>
      <c r="AF42" s="126" t="s">
        <v>1922</v>
      </c>
      <c r="AG42" s="127">
        <v>44416</v>
      </c>
      <c r="AH42" s="79">
        <v>42418</v>
      </c>
      <c r="AI42" s="308" t="s">
        <v>1594</v>
      </c>
      <c r="AJ42" s="35">
        <v>26906</v>
      </c>
      <c r="AK42" s="51" t="s">
        <v>1902</v>
      </c>
      <c r="AL42" s="47"/>
      <c r="AM42" s="47">
        <v>3000000</v>
      </c>
      <c r="AN42" s="125"/>
      <c r="AO42" s="125">
        <f t="shared" ref="AO42:AO56" si="44">+AM42+AN42</f>
        <v>3000000</v>
      </c>
      <c r="AP42" s="148" t="s">
        <v>22</v>
      </c>
      <c r="AQ42" s="149" t="s">
        <v>68</v>
      </c>
      <c r="AR42" s="149" t="s">
        <v>68</v>
      </c>
      <c r="AS42" s="149" t="s">
        <v>68</v>
      </c>
      <c r="AT42" s="150" t="s">
        <v>68</v>
      </c>
      <c r="AU42" s="79">
        <v>42419</v>
      </c>
      <c r="AV42" s="79">
        <v>42735</v>
      </c>
      <c r="AW42" s="47">
        <f t="shared" ref="AW42:AW48" si="45">AV42-AU42</f>
        <v>316</v>
      </c>
      <c r="AX42" s="47"/>
      <c r="AY42" s="207" t="s">
        <v>1595</v>
      </c>
      <c r="AZ42" s="151">
        <f>LOOKUP(AY42,'SUPERVISIONES 2015'!$A$3:$B$1279,'SUPERVISIONES 2015'!$B$3:$B$1279)</f>
        <v>1085254926</v>
      </c>
      <c r="BA42" s="31" t="s">
        <v>1958</v>
      </c>
      <c r="BB42" s="153"/>
      <c r="BC42" s="153"/>
      <c r="BD42" s="154"/>
      <c r="BE42" s="209"/>
      <c r="BF42" s="153"/>
      <c r="BG42" s="154"/>
      <c r="BH42" s="155"/>
      <c r="BI42" s="156"/>
      <c r="BJ42" s="157"/>
      <c r="BK42" s="157"/>
      <c r="BL42" s="158"/>
      <c r="BM42" s="157"/>
      <c r="BN42" s="159"/>
      <c r="BO42" s="159"/>
      <c r="BP42" s="160"/>
      <c r="BQ42" s="161"/>
      <c r="BR42" s="162"/>
      <c r="BS42" s="161"/>
      <c r="BT42" s="163">
        <f>+AN42</f>
        <v>0</v>
      </c>
      <c r="BU42" s="164">
        <f t="shared" ref="BU42:BU48" si="46">+BD42+BJ42+BP42+BT42</f>
        <v>0</v>
      </c>
      <c r="BV42" s="165">
        <f>+AO42+BU42</f>
        <v>3000000</v>
      </c>
      <c r="BW42" s="166"/>
      <c r="BX42" s="166"/>
      <c r="BY42" s="309"/>
      <c r="BZ42" s="166"/>
      <c r="CA42" s="154"/>
      <c r="CB42" s="157"/>
      <c r="CC42" s="156"/>
      <c r="CD42" s="156"/>
      <c r="CE42" s="156"/>
      <c r="CF42" s="157"/>
      <c r="CG42" s="192"/>
      <c r="CH42" s="192"/>
      <c r="CI42" s="193"/>
      <c r="CJ42" s="193"/>
      <c r="CK42" s="193"/>
      <c r="CL42" s="194"/>
      <c r="CM42" s="195">
        <f>+IF(BX42&gt;AV42,IF(CC42&gt;BX42,IF(CH42&gt;CC42,CH42,CC42),BX42),AV42)</f>
        <v>42735</v>
      </c>
      <c r="CN42" s="196"/>
      <c r="CO42" s="125"/>
      <c r="CP42" s="194"/>
      <c r="CQ42" s="197" t="e">
        <f>+SUMIFS(#REF!,#REF!,AG42)</f>
        <v>#REF!</v>
      </c>
      <c r="CR42" s="198" t="e">
        <f>+SUMIFS(#REF!,#REF!,BB42)+SUMIFS(#REF!,#REF!,BH42)+SUMIFS(#REF!,#REF!,BN42)</f>
        <v>#REF!</v>
      </c>
      <c r="CS42" s="199" t="e">
        <f t="shared" ref="CS42:CS48" si="47">+(CQ42+CR42)/BV42</f>
        <v>#REF!</v>
      </c>
      <c r="CT42" s="200"/>
      <c r="CU42" s="201" t="str">
        <f>+R42</f>
        <v>EJECUCIÓN</v>
      </c>
      <c r="CV42" s="202"/>
      <c r="CW42" s="203">
        <f>+AU42</f>
        <v>42419</v>
      </c>
      <c r="CX42" s="201">
        <f t="shared" ref="CX42:CX48" si="48">+CM42</f>
        <v>42735</v>
      </c>
      <c r="CY42" s="204">
        <f t="shared" ref="CY42:CY48" si="49">+CX42-CW42</f>
        <v>316</v>
      </c>
      <c r="CZ42" s="204">
        <f t="shared" ref="CZ42:CZ48" si="50">+$DB$1-CW42</f>
        <v>-142</v>
      </c>
      <c r="DA42" s="205">
        <f t="shared" ref="DA42:DA48" si="51">+IF(CZ42&gt;=CY42,100,(CZ42/CY42)*100)</f>
        <v>-44.936708860759495</v>
      </c>
      <c r="DB42" s="589"/>
      <c r="DC42" s="204">
        <f t="shared" ref="DC42:DC48" si="52">+DA42</f>
        <v>-44.936708860759495</v>
      </c>
      <c r="DD42" s="206" t="e">
        <f t="shared" ref="DD42:DD48" si="53">+CS42</f>
        <v>#REF!</v>
      </c>
    </row>
    <row r="43" spans="1:108" s="130" customFormat="1" ht="80.25" customHeight="1" x14ac:dyDescent="0.25">
      <c r="A43" s="521">
        <f t="shared" si="9"/>
        <v>35</v>
      </c>
      <c r="B43" s="50" t="s">
        <v>1500</v>
      </c>
      <c r="C43" s="116" t="s">
        <v>1912</v>
      </c>
      <c r="D43" s="117" t="s">
        <v>1913</v>
      </c>
      <c r="E43" s="79">
        <v>42405</v>
      </c>
      <c r="F43" s="118" t="s">
        <v>1510</v>
      </c>
      <c r="G43" s="118" t="s">
        <v>1548</v>
      </c>
      <c r="H43" s="48" t="s">
        <v>1486</v>
      </c>
      <c r="I43" s="48" t="s">
        <v>262</v>
      </c>
      <c r="J43" s="28" t="s">
        <v>1914</v>
      </c>
      <c r="K43" s="61">
        <v>241</v>
      </c>
      <c r="L43" s="120" t="s">
        <v>1915</v>
      </c>
      <c r="M43" s="54" t="s">
        <v>1916</v>
      </c>
      <c r="N43" s="304">
        <v>20000000</v>
      </c>
      <c r="O43" s="46" t="s">
        <v>1917</v>
      </c>
      <c r="P43" s="57" t="s">
        <v>1918</v>
      </c>
      <c r="Q43" s="305" t="s">
        <v>1488</v>
      </c>
      <c r="R43" s="306" t="s">
        <v>1489</v>
      </c>
      <c r="S43" s="123"/>
      <c r="T43" s="124"/>
      <c r="U43" s="123"/>
      <c r="V43" s="500">
        <v>35</v>
      </c>
      <c r="W43" s="79">
        <v>42415</v>
      </c>
      <c r="X43" s="79">
        <v>42415</v>
      </c>
      <c r="Y43" s="125">
        <f t="shared" si="43"/>
        <v>0</v>
      </c>
      <c r="Z43" s="119" t="s">
        <v>1919</v>
      </c>
      <c r="AA43" s="119" t="s">
        <v>1920</v>
      </c>
      <c r="AB43" s="119" t="s">
        <v>1493</v>
      </c>
      <c r="AC43" s="119" t="s">
        <v>1493</v>
      </c>
      <c r="AD43" s="51" t="s">
        <v>1921</v>
      </c>
      <c r="AE43" s="307">
        <v>830041326</v>
      </c>
      <c r="AF43" s="126" t="s">
        <v>1922</v>
      </c>
      <c r="AG43" s="127">
        <v>41316</v>
      </c>
      <c r="AH43" s="79">
        <v>42415</v>
      </c>
      <c r="AI43" s="308" t="s">
        <v>1497</v>
      </c>
      <c r="AJ43" s="35">
        <v>20985688715</v>
      </c>
      <c r="AK43" s="51" t="s">
        <v>1513</v>
      </c>
      <c r="AL43" s="47"/>
      <c r="AM43" s="47">
        <v>20000000</v>
      </c>
      <c r="AN43" s="125"/>
      <c r="AO43" s="125">
        <f t="shared" si="44"/>
        <v>20000000</v>
      </c>
      <c r="AP43" s="148" t="s">
        <v>22</v>
      </c>
      <c r="AQ43" s="149" t="s">
        <v>68</v>
      </c>
      <c r="AR43" s="149" t="s">
        <v>68</v>
      </c>
      <c r="AS43" s="149" t="s">
        <v>68</v>
      </c>
      <c r="AT43" s="150" t="s">
        <v>68</v>
      </c>
      <c r="AU43" s="79">
        <v>42415</v>
      </c>
      <c r="AV43" s="79">
        <v>42627</v>
      </c>
      <c r="AW43" s="47">
        <f t="shared" si="45"/>
        <v>212</v>
      </c>
      <c r="AX43" s="47"/>
      <c r="AY43" s="207" t="s">
        <v>1905</v>
      </c>
      <c r="AZ43" s="151">
        <f>LOOKUP(AY43,'SUPERVISIONES 2015'!$A$3:$B$1279,'SUPERVISIONES 2015'!$B$3:$B$1279)</f>
        <v>79572017</v>
      </c>
      <c r="BA43" s="31" t="s">
        <v>1923</v>
      </c>
      <c r="BB43" s="153"/>
      <c r="BC43" s="153"/>
      <c r="BD43" s="154"/>
      <c r="BE43" s="209"/>
      <c r="BF43" s="153"/>
      <c r="BG43" s="154"/>
      <c r="BH43" s="155"/>
      <c r="BI43" s="156"/>
      <c r="BJ43" s="157"/>
      <c r="BK43" s="157"/>
      <c r="BL43" s="158"/>
      <c r="BM43" s="157"/>
      <c r="BN43" s="159"/>
      <c r="BO43" s="159"/>
      <c r="BP43" s="160"/>
      <c r="BQ43" s="161"/>
      <c r="BR43" s="162"/>
      <c r="BS43" s="161"/>
      <c r="BT43" s="163">
        <f>+AN43</f>
        <v>0</v>
      </c>
      <c r="BU43" s="164">
        <f t="shared" si="46"/>
        <v>0</v>
      </c>
      <c r="BV43" s="165">
        <f>+AO43+BU43</f>
        <v>20000000</v>
      </c>
      <c r="BW43" s="166"/>
      <c r="BX43" s="166"/>
      <c r="BY43" s="309"/>
      <c r="BZ43" s="166"/>
      <c r="CA43" s="154"/>
      <c r="CB43" s="157"/>
      <c r="CC43" s="156"/>
      <c r="CD43" s="156"/>
      <c r="CE43" s="156"/>
      <c r="CF43" s="157"/>
      <c r="CG43" s="192"/>
      <c r="CH43" s="192"/>
      <c r="CI43" s="193"/>
      <c r="CJ43" s="193"/>
      <c r="CK43" s="193"/>
      <c r="CL43" s="194"/>
      <c r="CM43" s="195">
        <f>+IF(BX43&gt;AV43,IF(CC43&gt;BX43,IF(CH43&gt;CC43,CH43,CC43),BX43),AV43)</f>
        <v>42627</v>
      </c>
      <c r="CN43" s="196"/>
      <c r="CO43" s="125"/>
      <c r="CP43" s="194"/>
      <c r="CQ43" s="197" t="e">
        <f>+SUMIFS(#REF!,#REF!,AG43)</f>
        <v>#REF!</v>
      </c>
      <c r="CR43" s="198" t="e">
        <f>+SUMIFS(#REF!,#REF!,BB43)+SUMIFS(#REF!,#REF!,BH43)+SUMIFS(#REF!,#REF!,BN43)</f>
        <v>#REF!</v>
      </c>
      <c r="CS43" s="199" t="e">
        <f t="shared" si="47"/>
        <v>#REF!</v>
      </c>
      <c r="CT43" s="200"/>
      <c r="CU43" s="201" t="str">
        <f>+R43</f>
        <v>EJECUCIÓN</v>
      </c>
      <c r="CV43" s="202"/>
      <c r="CW43" s="203">
        <f>+AU43</f>
        <v>42415</v>
      </c>
      <c r="CX43" s="201">
        <f t="shared" si="48"/>
        <v>42627</v>
      </c>
      <c r="CY43" s="204">
        <f t="shared" si="49"/>
        <v>212</v>
      </c>
      <c r="CZ43" s="204">
        <f t="shared" si="50"/>
        <v>-138</v>
      </c>
      <c r="DA43" s="205">
        <f t="shared" si="51"/>
        <v>-65.094339622641513</v>
      </c>
      <c r="DB43" s="589"/>
      <c r="DC43" s="204">
        <f t="shared" si="52"/>
        <v>-65.094339622641513</v>
      </c>
      <c r="DD43" s="206" t="e">
        <f t="shared" si="53"/>
        <v>#REF!</v>
      </c>
    </row>
    <row r="44" spans="1:108" s="130" customFormat="1" ht="96" customHeight="1" x14ac:dyDescent="0.25">
      <c r="A44" s="521" t="str">
        <f t="shared" si="9"/>
        <v>47</v>
      </c>
      <c r="B44" s="50" t="s">
        <v>1484</v>
      </c>
      <c r="C44" s="116" t="s">
        <v>2056</v>
      </c>
      <c r="D44" s="417">
        <v>42</v>
      </c>
      <c r="E44" s="79">
        <v>42408</v>
      </c>
      <c r="F44" s="118" t="s">
        <v>1510</v>
      </c>
      <c r="G44" s="118" t="s">
        <v>1548</v>
      </c>
      <c r="H44" s="48" t="s">
        <v>2028</v>
      </c>
      <c r="I44" s="48" t="s">
        <v>2028</v>
      </c>
      <c r="J44" s="29" t="s">
        <v>2050</v>
      </c>
      <c r="K44" s="127">
        <v>20</v>
      </c>
      <c r="L44" s="120" t="s">
        <v>1969</v>
      </c>
      <c r="M44" s="120" t="s">
        <v>2051</v>
      </c>
      <c r="N44" s="304">
        <v>18193600</v>
      </c>
      <c r="O44" s="46" t="s">
        <v>2052</v>
      </c>
      <c r="P44" s="57" t="s">
        <v>1553</v>
      </c>
      <c r="Q44" s="305" t="s">
        <v>1488</v>
      </c>
      <c r="R44" s="306" t="s">
        <v>1489</v>
      </c>
      <c r="S44" s="123"/>
      <c r="T44" s="124"/>
      <c r="U44" s="123"/>
      <c r="V44" s="500" t="s">
        <v>2316</v>
      </c>
      <c r="W44" s="79">
        <v>42431</v>
      </c>
      <c r="X44" s="79">
        <v>42433</v>
      </c>
      <c r="Y44" s="125">
        <f t="shared" si="43"/>
        <v>2</v>
      </c>
      <c r="Z44" s="119" t="s">
        <v>2032</v>
      </c>
      <c r="AA44" s="119" t="s">
        <v>2049</v>
      </c>
      <c r="AB44" s="48" t="s">
        <v>1493</v>
      </c>
      <c r="AC44" s="48" t="s">
        <v>1493</v>
      </c>
      <c r="AD44" s="51" t="s">
        <v>2053</v>
      </c>
      <c r="AE44" s="307">
        <v>900115635</v>
      </c>
      <c r="AF44" s="126" t="s">
        <v>2054</v>
      </c>
      <c r="AG44" s="127">
        <v>52916</v>
      </c>
      <c r="AH44" s="79">
        <v>42431</v>
      </c>
      <c r="AI44" s="139" t="s">
        <v>1594</v>
      </c>
      <c r="AJ44" s="35">
        <v>47069994755</v>
      </c>
      <c r="AK44" s="51" t="s">
        <v>2055</v>
      </c>
      <c r="AL44" s="210"/>
      <c r="AM44" s="210">
        <v>18193600</v>
      </c>
      <c r="AN44" s="125"/>
      <c r="AO44" s="125">
        <f t="shared" si="44"/>
        <v>18193600</v>
      </c>
      <c r="AP44" s="148" t="s">
        <v>2057</v>
      </c>
      <c r="AQ44" s="149" t="s">
        <v>2058</v>
      </c>
      <c r="AR44" s="149" t="s">
        <v>2064</v>
      </c>
      <c r="AS44" s="149" t="s">
        <v>2065</v>
      </c>
      <c r="AT44" s="150" t="s">
        <v>68</v>
      </c>
      <c r="AU44" s="79" t="s">
        <v>2114</v>
      </c>
      <c r="AV44" s="79">
        <v>42735</v>
      </c>
      <c r="AW44" s="47" t="e">
        <f t="shared" si="45"/>
        <v>#VALUE!</v>
      </c>
      <c r="AX44" s="47"/>
      <c r="AY44" s="23" t="s">
        <v>90</v>
      </c>
      <c r="AZ44" s="151">
        <f>LOOKUP(AY44,'SUPERVISIONES 2015'!$A$3:$B$1279,'SUPERVISIONES 2015'!$B$3:$B$1279)</f>
        <v>19262345</v>
      </c>
      <c r="BA44" s="407" t="s">
        <v>2059</v>
      </c>
      <c r="BB44" s="152"/>
      <c r="BC44" s="153"/>
      <c r="BD44" s="154"/>
      <c r="BE44" s="154"/>
      <c r="BF44" s="153"/>
      <c r="BG44" s="154"/>
      <c r="BH44" s="155"/>
      <c r="BI44" s="156"/>
      <c r="BJ44" s="157"/>
      <c r="BK44" s="157"/>
      <c r="BL44" s="158"/>
      <c r="BM44" s="157"/>
      <c r="BN44" s="159"/>
      <c r="BO44" s="159"/>
      <c r="BP44" s="160"/>
      <c r="BQ44" s="161"/>
      <c r="BR44" s="162"/>
      <c r="BS44" s="161"/>
      <c r="BT44" s="163">
        <f t="shared" ref="BT44:BT45" si="54">+AN44</f>
        <v>0</v>
      </c>
      <c r="BU44" s="164">
        <f t="shared" si="46"/>
        <v>0</v>
      </c>
      <c r="BV44" s="165">
        <f t="shared" ref="BV44:BV45" si="55">+AO44+BU44</f>
        <v>18193600</v>
      </c>
      <c r="BW44" s="166"/>
      <c r="BX44" s="166"/>
      <c r="BY44" s="166"/>
      <c r="BZ44" s="166"/>
      <c r="CA44" s="154"/>
      <c r="CB44" s="156"/>
      <c r="CC44" s="156"/>
      <c r="CD44" s="156"/>
      <c r="CE44" s="156"/>
      <c r="CF44" s="157"/>
      <c r="CG44" s="192"/>
      <c r="CH44" s="192"/>
      <c r="CI44" s="193"/>
      <c r="CJ44" s="193"/>
      <c r="CK44" s="193"/>
      <c r="CL44" s="194"/>
      <c r="CM44" s="195">
        <f t="shared" ref="CM44:CM45" si="56">+IF(BX44&gt;AV44,IF(CC44&gt;BX44,IF(CH44&gt;CC44,CH44,CC44),BX44),AV44)</f>
        <v>42735</v>
      </c>
      <c r="CN44" s="196"/>
      <c r="CO44" s="125"/>
      <c r="CP44" s="194"/>
      <c r="CQ44" s="197" t="e">
        <f>+SUMIFS(#REF!,#REF!,AG44)</f>
        <v>#REF!</v>
      </c>
      <c r="CR44" s="198" t="e">
        <f>+SUMIFS(#REF!,#REF!,BB44)+SUMIFS(#REF!,#REF!,BH44)+SUMIFS(#REF!,#REF!,BN44)</f>
        <v>#REF!</v>
      </c>
      <c r="CS44" s="199" t="e">
        <f t="shared" si="47"/>
        <v>#REF!</v>
      </c>
      <c r="CT44" s="200"/>
      <c r="CU44" s="201" t="str">
        <f t="shared" ref="CU44:CU45" si="57">+R44</f>
        <v>EJECUCIÓN</v>
      </c>
      <c r="CV44" s="202"/>
      <c r="CW44" s="203" t="str">
        <f t="shared" ref="CW44:CW45" si="58">+AU44</f>
        <v xml:space="preserve">NO HAY ACTA DE INICIO  TODAVIA </v>
      </c>
      <c r="CX44" s="201">
        <f t="shared" si="48"/>
        <v>42735</v>
      </c>
      <c r="CY44" s="204" t="e">
        <f t="shared" si="49"/>
        <v>#VALUE!</v>
      </c>
      <c r="CZ44" s="204" t="e">
        <f t="shared" si="50"/>
        <v>#VALUE!</v>
      </c>
      <c r="DA44" s="205" t="e">
        <f t="shared" si="51"/>
        <v>#VALUE!</v>
      </c>
      <c r="DB44" s="589"/>
      <c r="DC44" s="204" t="e">
        <f t="shared" si="52"/>
        <v>#VALUE!</v>
      </c>
      <c r="DD44" s="206" t="e">
        <f t="shared" si="53"/>
        <v>#REF!</v>
      </c>
    </row>
    <row r="45" spans="1:108" s="130" customFormat="1" ht="96.75" customHeight="1" x14ac:dyDescent="0.25">
      <c r="A45" s="521" t="str">
        <f t="shared" si="9"/>
        <v>44</v>
      </c>
      <c r="B45" s="50" t="s">
        <v>1484</v>
      </c>
      <c r="C45" s="116" t="s">
        <v>2085</v>
      </c>
      <c r="D45" s="417">
        <v>43</v>
      </c>
      <c r="E45" s="79">
        <v>42408</v>
      </c>
      <c r="F45" s="118" t="s">
        <v>1510</v>
      </c>
      <c r="G45" s="118" t="s">
        <v>1548</v>
      </c>
      <c r="H45" s="48" t="s">
        <v>2028</v>
      </c>
      <c r="I45" s="48" t="s">
        <v>2028</v>
      </c>
      <c r="J45" s="29" t="s">
        <v>2060</v>
      </c>
      <c r="K45" s="127">
        <v>19</v>
      </c>
      <c r="L45" s="120" t="s">
        <v>1969</v>
      </c>
      <c r="M45" s="120" t="s">
        <v>2051</v>
      </c>
      <c r="N45" s="304">
        <v>169700000</v>
      </c>
      <c r="O45" s="46" t="s">
        <v>2061</v>
      </c>
      <c r="P45" s="57" t="s">
        <v>1553</v>
      </c>
      <c r="Q45" s="305" t="s">
        <v>1488</v>
      </c>
      <c r="R45" s="306" t="s">
        <v>1489</v>
      </c>
      <c r="S45" s="123"/>
      <c r="T45" s="124"/>
      <c r="U45" s="123"/>
      <c r="V45" s="500" t="s">
        <v>2197</v>
      </c>
      <c r="W45" s="79">
        <v>42429</v>
      </c>
      <c r="X45" s="79">
        <v>42430</v>
      </c>
      <c r="Y45" s="125">
        <f t="shared" si="43"/>
        <v>1</v>
      </c>
      <c r="Z45" s="119" t="s">
        <v>2032</v>
      </c>
      <c r="AA45" s="119" t="s">
        <v>2049</v>
      </c>
      <c r="AB45" s="48" t="s">
        <v>1493</v>
      </c>
      <c r="AC45" s="48" t="s">
        <v>1493</v>
      </c>
      <c r="AD45" s="51" t="s">
        <v>2062</v>
      </c>
      <c r="AE45" s="307">
        <v>830025306</v>
      </c>
      <c r="AF45" s="126" t="s">
        <v>2031</v>
      </c>
      <c r="AG45" s="127">
        <v>52516</v>
      </c>
      <c r="AH45" s="79">
        <v>42429</v>
      </c>
      <c r="AI45" s="139" t="s">
        <v>1594</v>
      </c>
      <c r="AJ45" s="35">
        <v>18393322320</v>
      </c>
      <c r="AK45" s="51" t="s">
        <v>2047</v>
      </c>
      <c r="AL45" s="210"/>
      <c r="AM45" s="210">
        <v>169700000</v>
      </c>
      <c r="AN45" s="125"/>
      <c r="AO45" s="125">
        <f t="shared" si="44"/>
        <v>169700000</v>
      </c>
      <c r="AP45" s="148" t="s">
        <v>2057</v>
      </c>
      <c r="AQ45" s="149" t="s">
        <v>2058</v>
      </c>
      <c r="AR45" s="149" t="s">
        <v>2064</v>
      </c>
      <c r="AS45" s="149" t="s">
        <v>2065</v>
      </c>
      <c r="AT45" s="150" t="s">
        <v>68</v>
      </c>
      <c r="AU45" s="79" t="s">
        <v>2114</v>
      </c>
      <c r="AV45" s="79">
        <v>42735</v>
      </c>
      <c r="AW45" s="47" t="e">
        <f t="shared" si="45"/>
        <v>#VALUE!</v>
      </c>
      <c r="AX45" s="47"/>
      <c r="AY45" s="23" t="s">
        <v>90</v>
      </c>
      <c r="AZ45" s="151">
        <f>LOOKUP(AY45,'SUPERVISIONES 2015'!$A$3:$B$1279,'SUPERVISIONES 2015'!$B$3:$B$1279)</f>
        <v>19262345</v>
      </c>
      <c r="BA45" s="413" t="s">
        <v>2063</v>
      </c>
      <c r="BB45" s="152"/>
      <c r="BC45" s="153"/>
      <c r="BD45" s="154"/>
      <c r="BE45" s="154"/>
      <c r="BF45" s="153"/>
      <c r="BG45" s="154"/>
      <c r="BH45" s="155"/>
      <c r="BI45" s="156"/>
      <c r="BJ45" s="157"/>
      <c r="BK45" s="157"/>
      <c r="BL45" s="158"/>
      <c r="BM45" s="157"/>
      <c r="BN45" s="159"/>
      <c r="BO45" s="159"/>
      <c r="BP45" s="160"/>
      <c r="BQ45" s="161"/>
      <c r="BR45" s="162"/>
      <c r="BS45" s="161"/>
      <c r="BT45" s="163">
        <f t="shared" si="54"/>
        <v>0</v>
      </c>
      <c r="BU45" s="164">
        <f t="shared" si="46"/>
        <v>0</v>
      </c>
      <c r="BV45" s="165">
        <f t="shared" si="55"/>
        <v>169700000</v>
      </c>
      <c r="BW45" s="166"/>
      <c r="BX45" s="166"/>
      <c r="BY45" s="166"/>
      <c r="BZ45" s="166"/>
      <c r="CA45" s="154"/>
      <c r="CB45" s="156"/>
      <c r="CC45" s="156"/>
      <c r="CD45" s="156"/>
      <c r="CE45" s="156"/>
      <c r="CF45" s="157"/>
      <c r="CG45" s="192"/>
      <c r="CH45" s="192"/>
      <c r="CI45" s="193"/>
      <c r="CJ45" s="193"/>
      <c r="CK45" s="193"/>
      <c r="CL45" s="194"/>
      <c r="CM45" s="195">
        <f t="shared" si="56"/>
        <v>42735</v>
      </c>
      <c r="CN45" s="196"/>
      <c r="CO45" s="125"/>
      <c r="CP45" s="194"/>
      <c r="CQ45" s="197" t="e">
        <f>+SUMIFS(#REF!,#REF!,AG45)</f>
        <v>#REF!</v>
      </c>
      <c r="CR45" s="198" t="e">
        <f>+SUMIFS(#REF!,#REF!,BB45)+SUMIFS(#REF!,#REF!,BH45)+SUMIFS(#REF!,#REF!,BN45)</f>
        <v>#REF!</v>
      </c>
      <c r="CS45" s="199" t="e">
        <f t="shared" si="47"/>
        <v>#REF!</v>
      </c>
      <c r="CT45" s="200"/>
      <c r="CU45" s="201" t="str">
        <f t="shared" si="57"/>
        <v>EJECUCIÓN</v>
      </c>
      <c r="CV45" s="202"/>
      <c r="CW45" s="203" t="str">
        <f t="shared" si="58"/>
        <v xml:space="preserve">NO HAY ACTA DE INICIO  TODAVIA </v>
      </c>
      <c r="CX45" s="201">
        <f t="shared" si="48"/>
        <v>42735</v>
      </c>
      <c r="CY45" s="204" t="e">
        <f t="shared" si="49"/>
        <v>#VALUE!</v>
      </c>
      <c r="CZ45" s="204" t="e">
        <f t="shared" si="50"/>
        <v>#VALUE!</v>
      </c>
      <c r="DA45" s="205" t="e">
        <f t="shared" si="51"/>
        <v>#VALUE!</v>
      </c>
      <c r="DB45" s="589"/>
      <c r="DC45" s="204" t="e">
        <f t="shared" si="52"/>
        <v>#VALUE!</v>
      </c>
      <c r="DD45" s="206" t="e">
        <f t="shared" si="53"/>
        <v>#REF!</v>
      </c>
    </row>
    <row r="46" spans="1:108" s="130" customFormat="1" ht="96" customHeight="1" x14ac:dyDescent="0.25">
      <c r="A46" s="521">
        <f t="shared" si="9"/>
        <v>41</v>
      </c>
      <c r="B46" s="50" t="s">
        <v>1654</v>
      </c>
      <c r="C46" s="116" t="s">
        <v>2198</v>
      </c>
      <c r="D46" s="117" t="s">
        <v>2197</v>
      </c>
      <c r="E46" s="79">
        <v>42408</v>
      </c>
      <c r="F46" s="118" t="s">
        <v>1510</v>
      </c>
      <c r="G46" s="118" t="s">
        <v>1547</v>
      </c>
      <c r="H46" s="48" t="s">
        <v>1486</v>
      </c>
      <c r="I46" s="48" t="s">
        <v>1846</v>
      </c>
      <c r="J46" s="28" t="s">
        <v>2635</v>
      </c>
      <c r="K46" s="61">
        <v>157</v>
      </c>
      <c r="L46" s="120">
        <v>80111600</v>
      </c>
      <c r="M46" s="120" t="s">
        <v>2199</v>
      </c>
      <c r="N46" s="304">
        <v>12000000</v>
      </c>
      <c r="O46" s="46">
        <v>17416</v>
      </c>
      <c r="P46" s="57" t="s">
        <v>2200</v>
      </c>
      <c r="Q46" s="305" t="s">
        <v>1488</v>
      </c>
      <c r="R46" s="306" t="s">
        <v>2156</v>
      </c>
      <c r="S46" s="123"/>
      <c r="T46" s="124"/>
      <c r="U46" s="123"/>
      <c r="V46" s="500">
        <v>41</v>
      </c>
      <c r="W46" s="79">
        <v>42422</v>
      </c>
      <c r="X46" s="79">
        <v>42423</v>
      </c>
      <c r="Y46" s="125">
        <f t="shared" si="43"/>
        <v>1</v>
      </c>
      <c r="Z46" s="119" t="s">
        <v>1590</v>
      </c>
      <c r="AA46" s="119" t="s">
        <v>2201</v>
      </c>
      <c r="AB46" s="119" t="s">
        <v>1493</v>
      </c>
      <c r="AC46" s="119" t="s">
        <v>1493</v>
      </c>
      <c r="AD46" s="51" t="s">
        <v>2202</v>
      </c>
      <c r="AE46" s="307">
        <v>51727720</v>
      </c>
      <c r="AF46" s="126"/>
      <c r="AG46" s="127">
        <v>45816</v>
      </c>
      <c r="AH46" s="79">
        <v>42422</v>
      </c>
      <c r="AI46" s="308" t="s">
        <v>1497</v>
      </c>
      <c r="AJ46" s="35">
        <v>8000286883</v>
      </c>
      <c r="AK46" s="51" t="s">
        <v>1828</v>
      </c>
      <c r="AL46" s="47"/>
      <c r="AM46" s="47">
        <v>12000000</v>
      </c>
      <c r="AN46" s="125"/>
      <c r="AO46" s="125">
        <f t="shared" si="44"/>
        <v>12000000</v>
      </c>
      <c r="AP46" s="148" t="s">
        <v>22</v>
      </c>
      <c r="AQ46" s="149" t="s">
        <v>68</v>
      </c>
      <c r="AR46" s="149" t="s">
        <v>68</v>
      </c>
      <c r="AS46" s="149" t="s">
        <v>68</v>
      </c>
      <c r="AT46" s="150" t="s">
        <v>68</v>
      </c>
      <c r="AU46" s="79">
        <v>42422</v>
      </c>
      <c r="AV46" s="79">
        <v>42735</v>
      </c>
      <c r="AW46" s="47"/>
      <c r="AX46" s="47"/>
      <c r="AY46" s="26" t="s">
        <v>62</v>
      </c>
      <c r="AZ46" s="151">
        <v>21094954</v>
      </c>
      <c r="BA46" s="31" t="s">
        <v>2639</v>
      </c>
      <c r="BB46" s="153"/>
      <c r="BC46" s="153"/>
      <c r="BD46" s="154"/>
      <c r="BE46" s="209"/>
      <c r="BF46" s="153"/>
      <c r="BG46" s="154"/>
      <c r="BH46" s="155"/>
      <c r="BI46" s="156"/>
      <c r="BJ46" s="157"/>
      <c r="BK46" s="157"/>
      <c r="BL46" s="158"/>
      <c r="BM46" s="157"/>
      <c r="BN46" s="159"/>
      <c r="BO46" s="159"/>
      <c r="BP46" s="160"/>
      <c r="BQ46" s="161"/>
      <c r="BR46" s="162"/>
      <c r="BS46" s="161"/>
      <c r="BT46" s="163"/>
      <c r="BU46" s="164"/>
      <c r="BV46" s="47">
        <v>12000000</v>
      </c>
      <c r="BW46" s="166"/>
      <c r="BX46" s="166"/>
      <c r="BY46" s="309"/>
      <c r="BZ46" s="166"/>
      <c r="CA46" s="154"/>
      <c r="CB46" s="157"/>
      <c r="CC46" s="156"/>
      <c r="CD46" s="156"/>
      <c r="CE46" s="156"/>
      <c r="CF46" s="157"/>
      <c r="CG46" s="192"/>
      <c r="CH46" s="192"/>
      <c r="CI46" s="193"/>
      <c r="CJ46" s="193"/>
      <c r="CK46" s="193"/>
      <c r="CL46" s="194"/>
      <c r="CM46" s="195">
        <v>42735</v>
      </c>
      <c r="CN46" s="196"/>
      <c r="CO46" s="125"/>
      <c r="CP46" s="194"/>
      <c r="CQ46" s="197"/>
      <c r="CR46" s="198"/>
      <c r="CS46" s="199"/>
      <c r="CT46" s="200"/>
      <c r="CU46" s="201" t="str">
        <f>+R46</f>
        <v>EJECUCION</v>
      </c>
      <c r="CV46" s="202"/>
      <c r="CW46" s="79">
        <v>42422</v>
      </c>
      <c r="CX46" s="201">
        <v>42735</v>
      </c>
      <c r="CY46" s="204"/>
      <c r="CZ46" s="204"/>
      <c r="DA46" s="205"/>
      <c r="DB46" s="589"/>
      <c r="DC46" s="204"/>
      <c r="DD46" s="206"/>
    </row>
    <row r="47" spans="1:108" s="130" customFormat="1" ht="114.75" x14ac:dyDescent="0.25">
      <c r="A47" s="521" t="str">
        <f t="shared" si="9"/>
        <v>45</v>
      </c>
      <c r="B47" s="50" t="s">
        <v>1654</v>
      </c>
      <c r="C47" s="116" t="s">
        <v>1931</v>
      </c>
      <c r="D47" s="117" t="s">
        <v>1938</v>
      </c>
      <c r="E47" s="79">
        <v>42409</v>
      </c>
      <c r="F47" s="118" t="s">
        <v>1510</v>
      </c>
      <c r="G47" s="118" t="s">
        <v>1547</v>
      </c>
      <c r="H47" s="48" t="s">
        <v>1486</v>
      </c>
      <c r="I47" s="48" t="s">
        <v>1846</v>
      </c>
      <c r="J47" s="28" t="s">
        <v>1932</v>
      </c>
      <c r="K47" s="127">
        <v>203</v>
      </c>
      <c r="L47" s="120">
        <v>80161500</v>
      </c>
      <c r="M47" s="120" t="s">
        <v>1933</v>
      </c>
      <c r="N47" s="304" t="s">
        <v>1934</v>
      </c>
      <c r="O47" s="46" t="s">
        <v>1935</v>
      </c>
      <c r="P47" s="57" t="s">
        <v>1496</v>
      </c>
      <c r="Q47" s="305" t="s">
        <v>1488</v>
      </c>
      <c r="R47" s="306" t="s">
        <v>1489</v>
      </c>
      <c r="S47" s="123"/>
      <c r="T47" s="124"/>
      <c r="U47" s="123"/>
      <c r="V47" s="500" t="s">
        <v>1938</v>
      </c>
      <c r="W47" s="79">
        <v>42416</v>
      </c>
      <c r="X47" s="79">
        <v>42416</v>
      </c>
      <c r="Y47" s="125">
        <f t="shared" si="43"/>
        <v>0</v>
      </c>
      <c r="Z47" s="119" t="s">
        <v>1590</v>
      </c>
      <c r="AA47" s="119" t="s">
        <v>1936</v>
      </c>
      <c r="AB47" s="119" t="s">
        <v>1493</v>
      </c>
      <c r="AC47" s="119" t="s">
        <v>1493</v>
      </c>
      <c r="AD47" s="51" t="s">
        <v>1937</v>
      </c>
      <c r="AE47" s="307">
        <v>52985088</v>
      </c>
      <c r="AF47" s="126"/>
      <c r="AG47" s="127">
        <v>42816</v>
      </c>
      <c r="AH47" s="79">
        <v>42416</v>
      </c>
      <c r="AI47" s="308" t="s">
        <v>1497</v>
      </c>
      <c r="AJ47" s="33">
        <v>40649067840</v>
      </c>
      <c r="AK47" s="51" t="s">
        <v>1513</v>
      </c>
      <c r="AL47" s="47"/>
      <c r="AM47" s="47">
        <v>3900000</v>
      </c>
      <c r="AN47" s="125"/>
      <c r="AO47" s="125">
        <f t="shared" si="44"/>
        <v>3900000</v>
      </c>
      <c r="AP47" s="148" t="s">
        <v>22</v>
      </c>
      <c r="AQ47" s="149" t="s">
        <v>68</v>
      </c>
      <c r="AR47" s="149" t="s">
        <v>68</v>
      </c>
      <c r="AS47" s="149" t="s">
        <v>68</v>
      </c>
      <c r="AT47" s="150" t="s">
        <v>68</v>
      </c>
      <c r="AU47" s="79">
        <v>42416</v>
      </c>
      <c r="AV47" s="79">
        <v>42506</v>
      </c>
      <c r="AW47" s="47">
        <f t="shared" si="45"/>
        <v>90</v>
      </c>
      <c r="AX47" s="47"/>
      <c r="AY47" s="26" t="s">
        <v>1943</v>
      </c>
      <c r="AZ47" s="151">
        <f>LOOKUP(AY47,'SUPERVISIONES 2015'!$A$3:$B$1279,'SUPERVISIONES 2015'!$B$3:$B$1279)</f>
        <v>52260482</v>
      </c>
      <c r="BA47" s="31" t="s">
        <v>2640</v>
      </c>
      <c r="BB47" s="153"/>
      <c r="BC47" s="153"/>
      <c r="BD47" s="154"/>
      <c r="BE47" s="189"/>
      <c r="BF47" s="153"/>
      <c r="BG47" s="154"/>
      <c r="BH47" s="155"/>
      <c r="BI47" s="156"/>
      <c r="BJ47" s="157"/>
      <c r="BK47" s="157"/>
      <c r="BL47" s="158"/>
      <c r="BM47" s="157"/>
      <c r="BN47" s="159"/>
      <c r="BO47" s="159"/>
      <c r="BP47" s="160"/>
      <c r="BQ47" s="161"/>
      <c r="BR47" s="162"/>
      <c r="BS47" s="161"/>
      <c r="BT47" s="163">
        <f>+AN47</f>
        <v>0</v>
      </c>
      <c r="BU47" s="164">
        <f t="shared" si="46"/>
        <v>0</v>
      </c>
      <c r="BV47" s="165">
        <f>+AO47+BU47</f>
        <v>3900000</v>
      </c>
      <c r="BW47" s="166"/>
      <c r="BX47" s="166"/>
      <c r="BY47" s="309"/>
      <c r="BZ47" s="166"/>
      <c r="CA47" s="154"/>
      <c r="CB47" s="156"/>
      <c r="CC47" s="156"/>
      <c r="CD47" s="191"/>
      <c r="CE47" s="156"/>
      <c r="CF47" s="157"/>
      <c r="CG47" s="192"/>
      <c r="CH47" s="192"/>
      <c r="CI47" s="193"/>
      <c r="CJ47" s="193"/>
      <c r="CK47" s="193"/>
      <c r="CL47" s="194"/>
      <c r="CM47" s="195">
        <f>+IF(BX47&gt;AV47,IF(CC47&gt;BX47,IF(CH47&gt;CC47,CH47,CC47),BX47),AV47)</f>
        <v>42506</v>
      </c>
      <c r="CN47" s="196"/>
      <c r="CO47" s="125"/>
      <c r="CP47" s="194"/>
      <c r="CQ47" s="197" t="e">
        <f>+SUMIFS(#REF!,#REF!,AG47)</f>
        <v>#REF!</v>
      </c>
      <c r="CR47" s="198" t="e">
        <f>+SUMIFS(#REF!,#REF!,BB47)+SUMIFS(#REF!,#REF!,BH47)+SUMIFS(#REF!,#REF!,BN47)</f>
        <v>#REF!</v>
      </c>
      <c r="CS47" s="199" t="e">
        <f t="shared" si="47"/>
        <v>#REF!</v>
      </c>
      <c r="CT47" s="200"/>
      <c r="CU47" s="201" t="str">
        <f>+R47</f>
        <v>EJECUCIÓN</v>
      </c>
      <c r="CV47" s="202"/>
      <c r="CW47" s="203">
        <f>+AU47</f>
        <v>42416</v>
      </c>
      <c r="CX47" s="201">
        <f t="shared" si="48"/>
        <v>42506</v>
      </c>
      <c r="CY47" s="204">
        <f t="shared" si="49"/>
        <v>90</v>
      </c>
      <c r="CZ47" s="204">
        <f t="shared" si="50"/>
        <v>-139</v>
      </c>
      <c r="DA47" s="205">
        <f t="shared" si="51"/>
        <v>-154.44444444444446</v>
      </c>
      <c r="DB47" s="589"/>
      <c r="DC47" s="204">
        <f t="shared" si="52"/>
        <v>-154.44444444444446</v>
      </c>
      <c r="DD47" s="206" t="e">
        <f t="shared" si="53"/>
        <v>#REF!</v>
      </c>
    </row>
    <row r="48" spans="1:108" s="130" customFormat="1" ht="114.75" x14ac:dyDescent="0.25">
      <c r="A48" s="521" t="str">
        <f t="shared" si="9"/>
        <v>37</v>
      </c>
      <c r="B48" s="50" t="s">
        <v>1654</v>
      </c>
      <c r="C48" s="116" t="s">
        <v>1939</v>
      </c>
      <c r="D48" s="117" t="s">
        <v>1940</v>
      </c>
      <c r="E48" s="79">
        <v>42409</v>
      </c>
      <c r="F48" s="118" t="s">
        <v>1510</v>
      </c>
      <c r="G48" s="118" t="s">
        <v>1547</v>
      </c>
      <c r="H48" s="48" t="s">
        <v>1486</v>
      </c>
      <c r="I48" s="48" t="s">
        <v>1846</v>
      </c>
      <c r="J48" s="28" t="s">
        <v>1932</v>
      </c>
      <c r="K48" s="61">
        <v>204</v>
      </c>
      <c r="L48" s="120">
        <v>80161500</v>
      </c>
      <c r="M48" s="120" t="s">
        <v>1933</v>
      </c>
      <c r="N48" s="304" t="s">
        <v>1934</v>
      </c>
      <c r="O48" s="46" t="s">
        <v>1941</v>
      </c>
      <c r="P48" s="57" t="s">
        <v>1496</v>
      </c>
      <c r="Q48" s="305" t="s">
        <v>1488</v>
      </c>
      <c r="R48" s="306" t="s">
        <v>1489</v>
      </c>
      <c r="S48" s="123"/>
      <c r="T48" s="124"/>
      <c r="U48" s="123"/>
      <c r="V48" s="500" t="s">
        <v>1583</v>
      </c>
      <c r="W48" s="79">
        <v>42416</v>
      </c>
      <c r="X48" s="79">
        <v>42416</v>
      </c>
      <c r="Y48" s="125">
        <f t="shared" si="43"/>
        <v>0</v>
      </c>
      <c r="Z48" s="119" t="s">
        <v>1590</v>
      </c>
      <c r="AA48" s="119" t="s">
        <v>1936</v>
      </c>
      <c r="AB48" s="119" t="s">
        <v>1493</v>
      </c>
      <c r="AC48" s="119" t="s">
        <v>1493</v>
      </c>
      <c r="AD48" s="51" t="s">
        <v>1942</v>
      </c>
      <c r="AE48" s="307">
        <v>52065735</v>
      </c>
      <c r="AF48" s="126"/>
      <c r="AG48" s="127">
        <v>42916</v>
      </c>
      <c r="AH48" s="79">
        <v>42416</v>
      </c>
      <c r="AI48" s="308" t="s">
        <v>1497</v>
      </c>
      <c r="AJ48" s="35">
        <v>24024324582</v>
      </c>
      <c r="AK48" s="51" t="s">
        <v>1768</v>
      </c>
      <c r="AL48" s="47"/>
      <c r="AM48" s="47">
        <v>3900000</v>
      </c>
      <c r="AN48" s="125"/>
      <c r="AO48" s="125">
        <f t="shared" si="44"/>
        <v>3900000</v>
      </c>
      <c r="AP48" s="148" t="s">
        <v>22</v>
      </c>
      <c r="AQ48" s="149" t="s">
        <v>68</v>
      </c>
      <c r="AR48" s="149" t="s">
        <v>68</v>
      </c>
      <c r="AS48" s="149" t="s">
        <v>68</v>
      </c>
      <c r="AT48" s="150" t="s">
        <v>68</v>
      </c>
      <c r="AU48" s="79">
        <v>42416</v>
      </c>
      <c r="AV48" s="79">
        <v>42506</v>
      </c>
      <c r="AW48" s="47">
        <f t="shared" si="45"/>
        <v>90</v>
      </c>
      <c r="AX48" s="47"/>
      <c r="AY48" s="26" t="s">
        <v>1943</v>
      </c>
      <c r="AZ48" s="151">
        <f>LOOKUP(AY48,'SUPERVISIONES 2015'!$A$3:$B$1279,'SUPERVISIONES 2015'!$B$3:$B$1279)</f>
        <v>52260482</v>
      </c>
      <c r="BA48" s="31" t="s">
        <v>2640</v>
      </c>
      <c r="BB48" s="153"/>
      <c r="BC48" s="153"/>
      <c r="BD48" s="154"/>
      <c r="BE48" s="209"/>
      <c r="BF48" s="153"/>
      <c r="BG48" s="154"/>
      <c r="BH48" s="155"/>
      <c r="BI48" s="156"/>
      <c r="BJ48" s="157"/>
      <c r="BK48" s="157"/>
      <c r="BL48" s="158"/>
      <c r="BM48" s="157"/>
      <c r="BN48" s="159"/>
      <c r="BO48" s="159"/>
      <c r="BP48" s="160"/>
      <c r="BQ48" s="161"/>
      <c r="BR48" s="162"/>
      <c r="BS48" s="161"/>
      <c r="BT48" s="163">
        <f>+AN48</f>
        <v>0</v>
      </c>
      <c r="BU48" s="164">
        <f t="shared" si="46"/>
        <v>0</v>
      </c>
      <c r="BV48" s="165">
        <f>+AO48+BU48</f>
        <v>3900000</v>
      </c>
      <c r="BW48" s="166"/>
      <c r="BX48" s="166"/>
      <c r="BY48" s="309"/>
      <c r="BZ48" s="166"/>
      <c r="CA48" s="154"/>
      <c r="CB48" s="157"/>
      <c r="CC48" s="156"/>
      <c r="CD48" s="156"/>
      <c r="CE48" s="156"/>
      <c r="CF48" s="157"/>
      <c r="CG48" s="192"/>
      <c r="CH48" s="192"/>
      <c r="CI48" s="193"/>
      <c r="CJ48" s="193"/>
      <c r="CK48" s="193"/>
      <c r="CL48" s="194"/>
      <c r="CM48" s="195">
        <f>+IF(BX48&gt;AV48,IF(CC48&gt;BX48,IF(CH48&gt;CC48,CH48,CC48),BX48),AV48)</f>
        <v>42506</v>
      </c>
      <c r="CN48" s="196"/>
      <c r="CO48" s="125"/>
      <c r="CP48" s="194"/>
      <c r="CQ48" s="197" t="e">
        <f>+SUMIFS(#REF!,#REF!,AG48)</f>
        <v>#REF!</v>
      </c>
      <c r="CR48" s="198" t="e">
        <f>+SUMIFS(#REF!,#REF!,BB48)+SUMIFS(#REF!,#REF!,BH48)+SUMIFS(#REF!,#REF!,BN48)</f>
        <v>#REF!</v>
      </c>
      <c r="CS48" s="199" t="e">
        <f t="shared" si="47"/>
        <v>#REF!</v>
      </c>
      <c r="CT48" s="200"/>
      <c r="CU48" s="201" t="str">
        <f>+R48</f>
        <v>EJECUCIÓN</v>
      </c>
      <c r="CV48" s="202"/>
      <c r="CW48" s="203">
        <f>+AU48</f>
        <v>42416</v>
      </c>
      <c r="CX48" s="201">
        <f t="shared" si="48"/>
        <v>42506</v>
      </c>
      <c r="CY48" s="204">
        <f t="shared" si="49"/>
        <v>90</v>
      </c>
      <c r="CZ48" s="204">
        <f t="shared" si="50"/>
        <v>-139</v>
      </c>
      <c r="DA48" s="205">
        <f t="shared" si="51"/>
        <v>-154.44444444444446</v>
      </c>
      <c r="DB48" s="589"/>
      <c r="DC48" s="204">
        <f t="shared" si="52"/>
        <v>-154.44444444444446</v>
      </c>
      <c r="DD48" s="206" t="e">
        <f t="shared" si="53"/>
        <v>#REF!</v>
      </c>
    </row>
    <row r="49" spans="1:108" s="130" customFormat="1" ht="63.75" customHeight="1" x14ac:dyDescent="0.25">
      <c r="A49" s="521" t="str">
        <f t="shared" si="9"/>
        <v>43</v>
      </c>
      <c r="B49" s="50" t="s">
        <v>1653</v>
      </c>
      <c r="C49" s="475" t="s">
        <v>2335</v>
      </c>
      <c r="D49" s="117" t="s">
        <v>2316</v>
      </c>
      <c r="E49" s="79">
        <v>42411</v>
      </c>
      <c r="F49" s="118" t="s">
        <v>1510</v>
      </c>
      <c r="G49" s="118" t="s">
        <v>1718</v>
      </c>
      <c r="H49" s="48" t="s">
        <v>1733</v>
      </c>
      <c r="I49" s="48" t="s">
        <v>2336</v>
      </c>
      <c r="J49" s="28" t="s">
        <v>2337</v>
      </c>
      <c r="K49" s="61">
        <v>142</v>
      </c>
      <c r="L49" s="120">
        <v>708022</v>
      </c>
      <c r="M49" s="54" t="s">
        <v>2338</v>
      </c>
      <c r="N49" s="331">
        <v>349382240</v>
      </c>
      <c r="O49" s="46" t="s">
        <v>2339</v>
      </c>
      <c r="P49" s="57" t="s">
        <v>2340</v>
      </c>
      <c r="Q49" s="305" t="s">
        <v>1488</v>
      </c>
      <c r="R49" s="306" t="s">
        <v>2233</v>
      </c>
      <c r="S49" s="123"/>
      <c r="T49" s="124"/>
      <c r="U49" s="123"/>
      <c r="V49" s="500" t="s">
        <v>2341</v>
      </c>
      <c r="W49" s="79">
        <v>42429</v>
      </c>
      <c r="X49" s="79">
        <v>42430</v>
      </c>
      <c r="Y49" s="125">
        <f t="shared" si="43"/>
        <v>1</v>
      </c>
      <c r="Z49" s="119" t="s">
        <v>1718</v>
      </c>
      <c r="AA49" s="119"/>
      <c r="AB49" s="119" t="s">
        <v>1493</v>
      </c>
      <c r="AC49" s="119" t="s">
        <v>1493</v>
      </c>
      <c r="AD49" s="51" t="s">
        <v>2159</v>
      </c>
      <c r="AE49" s="335">
        <v>900062917</v>
      </c>
      <c r="AF49" s="126" t="s">
        <v>1967</v>
      </c>
      <c r="AG49" s="467">
        <v>52416</v>
      </c>
      <c r="AH49" s="79">
        <v>2016</v>
      </c>
      <c r="AI49" s="308" t="s">
        <v>1749</v>
      </c>
      <c r="AJ49" s="35" t="s">
        <v>2342</v>
      </c>
      <c r="AK49" s="51" t="s">
        <v>1694</v>
      </c>
      <c r="AL49" s="47"/>
      <c r="AM49" s="47">
        <v>349382240</v>
      </c>
      <c r="AN49" s="125"/>
      <c r="AO49" s="125">
        <f t="shared" si="44"/>
        <v>349382240</v>
      </c>
      <c r="AP49" s="148" t="s">
        <v>22</v>
      </c>
      <c r="AQ49" s="149"/>
      <c r="AR49" s="149"/>
      <c r="AS49" s="149"/>
      <c r="AT49" s="150"/>
      <c r="AU49" s="79">
        <v>42429</v>
      </c>
      <c r="AV49" s="79">
        <v>42735</v>
      </c>
      <c r="AW49" s="47">
        <f>AV49-AU49</f>
        <v>306</v>
      </c>
      <c r="AX49" s="47"/>
      <c r="AY49" s="415" t="s">
        <v>2343</v>
      </c>
      <c r="AZ49" s="151">
        <v>36551065</v>
      </c>
      <c r="BA49" s="31" t="s">
        <v>2344</v>
      </c>
      <c r="BB49" s="153"/>
      <c r="BC49" s="153"/>
      <c r="BD49" s="154"/>
      <c r="BE49" s="209"/>
      <c r="BF49" s="153"/>
      <c r="BG49" s="154"/>
      <c r="BH49" s="155"/>
      <c r="BI49" s="156"/>
      <c r="BJ49" s="157"/>
      <c r="BK49" s="157"/>
      <c r="BL49" s="158"/>
      <c r="BM49" s="157"/>
      <c r="BN49" s="159"/>
      <c r="BO49" s="159"/>
      <c r="BP49" s="160"/>
      <c r="BQ49" s="161"/>
      <c r="BR49" s="162"/>
      <c r="BS49" s="161"/>
      <c r="BT49" s="163"/>
      <c r="BU49" s="164"/>
      <c r="BV49" s="165"/>
      <c r="BW49" s="166"/>
      <c r="BX49" s="166"/>
      <c r="BY49" s="309"/>
      <c r="BZ49" s="166"/>
      <c r="CA49" s="154"/>
      <c r="CB49" s="157"/>
      <c r="CC49" s="156"/>
      <c r="CD49" s="156"/>
      <c r="CE49" s="156"/>
      <c r="CF49" s="157"/>
      <c r="CG49" s="192"/>
      <c r="CH49" s="192"/>
      <c r="CI49" s="193"/>
      <c r="CJ49" s="193"/>
      <c r="CK49" s="193"/>
      <c r="CL49" s="194"/>
      <c r="CM49" s="195"/>
      <c r="CN49" s="196"/>
      <c r="CO49" s="125"/>
      <c r="CP49" s="194"/>
      <c r="CQ49" s="197"/>
      <c r="CR49" s="198"/>
      <c r="CS49" s="199"/>
      <c r="CT49" s="200"/>
      <c r="CU49" s="201"/>
      <c r="CV49" s="202"/>
      <c r="CW49" s="203"/>
      <c r="CX49" s="201"/>
      <c r="CY49" s="204"/>
      <c r="CZ49" s="204"/>
      <c r="DA49" s="205"/>
      <c r="DB49" s="589"/>
      <c r="DC49" s="204"/>
      <c r="DD49" s="206"/>
    </row>
    <row r="50" spans="1:108" s="130" customFormat="1" ht="109.5" customHeight="1" x14ac:dyDescent="0.25">
      <c r="A50" s="521">
        <f t="shared" si="9"/>
        <v>50</v>
      </c>
      <c r="B50" s="50" t="s">
        <v>1484</v>
      </c>
      <c r="C50" s="116" t="s">
        <v>2082</v>
      </c>
      <c r="D50" s="417">
        <v>48</v>
      </c>
      <c r="E50" s="79">
        <v>42412</v>
      </c>
      <c r="F50" s="118" t="s">
        <v>1510</v>
      </c>
      <c r="G50" s="118" t="s">
        <v>1548</v>
      </c>
      <c r="H50" s="48" t="s">
        <v>2028</v>
      </c>
      <c r="I50" s="48" t="s">
        <v>2028</v>
      </c>
      <c r="J50" s="29" t="s">
        <v>2066</v>
      </c>
      <c r="K50" s="127">
        <v>22</v>
      </c>
      <c r="L50" s="120" t="s">
        <v>2068</v>
      </c>
      <c r="M50" s="120" t="s">
        <v>2067</v>
      </c>
      <c r="N50" s="304">
        <v>173399577</v>
      </c>
      <c r="O50" s="46" t="s">
        <v>2069</v>
      </c>
      <c r="P50" s="57" t="s">
        <v>1553</v>
      </c>
      <c r="Q50" s="305" t="s">
        <v>1488</v>
      </c>
      <c r="R50" s="306" t="s">
        <v>1489</v>
      </c>
      <c r="S50" s="123"/>
      <c r="T50" s="124"/>
      <c r="U50" s="123"/>
      <c r="V50" s="500">
        <v>50</v>
      </c>
      <c r="W50" s="79">
        <v>42443</v>
      </c>
      <c r="X50" s="79">
        <v>42445</v>
      </c>
      <c r="Y50" s="125">
        <f t="shared" si="43"/>
        <v>2</v>
      </c>
      <c r="Z50" s="119" t="s">
        <v>2032</v>
      </c>
      <c r="AA50" s="119" t="s">
        <v>2032</v>
      </c>
      <c r="AB50" s="48" t="s">
        <v>1493</v>
      </c>
      <c r="AC50" s="48" t="s">
        <v>1493</v>
      </c>
      <c r="AD50" s="51" t="s">
        <v>2113</v>
      </c>
      <c r="AE50" s="307">
        <v>830042244</v>
      </c>
      <c r="AF50" s="126" t="s">
        <v>1611</v>
      </c>
      <c r="AG50" s="127">
        <v>60216</v>
      </c>
      <c r="AH50" s="79">
        <v>42443</v>
      </c>
      <c r="AI50" s="139" t="s">
        <v>1497</v>
      </c>
      <c r="AJ50" s="35">
        <v>4806270089</v>
      </c>
      <c r="AK50" s="51" t="s">
        <v>2047</v>
      </c>
      <c r="AL50" s="210"/>
      <c r="AM50" s="47">
        <v>173399577</v>
      </c>
      <c r="AN50" s="125"/>
      <c r="AO50" s="125">
        <f t="shared" si="44"/>
        <v>173399577</v>
      </c>
      <c r="AP50" s="148" t="s">
        <v>2057</v>
      </c>
      <c r="AQ50" s="149" t="s">
        <v>2058</v>
      </c>
      <c r="AR50" s="149" t="s">
        <v>2064</v>
      </c>
      <c r="AS50" s="149"/>
      <c r="AT50" s="150" t="s">
        <v>68</v>
      </c>
      <c r="AU50" s="79">
        <v>42451</v>
      </c>
      <c r="AV50" s="79">
        <v>42719</v>
      </c>
      <c r="AW50" s="47">
        <f>AV50-AU50</f>
        <v>268</v>
      </c>
      <c r="AX50" s="47"/>
      <c r="AY50" s="23" t="s">
        <v>1085</v>
      </c>
      <c r="AZ50" s="151">
        <f>LOOKUP(AY50,'SUPERVISIONES 2015'!$A$3:$B$1279,'SUPERVISIONES 2015'!$B$3:$B$1279)</f>
        <v>80148863</v>
      </c>
      <c r="BA50" s="407" t="s">
        <v>2115</v>
      </c>
      <c r="BB50" s="152"/>
      <c r="BC50" s="153"/>
      <c r="BD50" s="154"/>
      <c r="BE50" s="154"/>
      <c r="BF50" s="153"/>
      <c r="BG50" s="154"/>
      <c r="BH50" s="155"/>
      <c r="BI50" s="156"/>
      <c r="BJ50" s="157"/>
      <c r="BK50" s="157"/>
      <c r="BL50" s="158"/>
      <c r="BM50" s="157"/>
      <c r="BN50" s="159"/>
      <c r="BO50" s="159"/>
      <c r="BP50" s="160"/>
      <c r="BQ50" s="161"/>
      <c r="BR50" s="162"/>
      <c r="BS50" s="161"/>
      <c r="BT50" s="163">
        <f t="shared" ref="BT50:BT51" si="59">+AN50</f>
        <v>0</v>
      </c>
      <c r="BU50" s="164">
        <f t="shared" ref="BU50" si="60">+BD50+BJ50+BP50+BT50</f>
        <v>0</v>
      </c>
      <c r="BV50" s="165">
        <f t="shared" ref="BV50:BV51" si="61">+AO50+BU50</f>
        <v>173399577</v>
      </c>
      <c r="BW50" s="166"/>
      <c r="BX50" s="166"/>
      <c r="BY50" s="166"/>
      <c r="BZ50" s="166"/>
      <c r="CA50" s="154"/>
      <c r="CB50" s="156"/>
      <c r="CC50" s="156"/>
      <c r="CD50" s="156"/>
      <c r="CE50" s="156"/>
      <c r="CF50" s="157"/>
      <c r="CG50" s="192"/>
      <c r="CH50" s="192"/>
      <c r="CI50" s="193"/>
      <c r="CJ50" s="193"/>
      <c r="CK50" s="193"/>
      <c r="CL50" s="194"/>
      <c r="CM50" s="195">
        <f t="shared" ref="CM50:CM51" si="62">+IF(BX50&gt;AV50,IF(CC50&gt;BX50,IF(CH50&gt;CC50,CH50,CC50),BX50),AV50)</f>
        <v>42719</v>
      </c>
      <c r="CN50" s="196"/>
      <c r="CO50" s="125"/>
      <c r="CP50" s="194"/>
      <c r="CQ50" s="197" t="e">
        <f>+SUMIFS(#REF!,#REF!,AG50)</f>
        <v>#REF!</v>
      </c>
      <c r="CR50" s="198" t="e">
        <f>+SUMIFS(#REF!,#REF!,BB50)+SUMIFS(#REF!,#REF!,BH50)+SUMIFS(#REF!,#REF!,BN50)</f>
        <v>#REF!</v>
      </c>
      <c r="CS50" s="199" t="e">
        <f t="shared" ref="CS50" si="63">+(CQ50+CR50)/BV50</f>
        <v>#REF!</v>
      </c>
      <c r="CT50" s="200"/>
      <c r="CU50" s="201" t="str">
        <f t="shared" ref="CU50:CU51" si="64">+R50</f>
        <v>EJECUCIÓN</v>
      </c>
      <c r="CV50" s="202"/>
      <c r="CW50" s="203">
        <f t="shared" ref="CW50:CW51" si="65">+AU50</f>
        <v>42451</v>
      </c>
      <c r="CX50" s="201">
        <f t="shared" ref="CX50:CX51" si="66">+CM50</f>
        <v>42719</v>
      </c>
      <c r="CY50" s="204">
        <f t="shared" ref="CY50" si="67">+CX50-CW50</f>
        <v>268</v>
      </c>
      <c r="CZ50" s="204">
        <f t="shared" ref="CZ50:CZ51" si="68">+$DB$1-CW50</f>
        <v>-174</v>
      </c>
      <c r="DA50" s="205">
        <f t="shared" ref="DA50" si="69">+IF(CZ50&gt;=CY50,100,(CZ50/CY50)*100)</f>
        <v>-64.925373134328353</v>
      </c>
      <c r="DB50" s="589"/>
      <c r="DC50" s="204">
        <f t="shared" ref="DC50" si="70">+DA50</f>
        <v>-64.925373134328353</v>
      </c>
      <c r="DD50" s="206" t="e">
        <f t="shared" ref="DD50" si="71">+CS50</f>
        <v>#REF!</v>
      </c>
    </row>
    <row r="51" spans="1:108" s="130" customFormat="1" ht="87" customHeight="1" x14ac:dyDescent="0.25">
      <c r="A51" s="521">
        <f t="shared" si="9"/>
        <v>38</v>
      </c>
      <c r="B51" s="50" t="s">
        <v>1484</v>
      </c>
      <c r="C51" s="116" t="s">
        <v>2076</v>
      </c>
      <c r="D51" s="417">
        <v>49</v>
      </c>
      <c r="E51" s="79">
        <v>42412</v>
      </c>
      <c r="F51" s="118" t="s">
        <v>1510</v>
      </c>
      <c r="G51" s="118" t="s">
        <v>1547</v>
      </c>
      <c r="H51" s="119" t="s">
        <v>1486</v>
      </c>
      <c r="I51" s="119" t="s">
        <v>2070</v>
      </c>
      <c r="J51" s="28" t="s">
        <v>2071</v>
      </c>
      <c r="K51" s="61">
        <v>210</v>
      </c>
      <c r="L51" s="120">
        <v>801217</v>
      </c>
      <c r="M51" s="54" t="s">
        <v>2072</v>
      </c>
      <c r="N51" s="304">
        <v>25920000</v>
      </c>
      <c r="O51" s="46" t="s">
        <v>2073</v>
      </c>
      <c r="P51" s="57" t="s">
        <v>1496</v>
      </c>
      <c r="Q51" s="305" t="s">
        <v>1488</v>
      </c>
      <c r="R51" s="306" t="s">
        <v>1489</v>
      </c>
      <c r="S51" s="123"/>
      <c r="T51" s="124"/>
      <c r="U51" s="123"/>
      <c r="V51" s="500">
        <v>38</v>
      </c>
      <c r="W51" s="79">
        <v>42416</v>
      </c>
      <c r="X51" s="79">
        <v>42419</v>
      </c>
      <c r="Y51" s="125">
        <f t="shared" si="43"/>
        <v>3</v>
      </c>
      <c r="Z51" s="119" t="s">
        <v>1491</v>
      </c>
      <c r="AA51" s="119" t="s">
        <v>1492</v>
      </c>
      <c r="AB51" s="119" t="s">
        <v>1493</v>
      </c>
      <c r="AC51" s="119" t="s">
        <v>1493</v>
      </c>
      <c r="AD51" s="51" t="s">
        <v>2074</v>
      </c>
      <c r="AE51" s="307">
        <v>79672351</v>
      </c>
      <c r="AF51" s="126"/>
      <c r="AG51" s="127">
        <v>43516</v>
      </c>
      <c r="AH51" s="79">
        <v>42443</v>
      </c>
      <c r="AI51" s="308" t="s">
        <v>1497</v>
      </c>
      <c r="AJ51" s="35">
        <v>5334412859</v>
      </c>
      <c r="AK51" s="51" t="s">
        <v>2047</v>
      </c>
      <c r="AL51" s="210">
        <v>4320000</v>
      </c>
      <c r="AM51" s="210">
        <v>25920000</v>
      </c>
      <c r="AN51" s="125"/>
      <c r="AO51" s="125">
        <f t="shared" si="44"/>
        <v>25920000</v>
      </c>
      <c r="AP51" s="148" t="s">
        <v>22</v>
      </c>
      <c r="AQ51" s="149" t="s">
        <v>68</v>
      </c>
      <c r="AR51" s="149" t="s">
        <v>68</v>
      </c>
      <c r="AS51" s="149" t="s">
        <v>68</v>
      </c>
      <c r="AT51" s="150" t="s">
        <v>68</v>
      </c>
      <c r="AU51" s="79">
        <v>42416</v>
      </c>
      <c r="AV51" s="79">
        <v>42597</v>
      </c>
      <c r="AW51" s="47">
        <f>AV51-AU51</f>
        <v>181</v>
      </c>
      <c r="AX51" s="47">
        <v>0</v>
      </c>
      <c r="AY51" s="207" t="s">
        <v>59</v>
      </c>
      <c r="AZ51" s="151">
        <f>LOOKUP(AY51,'SUPERVISIONES 2015'!$A$3:$B$1279,'SUPERVISIONES 2015'!$B$3:$B$1279)</f>
        <v>79572017</v>
      </c>
      <c r="BA51" s="341" t="s">
        <v>2075</v>
      </c>
      <c r="BB51" s="153"/>
      <c r="BC51" s="153"/>
      <c r="BD51" s="154"/>
      <c r="BE51" s="209"/>
      <c r="BF51" s="153"/>
      <c r="BG51" s="154"/>
      <c r="BH51" s="155"/>
      <c r="BI51" s="156"/>
      <c r="BJ51" s="157"/>
      <c r="BK51" s="157"/>
      <c r="BL51" s="158"/>
      <c r="BM51" s="157"/>
      <c r="BN51" s="159"/>
      <c r="BO51" s="159"/>
      <c r="BP51" s="160"/>
      <c r="BQ51" s="161"/>
      <c r="BR51" s="162"/>
      <c r="BS51" s="161"/>
      <c r="BT51" s="163">
        <f t="shared" si="59"/>
        <v>0</v>
      </c>
      <c r="BU51" s="164">
        <f>+BD51+BJ51+BP51+BT51</f>
        <v>0</v>
      </c>
      <c r="BV51" s="165">
        <f t="shared" si="61"/>
        <v>25920000</v>
      </c>
      <c r="BW51" s="166"/>
      <c r="BX51" s="166"/>
      <c r="BY51" s="309"/>
      <c r="BZ51" s="166"/>
      <c r="CA51" s="154"/>
      <c r="CB51" s="157"/>
      <c r="CC51" s="156"/>
      <c r="CD51" s="156"/>
      <c r="CE51" s="156"/>
      <c r="CF51" s="157"/>
      <c r="CG51" s="192"/>
      <c r="CH51" s="192"/>
      <c r="CI51" s="193"/>
      <c r="CJ51" s="193"/>
      <c r="CK51" s="193"/>
      <c r="CL51" s="194"/>
      <c r="CM51" s="195">
        <f t="shared" si="62"/>
        <v>42597</v>
      </c>
      <c r="CN51" s="196"/>
      <c r="CO51" s="125"/>
      <c r="CP51" s="194"/>
      <c r="CQ51" s="197" t="e">
        <f>+SUMIFS(#REF!,#REF!,AG51)</f>
        <v>#REF!</v>
      </c>
      <c r="CR51" s="198" t="e">
        <f>+SUMIFS(#REF!,#REF!,BB51)+SUMIFS(#REF!,#REF!,BH51)+SUMIFS(#REF!,#REF!,BN51)</f>
        <v>#REF!</v>
      </c>
      <c r="CS51" s="199" t="e">
        <f>+(CQ51+CR51)/BV51</f>
        <v>#REF!</v>
      </c>
      <c r="CT51" s="200"/>
      <c r="CU51" s="201" t="str">
        <f t="shared" si="64"/>
        <v>EJECUCIÓN</v>
      </c>
      <c r="CV51" s="202"/>
      <c r="CW51" s="203">
        <f t="shared" si="65"/>
        <v>42416</v>
      </c>
      <c r="CX51" s="201">
        <f t="shared" si="66"/>
        <v>42597</v>
      </c>
      <c r="CY51" s="204">
        <f>+CX51-CW51</f>
        <v>181</v>
      </c>
      <c r="CZ51" s="204">
        <f t="shared" si="68"/>
        <v>-139</v>
      </c>
      <c r="DA51" s="205">
        <f>+IF(CZ51&gt;=CY51,100,(CZ51/CY51)*100)</f>
        <v>-76.795580110497241</v>
      </c>
      <c r="DB51" s="589"/>
      <c r="DC51" s="204">
        <f>+DA51</f>
        <v>-76.795580110497241</v>
      </c>
      <c r="DD51" s="206" t="e">
        <f>+CS51</f>
        <v>#REF!</v>
      </c>
    </row>
    <row r="52" spans="1:108" s="130" customFormat="1" ht="64.5" customHeight="1" x14ac:dyDescent="0.25">
      <c r="A52" s="521" t="str">
        <f t="shared" si="9"/>
        <v>DESIERTO</v>
      </c>
      <c r="B52" s="50" t="s">
        <v>1647</v>
      </c>
      <c r="C52" s="116" t="s">
        <v>1907</v>
      </c>
      <c r="D52" s="117" t="s">
        <v>1908</v>
      </c>
      <c r="E52" s="79">
        <v>42412</v>
      </c>
      <c r="F52" s="118" t="s">
        <v>1510</v>
      </c>
      <c r="G52" s="118" t="s">
        <v>1547</v>
      </c>
      <c r="H52" s="48" t="s">
        <v>1486</v>
      </c>
      <c r="I52" s="48" t="s">
        <v>1909</v>
      </c>
      <c r="J52" s="28" t="s">
        <v>2094</v>
      </c>
      <c r="K52" s="61">
        <v>215</v>
      </c>
      <c r="L52" s="120">
        <v>801217</v>
      </c>
      <c r="M52" s="54" t="s">
        <v>1910</v>
      </c>
      <c r="N52" s="304">
        <v>25000000</v>
      </c>
      <c r="O52" s="46" t="s">
        <v>1911</v>
      </c>
      <c r="P52" s="57" t="s">
        <v>1496</v>
      </c>
      <c r="Q52" s="418" t="s">
        <v>2409</v>
      </c>
      <c r="R52" s="306"/>
      <c r="S52" s="123"/>
      <c r="T52" s="124"/>
      <c r="U52" s="123"/>
      <c r="V52" s="500" t="s">
        <v>2177</v>
      </c>
      <c r="W52" s="79"/>
      <c r="X52" s="79"/>
      <c r="Y52" s="125">
        <f t="shared" si="43"/>
        <v>0</v>
      </c>
      <c r="Z52" s="119"/>
      <c r="AA52" s="119"/>
      <c r="AB52" s="119"/>
      <c r="AC52" s="119"/>
      <c r="AD52" s="51"/>
      <c r="AE52" s="466"/>
      <c r="AF52" s="126"/>
      <c r="AG52" s="127"/>
      <c r="AH52" s="79"/>
      <c r="AI52" s="308"/>
      <c r="AJ52" s="35"/>
      <c r="AK52" s="51"/>
      <c r="AL52" s="47"/>
      <c r="AM52" s="47"/>
      <c r="AN52" s="125"/>
      <c r="AO52" s="125">
        <f t="shared" si="44"/>
        <v>0</v>
      </c>
      <c r="AP52" s="148" t="s">
        <v>22</v>
      </c>
      <c r="AQ52" s="149" t="s">
        <v>68</v>
      </c>
      <c r="AR52" s="149" t="s">
        <v>68</v>
      </c>
      <c r="AS52" s="149" t="s">
        <v>68</v>
      </c>
      <c r="AT52" s="150" t="s">
        <v>68</v>
      </c>
      <c r="AU52" s="79">
        <v>42409</v>
      </c>
      <c r="AV52" s="79">
        <v>42621</v>
      </c>
      <c r="AW52" s="47">
        <v>210</v>
      </c>
      <c r="AX52" s="47"/>
      <c r="AY52" s="415" t="s">
        <v>59</v>
      </c>
      <c r="AZ52" s="151"/>
      <c r="BA52" s="31" t="s">
        <v>2638</v>
      </c>
      <c r="BB52" s="153"/>
      <c r="BC52" s="153"/>
      <c r="BD52" s="154"/>
      <c r="BE52" s="209"/>
      <c r="BF52" s="153"/>
      <c r="BG52" s="154"/>
      <c r="BH52" s="155"/>
      <c r="BI52" s="156"/>
      <c r="BJ52" s="157"/>
      <c r="BK52" s="157"/>
      <c r="BL52" s="158"/>
      <c r="BM52" s="157"/>
      <c r="BN52" s="159"/>
      <c r="BO52" s="159"/>
      <c r="BP52" s="160"/>
      <c r="BQ52" s="161"/>
      <c r="BR52" s="162"/>
      <c r="BS52" s="161"/>
      <c r="BT52" s="163"/>
      <c r="BU52" s="164"/>
      <c r="BV52" s="165"/>
      <c r="BW52" s="166"/>
      <c r="BX52" s="166"/>
      <c r="BY52" s="309"/>
      <c r="BZ52" s="166"/>
      <c r="CA52" s="154"/>
      <c r="CB52" s="157"/>
      <c r="CC52" s="156"/>
      <c r="CD52" s="156"/>
      <c r="CE52" s="156"/>
      <c r="CF52" s="157"/>
      <c r="CG52" s="192"/>
      <c r="CH52" s="192"/>
      <c r="CI52" s="193"/>
      <c r="CJ52" s="193"/>
      <c r="CK52" s="193"/>
      <c r="CL52" s="194"/>
      <c r="CM52" s="195"/>
      <c r="CN52" s="196"/>
      <c r="CO52" s="125"/>
      <c r="CP52" s="194"/>
      <c r="CQ52" s="197"/>
      <c r="CR52" s="198"/>
      <c r="CS52" s="199"/>
      <c r="CT52" s="200"/>
      <c r="CU52" s="201"/>
      <c r="CV52" s="202"/>
      <c r="CW52" s="203"/>
      <c r="CX52" s="201"/>
      <c r="CY52" s="204"/>
      <c r="CZ52" s="204"/>
      <c r="DA52" s="205"/>
      <c r="DB52" s="589"/>
      <c r="DC52" s="204"/>
      <c r="DD52" s="206"/>
    </row>
    <row r="53" spans="1:108" s="130" customFormat="1" ht="63.75" customHeight="1" x14ac:dyDescent="0.25">
      <c r="A53" s="521" t="str">
        <f t="shared" si="9"/>
        <v>45</v>
      </c>
      <c r="B53" s="46" t="s">
        <v>1647</v>
      </c>
      <c r="C53" s="475" t="s">
        <v>1965</v>
      </c>
      <c r="D53" s="117">
        <v>51</v>
      </c>
      <c r="E53" s="79">
        <v>42412</v>
      </c>
      <c r="F53" s="419" t="s">
        <v>1510</v>
      </c>
      <c r="G53" s="118" t="s">
        <v>1547</v>
      </c>
      <c r="H53" s="48" t="s">
        <v>1486</v>
      </c>
      <c r="I53" s="48" t="s">
        <v>1961</v>
      </c>
      <c r="J53" s="28" t="s">
        <v>1962</v>
      </c>
      <c r="K53" s="61">
        <v>243</v>
      </c>
      <c r="L53" s="120">
        <v>801615</v>
      </c>
      <c r="M53" s="54" t="s">
        <v>1963</v>
      </c>
      <c r="N53" s="304">
        <v>24000000</v>
      </c>
      <c r="O53" s="46" t="s">
        <v>1964</v>
      </c>
      <c r="P53" s="57" t="s">
        <v>1496</v>
      </c>
      <c r="Q53" s="305" t="s">
        <v>1488</v>
      </c>
      <c r="R53" s="306" t="s">
        <v>1489</v>
      </c>
      <c r="S53" s="123"/>
      <c r="T53" s="124"/>
      <c r="U53" s="123"/>
      <c r="V53" s="500" t="s">
        <v>1938</v>
      </c>
      <c r="W53" s="79">
        <v>42430</v>
      </c>
      <c r="X53" s="79">
        <v>42430</v>
      </c>
      <c r="Y53" s="125">
        <f t="shared" si="43"/>
        <v>0</v>
      </c>
      <c r="Z53" s="48" t="s">
        <v>1590</v>
      </c>
      <c r="AA53" s="48" t="s">
        <v>2095</v>
      </c>
      <c r="AB53" s="48" t="s">
        <v>1493</v>
      </c>
      <c r="AC53" s="48" t="s">
        <v>1493</v>
      </c>
      <c r="AD53" s="37" t="s">
        <v>2096</v>
      </c>
      <c r="AE53" s="468">
        <v>79865008</v>
      </c>
      <c r="AF53" s="126"/>
      <c r="AG53" s="467">
        <v>52716</v>
      </c>
      <c r="AH53" s="79">
        <v>42430</v>
      </c>
      <c r="AI53" s="308" t="s">
        <v>1594</v>
      </c>
      <c r="AJ53" s="35">
        <v>4368841</v>
      </c>
      <c r="AK53" s="51" t="s">
        <v>2097</v>
      </c>
      <c r="AL53" s="47">
        <v>4000000</v>
      </c>
      <c r="AM53" s="47">
        <v>24000000</v>
      </c>
      <c r="AN53" s="125"/>
      <c r="AO53" s="125">
        <f t="shared" si="44"/>
        <v>24000000</v>
      </c>
      <c r="AP53" s="148"/>
      <c r="AQ53" s="149"/>
      <c r="AR53" s="149"/>
      <c r="AS53" s="149"/>
      <c r="AT53" s="150"/>
      <c r="AU53" s="79">
        <v>42431</v>
      </c>
      <c r="AV53" s="79">
        <v>42614</v>
      </c>
      <c r="AW53" s="47">
        <v>180</v>
      </c>
      <c r="AX53" s="47"/>
      <c r="AY53" s="420" t="s">
        <v>1595</v>
      </c>
      <c r="AZ53" s="151"/>
      <c r="BA53" s="421" t="s">
        <v>2098</v>
      </c>
      <c r="BB53" s="153"/>
      <c r="BC53" s="153"/>
      <c r="BD53" s="154"/>
      <c r="BE53" s="209"/>
      <c r="BF53" s="153"/>
      <c r="BG53" s="154"/>
      <c r="BH53" s="155"/>
      <c r="BI53" s="156"/>
      <c r="BJ53" s="157"/>
      <c r="BK53" s="157"/>
      <c r="BL53" s="158"/>
      <c r="BM53" s="157"/>
      <c r="BN53" s="159"/>
      <c r="BO53" s="159"/>
      <c r="BP53" s="160"/>
      <c r="BQ53" s="161"/>
      <c r="BR53" s="162"/>
      <c r="BS53" s="161"/>
      <c r="BT53" s="163"/>
      <c r="BU53" s="164"/>
      <c r="BV53" s="165"/>
      <c r="BW53" s="166"/>
      <c r="BX53" s="166"/>
      <c r="BY53" s="309"/>
      <c r="BZ53" s="166"/>
      <c r="CA53" s="154"/>
      <c r="CB53" s="157"/>
      <c r="CC53" s="156"/>
      <c r="CD53" s="156"/>
      <c r="CE53" s="156"/>
      <c r="CF53" s="157"/>
      <c r="CG53" s="192"/>
      <c r="CH53" s="192"/>
      <c r="CI53" s="193"/>
      <c r="CJ53" s="193"/>
      <c r="CK53" s="193"/>
      <c r="CL53" s="194"/>
      <c r="CM53" s="195"/>
      <c r="CN53" s="196"/>
      <c r="CO53" s="125"/>
      <c r="CP53" s="194"/>
      <c r="CQ53" s="197"/>
      <c r="CR53" s="198"/>
      <c r="CS53" s="199"/>
      <c r="CT53" s="200"/>
      <c r="CU53" s="201"/>
      <c r="CV53" s="202"/>
      <c r="CW53" s="203"/>
      <c r="CX53" s="201"/>
      <c r="CY53" s="204"/>
      <c r="CZ53" s="204"/>
      <c r="DA53" s="205"/>
      <c r="DB53" s="593"/>
      <c r="DC53" s="204"/>
      <c r="DD53" s="206"/>
    </row>
    <row r="54" spans="1:108" ht="51" x14ac:dyDescent="0.25">
      <c r="A54" s="521">
        <f t="shared" si="9"/>
        <v>62</v>
      </c>
      <c r="B54" s="51" t="s">
        <v>1653</v>
      </c>
      <c r="C54" s="476" t="s">
        <v>2190</v>
      </c>
      <c r="D54" s="135">
        <v>52</v>
      </c>
      <c r="E54" s="79" t="s">
        <v>2223</v>
      </c>
      <c r="F54" s="51" t="s">
        <v>1510</v>
      </c>
      <c r="G54" s="51" t="s">
        <v>2259</v>
      </c>
      <c r="H54" s="37" t="s">
        <v>1733</v>
      </c>
      <c r="I54" s="37" t="s">
        <v>163</v>
      </c>
      <c r="J54" s="136" t="s">
        <v>2224</v>
      </c>
      <c r="K54" s="137">
        <v>113</v>
      </c>
      <c r="L54" s="138">
        <v>821119</v>
      </c>
      <c r="M54" s="138" t="s">
        <v>2225</v>
      </c>
      <c r="N54" s="68">
        <v>299000</v>
      </c>
      <c r="O54" s="53" t="s">
        <v>2226</v>
      </c>
      <c r="P54" s="59" t="s">
        <v>1918</v>
      </c>
      <c r="Q54" s="133" t="s">
        <v>2227</v>
      </c>
      <c r="R54" s="133"/>
      <c r="S54" s="141"/>
      <c r="T54" s="142"/>
      <c r="U54" s="141"/>
      <c r="V54" s="500">
        <v>62</v>
      </c>
      <c r="W54" s="79">
        <v>42476</v>
      </c>
      <c r="X54" s="79">
        <v>42472</v>
      </c>
      <c r="Y54" s="519">
        <f t="shared" si="43"/>
        <v>-4</v>
      </c>
      <c r="Z54" s="504" t="s">
        <v>2738</v>
      </c>
      <c r="AA54" s="504"/>
      <c r="AB54" s="505" t="s">
        <v>1493</v>
      </c>
      <c r="AC54" s="505" t="s">
        <v>1493</v>
      </c>
      <c r="AD54" s="506" t="s">
        <v>2563</v>
      </c>
      <c r="AE54" s="507">
        <v>900850150</v>
      </c>
      <c r="AF54" s="508" t="s">
        <v>2031</v>
      </c>
      <c r="AG54" s="509">
        <v>79716</v>
      </c>
      <c r="AH54" s="510">
        <v>42471</v>
      </c>
      <c r="AI54" s="510" t="s">
        <v>1778</v>
      </c>
      <c r="AJ54" s="511" t="s">
        <v>2739</v>
      </c>
      <c r="AK54" s="512" t="s">
        <v>1750</v>
      </c>
      <c r="AL54" s="513"/>
      <c r="AM54" s="514">
        <v>299000</v>
      </c>
      <c r="AN54" s="514"/>
      <c r="AO54" s="125">
        <f t="shared" si="44"/>
        <v>299000</v>
      </c>
      <c r="AP54" s="515" t="s">
        <v>22</v>
      </c>
      <c r="AQ54" s="236"/>
      <c r="AR54" s="237"/>
      <c r="AS54" s="237"/>
      <c r="AT54" s="121"/>
      <c r="AU54" s="79"/>
      <c r="AV54" s="79"/>
      <c r="AW54" s="238"/>
      <c r="AX54" s="238"/>
      <c r="AY54" s="239"/>
      <c r="AZ54" s="240"/>
      <c r="BA54" s="142"/>
      <c r="BB54" s="143"/>
      <c r="BC54" s="143"/>
      <c r="BD54" s="125"/>
      <c r="BE54" s="196"/>
      <c r="BF54" s="143"/>
      <c r="BG54" s="125"/>
      <c r="BH54" s="241"/>
      <c r="BI54" s="143"/>
      <c r="BJ54" s="125"/>
      <c r="BK54" s="125"/>
      <c r="BL54" s="143"/>
      <c r="BM54" s="125"/>
      <c r="BN54" s="241"/>
      <c r="BO54" s="241"/>
      <c r="BP54" s="125"/>
      <c r="BQ54" s="125"/>
      <c r="BR54" s="143"/>
      <c r="BS54" s="125"/>
      <c r="BT54" s="242"/>
      <c r="BU54" s="242"/>
      <c r="BV54" s="242"/>
      <c r="BW54" s="243"/>
      <c r="BX54" s="243"/>
      <c r="BY54" s="126"/>
      <c r="BZ54" s="243"/>
      <c r="CA54" s="125"/>
      <c r="CB54" s="243"/>
      <c r="CC54" s="243"/>
      <c r="CD54" s="126"/>
      <c r="CE54" s="243"/>
      <c r="CF54" s="125"/>
      <c r="CG54" s="243"/>
      <c r="CH54" s="243"/>
      <c r="CI54" s="126"/>
      <c r="CJ54" s="243"/>
      <c r="CK54" s="125"/>
      <c r="CL54" s="245"/>
      <c r="CM54" s="143"/>
      <c r="CN54" s="196"/>
      <c r="CO54" s="125"/>
      <c r="CP54" s="245"/>
      <c r="CQ54" s="246"/>
      <c r="CR54" s="247"/>
      <c r="CS54" s="247"/>
      <c r="CT54" s="247"/>
      <c r="CU54" s="134"/>
      <c r="CV54" s="134"/>
      <c r="CW54" s="134"/>
      <c r="CX54" s="134"/>
      <c r="CY54" s="134"/>
      <c r="CZ54" s="139"/>
      <c r="DA54" s="248"/>
      <c r="DB54" s="589"/>
      <c r="DC54" s="139"/>
      <c r="DD54" s="249"/>
    </row>
    <row r="55" spans="1:108" s="188" customFormat="1" ht="78" customHeight="1" x14ac:dyDescent="0.25">
      <c r="A55" s="521">
        <f t="shared" si="9"/>
        <v>52</v>
      </c>
      <c r="B55" s="50" t="s">
        <v>1500</v>
      </c>
      <c r="C55" s="116" t="s">
        <v>1999</v>
      </c>
      <c r="D55" s="117" t="s">
        <v>1998</v>
      </c>
      <c r="E55" s="79">
        <v>42424</v>
      </c>
      <c r="F55" s="118" t="s">
        <v>1510</v>
      </c>
      <c r="G55" s="118" t="s">
        <v>1718</v>
      </c>
      <c r="H55" s="48" t="s">
        <v>1733</v>
      </c>
      <c r="I55" s="48" t="s">
        <v>2000</v>
      </c>
      <c r="J55" s="28" t="s">
        <v>2359</v>
      </c>
      <c r="K55" s="61">
        <v>50</v>
      </c>
      <c r="L55" s="120" t="s">
        <v>2001</v>
      </c>
      <c r="M55" s="54" t="s">
        <v>2002</v>
      </c>
      <c r="N55" s="304">
        <v>30000000</v>
      </c>
      <c r="O55" s="46" t="s">
        <v>2003</v>
      </c>
      <c r="P55" s="57" t="s">
        <v>2004</v>
      </c>
      <c r="Q55" s="305" t="s">
        <v>1488</v>
      </c>
      <c r="R55" s="306" t="s">
        <v>2123</v>
      </c>
      <c r="S55" s="123"/>
      <c r="T55" s="124"/>
      <c r="U55" s="123"/>
      <c r="V55" s="500">
        <v>52</v>
      </c>
      <c r="W55" s="79">
        <v>42447</v>
      </c>
      <c r="X55" s="79">
        <v>42451</v>
      </c>
      <c r="Y55" s="125">
        <f t="shared" si="43"/>
        <v>4</v>
      </c>
      <c r="Z55" s="119" t="s">
        <v>1590</v>
      </c>
      <c r="AA55" s="119" t="s">
        <v>2005</v>
      </c>
      <c r="AB55" s="48" t="s">
        <v>1733</v>
      </c>
      <c r="AC55" s="48" t="s">
        <v>2006</v>
      </c>
      <c r="AD55" s="51" t="s">
        <v>2122</v>
      </c>
      <c r="AE55" s="307">
        <v>830028714</v>
      </c>
      <c r="AF55" s="126" t="s">
        <v>1977</v>
      </c>
      <c r="AG55" s="127">
        <v>63916</v>
      </c>
      <c r="AH55" s="79">
        <v>42447</v>
      </c>
      <c r="AI55" s="139" t="s">
        <v>1594</v>
      </c>
      <c r="AJ55" s="35">
        <v>42447</v>
      </c>
      <c r="AK55" s="51">
        <v>21500331124</v>
      </c>
      <c r="AL55" s="47"/>
      <c r="AM55" s="47">
        <v>30000000</v>
      </c>
      <c r="AN55" s="125"/>
      <c r="AO55" s="125">
        <f t="shared" si="44"/>
        <v>30000000</v>
      </c>
      <c r="AP55" s="148" t="s">
        <v>22</v>
      </c>
      <c r="AQ55" s="149" t="s">
        <v>68</v>
      </c>
      <c r="AR55" s="149" t="s">
        <v>68</v>
      </c>
      <c r="AS55" s="149" t="s">
        <v>68</v>
      </c>
      <c r="AT55" s="150" t="s">
        <v>68</v>
      </c>
      <c r="AU55" s="79">
        <v>42447</v>
      </c>
      <c r="AV55" s="79">
        <v>42735</v>
      </c>
      <c r="AW55" s="47">
        <f t="shared" ref="AW55" si="72">AV55-AU55</f>
        <v>288</v>
      </c>
      <c r="AX55" s="47"/>
      <c r="AY55" s="26" t="s">
        <v>103</v>
      </c>
      <c r="AZ55" s="151">
        <f>LOOKUP(AY55,'SUPERVISIONES 2015'!$A$3:$B$1279,'SUPERVISIONES 2015'!$B$3:$B$1279)</f>
        <v>52206863</v>
      </c>
      <c r="BA55" s="28" t="s">
        <v>2641</v>
      </c>
      <c r="BB55" s="152"/>
      <c r="BC55" s="153"/>
      <c r="BD55" s="154"/>
      <c r="BE55" s="154"/>
      <c r="BF55" s="153"/>
      <c r="BG55" s="154"/>
      <c r="BH55" s="155"/>
      <c r="BI55" s="156"/>
      <c r="BJ55" s="157"/>
      <c r="BK55" s="157"/>
      <c r="BL55" s="158"/>
      <c r="BM55" s="157"/>
      <c r="BN55" s="159"/>
      <c r="BO55" s="159"/>
      <c r="BP55" s="160"/>
      <c r="BQ55" s="161"/>
      <c r="BR55" s="162"/>
      <c r="BS55" s="161"/>
      <c r="BT55" s="163">
        <f t="shared" ref="BT55:BT56" si="73">+AN55</f>
        <v>0</v>
      </c>
      <c r="BU55" s="164">
        <f t="shared" ref="BU55" si="74">+BD55+BJ55+BP55+BT55</f>
        <v>0</v>
      </c>
      <c r="BV55" s="165">
        <f t="shared" ref="BV55:BV56" si="75">+AO55+BU55</f>
        <v>30000000</v>
      </c>
      <c r="BW55" s="166"/>
      <c r="BX55" s="166"/>
      <c r="BY55" s="166"/>
      <c r="BZ55" s="166"/>
      <c r="CA55" s="154"/>
      <c r="CB55" s="156"/>
      <c r="CC55" s="156"/>
      <c r="CD55" s="156"/>
      <c r="CE55" s="156"/>
      <c r="CF55" s="157"/>
      <c r="CG55" s="192"/>
      <c r="CH55" s="192"/>
      <c r="CI55" s="193"/>
      <c r="CJ55" s="193"/>
      <c r="CK55" s="193"/>
      <c r="CL55" s="194"/>
      <c r="CM55" s="195"/>
      <c r="CN55" s="196"/>
      <c r="CO55" s="125"/>
      <c r="CP55" s="194"/>
      <c r="CQ55" s="197"/>
      <c r="CR55" s="198"/>
      <c r="CS55" s="199"/>
      <c r="CT55" s="200"/>
      <c r="CU55" s="201"/>
      <c r="CV55" s="202"/>
      <c r="CW55" s="203"/>
      <c r="CX55" s="201"/>
      <c r="CY55" s="204"/>
      <c r="CZ55" s="204"/>
      <c r="DA55" s="205"/>
      <c r="DB55" s="589"/>
      <c r="DC55" s="204">
        <f t="shared" ref="DC55" si="76">+DA55</f>
        <v>0</v>
      </c>
      <c r="DD55" s="206">
        <f t="shared" ref="DD55" si="77">+CS55</f>
        <v>0</v>
      </c>
    </row>
    <row r="56" spans="1:108" s="130" customFormat="1" ht="101.25" customHeight="1" x14ac:dyDescent="0.25">
      <c r="A56" s="521">
        <f t="shared" si="9"/>
        <v>48</v>
      </c>
      <c r="B56" s="50" t="s">
        <v>1484</v>
      </c>
      <c r="C56" s="116" t="s">
        <v>2076</v>
      </c>
      <c r="D56" s="417">
        <v>54</v>
      </c>
      <c r="E56" s="79">
        <v>42426</v>
      </c>
      <c r="F56" s="118" t="s">
        <v>1510</v>
      </c>
      <c r="G56" s="118" t="s">
        <v>1547</v>
      </c>
      <c r="H56" s="119" t="s">
        <v>1486</v>
      </c>
      <c r="I56" s="119" t="s">
        <v>1846</v>
      </c>
      <c r="J56" s="28" t="s">
        <v>2083</v>
      </c>
      <c r="K56" s="61">
        <v>239</v>
      </c>
      <c r="L56" s="120">
        <v>801116</v>
      </c>
      <c r="M56" s="54" t="s">
        <v>2072</v>
      </c>
      <c r="N56" s="304">
        <v>31000000</v>
      </c>
      <c r="O56" s="46" t="s">
        <v>2084</v>
      </c>
      <c r="P56" s="57" t="s">
        <v>1496</v>
      </c>
      <c r="Q56" s="305" t="s">
        <v>1488</v>
      </c>
      <c r="R56" s="306" t="s">
        <v>1489</v>
      </c>
      <c r="S56" s="123"/>
      <c r="T56" s="124"/>
      <c r="U56" s="123"/>
      <c r="V56" s="500">
        <v>48</v>
      </c>
      <c r="W56" s="79">
        <v>42436</v>
      </c>
      <c r="X56" s="79">
        <v>42437</v>
      </c>
      <c r="Y56" s="125">
        <f t="shared" si="43"/>
        <v>1</v>
      </c>
      <c r="Z56" s="119" t="s">
        <v>1491</v>
      </c>
      <c r="AA56" s="119" t="s">
        <v>1492</v>
      </c>
      <c r="AB56" s="119" t="s">
        <v>1493</v>
      </c>
      <c r="AC56" s="119" t="s">
        <v>1493</v>
      </c>
      <c r="AD56" s="51" t="s">
        <v>2116</v>
      </c>
      <c r="AE56" s="307">
        <v>80138875</v>
      </c>
      <c r="AF56" s="126"/>
      <c r="AG56" s="127">
        <v>54016</v>
      </c>
      <c r="AH56" s="79">
        <v>42436</v>
      </c>
      <c r="AI56" s="308" t="s">
        <v>1497</v>
      </c>
      <c r="AJ56" s="35">
        <v>56542111</v>
      </c>
      <c r="AK56" s="51" t="s">
        <v>2055</v>
      </c>
      <c r="AL56" s="210">
        <v>3100000</v>
      </c>
      <c r="AM56" s="210">
        <v>31000000</v>
      </c>
      <c r="AN56" s="125"/>
      <c r="AO56" s="125">
        <f t="shared" si="44"/>
        <v>31000000</v>
      </c>
      <c r="AP56" s="148" t="s">
        <v>22</v>
      </c>
      <c r="AQ56" s="149" t="s">
        <v>68</v>
      </c>
      <c r="AR56" s="149" t="s">
        <v>68</v>
      </c>
      <c r="AS56" s="149" t="s">
        <v>68</v>
      </c>
      <c r="AT56" s="150" t="s">
        <v>68</v>
      </c>
      <c r="AU56" s="79">
        <v>42436</v>
      </c>
      <c r="AV56" s="79">
        <v>42735</v>
      </c>
      <c r="AW56" s="47">
        <f>AV56-AU56</f>
        <v>299</v>
      </c>
      <c r="AX56" s="47">
        <v>0</v>
      </c>
      <c r="AY56" s="26" t="s">
        <v>1468</v>
      </c>
      <c r="AZ56" s="151">
        <f>LOOKUP(AY56,'SUPERVISIONES 2015'!$A$3:$B$1279,'SUPERVISIONES 2015'!$B$3:$B$1279)</f>
        <v>52260482</v>
      </c>
      <c r="BA56" s="208" t="s">
        <v>2117</v>
      </c>
      <c r="BB56" s="153"/>
      <c r="BC56" s="153"/>
      <c r="BD56" s="154"/>
      <c r="BE56" s="209"/>
      <c r="BF56" s="153"/>
      <c r="BG56" s="154"/>
      <c r="BH56" s="155"/>
      <c r="BI56" s="156"/>
      <c r="BJ56" s="157"/>
      <c r="BK56" s="157"/>
      <c r="BL56" s="158"/>
      <c r="BM56" s="157"/>
      <c r="BN56" s="159"/>
      <c r="BO56" s="159"/>
      <c r="BP56" s="160"/>
      <c r="BQ56" s="161"/>
      <c r="BR56" s="162"/>
      <c r="BS56" s="161"/>
      <c r="BT56" s="163">
        <f t="shared" si="73"/>
        <v>0</v>
      </c>
      <c r="BU56" s="164">
        <f>+BD56+BJ56+BP56+BT56</f>
        <v>0</v>
      </c>
      <c r="BV56" s="165">
        <f t="shared" si="75"/>
        <v>31000000</v>
      </c>
      <c r="BW56" s="166"/>
      <c r="BX56" s="166"/>
      <c r="BY56" s="309"/>
      <c r="BZ56" s="166"/>
      <c r="CA56" s="154"/>
      <c r="CB56" s="157"/>
      <c r="CC56" s="156"/>
      <c r="CD56" s="156"/>
      <c r="CE56" s="156"/>
      <c r="CF56" s="157"/>
      <c r="CG56" s="192"/>
      <c r="CH56" s="192"/>
      <c r="CI56" s="193"/>
      <c r="CJ56" s="193"/>
      <c r="CK56" s="193"/>
      <c r="CL56" s="194"/>
      <c r="CM56" s="195">
        <f t="shared" ref="CM56" si="78">+IF(BX56&gt;AV56,IF(CC56&gt;BX56,IF(CH56&gt;CC56,CH56,CC56),BX56),AV56)</f>
        <v>42735</v>
      </c>
      <c r="CN56" s="196"/>
      <c r="CO56" s="125"/>
      <c r="CP56" s="194"/>
      <c r="CQ56" s="197" t="e">
        <f>+SUMIFS(#REF!,#REF!,AG56)</f>
        <v>#REF!</v>
      </c>
      <c r="CR56" s="198" t="e">
        <f>+SUMIFS(#REF!,#REF!,BB56)+SUMIFS(#REF!,#REF!,BH56)+SUMIFS(#REF!,#REF!,BN56)</f>
        <v>#REF!</v>
      </c>
      <c r="CS56" s="199" t="e">
        <f>+(CQ56+CR56)/BV56</f>
        <v>#REF!</v>
      </c>
      <c r="CT56" s="200"/>
      <c r="CU56" s="201" t="str">
        <f t="shared" ref="CU56" si="79">+R56</f>
        <v>EJECUCIÓN</v>
      </c>
      <c r="CV56" s="202"/>
      <c r="CW56" s="203">
        <f t="shared" ref="CW56" si="80">+AU56</f>
        <v>42436</v>
      </c>
      <c r="CX56" s="201">
        <f t="shared" ref="CX56" si="81">+CM56</f>
        <v>42735</v>
      </c>
      <c r="CY56" s="204">
        <f>+CX56-CW56</f>
        <v>299</v>
      </c>
      <c r="CZ56" s="204">
        <f t="shared" ref="CZ56" si="82">+$DB$1-CW56</f>
        <v>-159</v>
      </c>
      <c r="DA56" s="205">
        <f>+IF(CZ56&gt;=CY56,100,(CZ56/CY56)*100)</f>
        <v>-53.177257525083611</v>
      </c>
      <c r="DB56" s="589"/>
      <c r="DC56" s="204">
        <f>+DA56</f>
        <v>-53.177257525083611</v>
      </c>
      <c r="DD56" s="206" t="e">
        <f>+CS56</f>
        <v>#REF!</v>
      </c>
    </row>
    <row r="57" spans="1:108" s="130" customFormat="1" ht="78.75" customHeight="1" x14ac:dyDescent="0.25">
      <c r="A57" s="521" t="str">
        <f t="shared" si="9"/>
        <v>56</v>
      </c>
      <c r="B57" s="50" t="s">
        <v>1647</v>
      </c>
      <c r="C57" s="475" t="s">
        <v>2091</v>
      </c>
      <c r="D57" s="117">
        <v>55</v>
      </c>
      <c r="E57" s="79">
        <v>42437</v>
      </c>
      <c r="F57" s="118" t="s">
        <v>1510</v>
      </c>
      <c r="G57" s="118" t="s">
        <v>1547</v>
      </c>
      <c r="H57" s="48" t="s">
        <v>1486</v>
      </c>
      <c r="I57" s="48" t="s">
        <v>1846</v>
      </c>
      <c r="J57" s="28" t="s">
        <v>2092</v>
      </c>
      <c r="K57" s="61">
        <v>238</v>
      </c>
      <c r="L57" s="120">
        <v>801217</v>
      </c>
      <c r="M57" s="54" t="s">
        <v>1910</v>
      </c>
      <c r="N57" s="304">
        <v>20000000</v>
      </c>
      <c r="O57" s="46" t="s">
        <v>2093</v>
      </c>
      <c r="P57" s="57" t="s">
        <v>1496</v>
      </c>
      <c r="Q57" s="305" t="s">
        <v>1488</v>
      </c>
      <c r="R57" s="306" t="s">
        <v>1489</v>
      </c>
      <c r="S57" s="123"/>
      <c r="T57" s="124"/>
      <c r="U57" s="123"/>
      <c r="V57" s="500" t="s">
        <v>2204</v>
      </c>
      <c r="W57" s="79">
        <v>42457</v>
      </c>
      <c r="X57" s="79">
        <v>42458</v>
      </c>
      <c r="Y57" s="125">
        <f t="shared" si="43"/>
        <v>1</v>
      </c>
      <c r="Z57" s="119" t="s">
        <v>1590</v>
      </c>
      <c r="AA57" s="119" t="s">
        <v>2124</v>
      </c>
      <c r="AB57" s="119" t="s">
        <v>1493</v>
      </c>
      <c r="AC57" s="119" t="s">
        <v>1493</v>
      </c>
      <c r="AD57" s="51" t="s">
        <v>2125</v>
      </c>
      <c r="AE57" s="466">
        <v>79905768</v>
      </c>
      <c r="AF57" s="126"/>
      <c r="AG57" s="127">
        <v>65016</v>
      </c>
      <c r="AH57" s="79">
        <v>42457</v>
      </c>
      <c r="AI57" s="308" t="s">
        <v>1594</v>
      </c>
      <c r="AJ57" s="35">
        <v>3015880</v>
      </c>
      <c r="AK57" s="51" t="s">
        <v>2126</v>
      </c>
      <c r="AL57" s="47"/>
      <c r="AM57" s="47">
        <v>20000000</v>
      </c>
      <c r="AN57" s="125"/>
      <c r="AO57" s="125">
        <v>20000000</v>
      </c>
      <c r="AP57" s="148"/>
      <c r="AQ57" s="149"/>
      <c r="AR57" s="149"/>
      <c r="AS57" s="149"/>
      <c r="AT57" s="150"/>
      <c r="AU57" s="79"/>
      <c r="AV57" s="79"/>
      <c r="AW57" s="47"/>
      <c r="AX57" s="47"/>
      <c r="AY57" s="415"/>
      <c r="AZ57" s="151"/>
      <c r="BA57" s="31"/>
      <c r="BB57" s="153"/>
      <c r="BC57" s="153"/>
      <c r="BD57" s="154"/>
      <c r="BE57" s="209"/>
      <c r="BF57" s="153"/>
      <c r="BG57" s="154"/>
      <c r="BH57" s="155"/>
      <c r="BI57" s="156"/>
      <c r="BJ57" s="157"/>
      <c r="BK57" s="157"/>
      <c r="BL57" s="158"/>
      <c r="BM57" s="157"/>
      <c r="BN57" s="159"/>
      <c r="BO57" s="159"/>
      <c r="BP57" s="160"/>
      <c r="BQ57" s="161"/>
      <c r="BR57" s="162"/>
      <c r="BS57" s="161"/>
      <c r="BT57" s="163"/>
      <c r="BU57" s="164"/>
      <c r="BV57" s="165"/>
      <c r="BW57" s="166"/>
      <c r="BX57" s="166"/>
      <c r="BY57" s="309"/>
      <c r="BZ57" s="166"/>
      <c r="CA57" s="154"/>
      <c r="CB57" s="157"/>
      <c r="CC57" s="156"/>
      <c r="CD57" s="156"/>
      <c r="CE57" s="156"/>
      <c r="CF57" s="157"/>
      <c r="CG57" s="192"/>
      <c r="CH57" s="192"/>
      <c r="CI57" s="193"/>
      <c r="CJ57" s="193"/>
      <c r="CK57" s="193"/>
      <c r="CL57" s="194"/>
      <c r="CM57" s="195"/>
      <c r="CN57" s="196"/>
      <c r="CO57" s="125"/>
      <c r="CP57" s="194"/>
      <c r="CQ57" s="197"/>
      <c r="CR57" s="198"/>
      <c r="CS57" s="199"/>
      <c r="CT57" s="200"/>
      <c r="CU57" s="201"/>
      <c r="CV57" s="202"/>
      <c r="CW57" s="203"/>
      <c r="CX57" s="201"/>
      <c r="CY57" s="204"/>
      <c r="CZ57" s="204"/>
      <c r="DA57" s="205"/>
      <c r="DB57" s="589"/>
      <c r="DC57" s="204"/>
      <c r="DD57" s="206"/>
    </row>
    <row r="58" spans="1:108" s="130" customFormat="1" ht="78.75" customHeight="1" x14ac:dyDescent="0.25">
      <c r="A58" s="521" t="str">
        <f t="shared" si="9"/>
        <v>71</v>
      </c>
      <c r="B58" s="50" t="s">
        <v>1654</v>
      </c>
      <c r="C58" s="475" t="s">
        <v>2203</v>
      </c>
      <c r="D58" s="117" t="s">
        <v>2204</v>
      </c>
      <c r="E58" s="79">
        <v>42437</v>
      </c>
      <c r="F58" s="118" t="s">
        <v>1510</v>
      </c>
      <c r="G58" s="118" t="s">
        <v>1547</v>
      </c>
      <c r="H58" s="48" t="s">
        <v>1486</v>
      </c>
      <c r="I58" s="48" t="s">
        <v>1846</v>
      </c>
      <c r="J58" s="28" t="s">
        <v>2205</v>
      </c>
      <c r="K58" s="61">
        <v>44</v>
      </c>
      <c r="L58" s="120">
        <v>861005</v>
      </c>
      <c r="M58" s="54" t="s">
        <v>2206</v>
      </c>
      <c r="N58" s="304" t="s">
        <v>2207</v>
      </c>
      <c r="O58" s="46">
        <v>21816</v>
      </c>
      <c r="P58" s="57" t="s">
        <v>2135</v>
      </c>
      <c r="Q58" s="305" t="s">
        <v>1488</v>
      </c>
      <c r="R58" s="306" t="s">
        <v>1972</v>
      </c>
      <c r="S58" s="123"/>
      <c r="T58" s="124"/>
      <c r="U58" s="123"/>
      <c r="V58" s="500" t="s">
        <v>2549</v>
      </c>
      <c r="W58" s="79">
        <v>42479</v>
      </c>
      <c r="X58" s="79">
        <v>42482</v>
      </c>
      <c r="Y58" s="125">
        <f t="shared" si="43"/>
        <v>3</v>
      </c>
      <c r="Z58" s="119" t="s">
        <v>2032</v>
      </c>
      <c r="AA58" s="119" t="s">
        <v>1492</v>
      </c>
      <c r="AB58" s="119" t="s">
        <v>1493</v>
      </c>
      <c r="AC58" s="119" t="s">
        <v>2006</v>
      </c>
      <c r="AD58" s="51" t="s">
        <v>2534</v>
      </c>
      <c r="AE58" s="466">
        <v>860351894</v>
      </c>
      <c r="AF58" s="126" t="s">
        <v>1977</v>
      </c>
      <c r="AG58" s="127">
        <v>85916</v>
      </c>
      <c r="AH58" s="79"/>
      <c r="AI58" s="308"/>
      <c r="AJ58" s="35"/>
      <c r="AK58" s="51"/>
      <c r="AL58" s="47"/>
      <c r="AM58" s="47">
        <v>147600000</v>
      </c>
      <c r="AN58" s="125"/>
      <c r="AO58" s="125">
        <f>AM58+AN58</f>
        <v>147600000</v>
      </c>
      <c r="AP58" s="148"/>
      <c r="AQ58" s="149"/>
      <c r="AR58" s="149"/>
      <c r="AS58" s="149"/>
      <c r="AT58" s="150"/>
      <c r="AU58" s="79"/>
      <c r="AV58" s="79">
        <v>42704</v>
      </c>
      <c r="AW58" s="47"/>
      <c r="AX58" s="47"/>
      <c r="AY58" s="415" t="s">
        <v>2550</v>
      </c>
      <c r="AZ58" s="151"/>
      <c r="BA58" s="31"/>
      <c r="BB58" s="153"/>
      <c r="BC58" s="153"/>
      <c r="BD58" s="154"/>
      <c r="BE58" s="209"/>
      <c r="BF58" s="153"/>
      <c r="BG58" s="154"/>
      <c r="BH58" s="155"/>
      <c r="BI58" s="156"/>
      <c r="BJ58" s="157"/>
      <c r="BK58" s="157"/>
      <c r="BL58" s="158"/>
      <c r="BM58" s="157"/>
      <c r="BN58" s="159"/>
      <c r="BO58" s="159"/>
      <c r="BP58" s="160"/>
      <c r="BQ58" s="161"/>
      <c r="BR58" s="162"/>
      <c r="BS58" s="161"/>
      <c r="BT58" s="163"/>
      <c r="BU58" s="164"/>
      <c r="BV58" s="165"/>
      <c r="BW58" s="166"/>
      <c r="BX58" s="166"/>
      <c r="BY58" s="309"/>
      <c r="BZ58" s="166"/>
      <c r="CA58" s="154"/>
      <c r="CB58" s="157"/>
      <c r="CC58" s="156"/>
      <c r="CD58" s="156"/>
      <c r="CE58" s="156"/>
      <c r="CF58" s="157"/>
      <c r="CG58" s="192"/>
      <c r="CH58" s="192"/>
      <c r="CI58" s="193"/>
      <c r="CJ58" s="193"/>
      <c r="CK58" s="193"/>
      <c r="CL58" s="194"/>
      <c r="CM58" s="195"/>
      <c r="CN58" s="196"/>
      <c r="CO58" s="125"/>
      <c r="CP58" s="194"/>
      <c r="CQ58" s="197"/>
      <c r="CR58" s="198"/>
      <c r="CS58" s="199"/>
      <c r="CT58" s="200"/>
      <c r="CU58" s="201"/>
      <c r="CV58" s="202"/>
      <c r="CW58" s="203"/>
      <c r="CX58" s="201"/>
      <c r="CY58" s="204"/>
      <c r="CZ58" s="204"/>
      <c r="DA58" s="205"/>
      <c r="DB58" s="589"/>
      <c r="DC58" s="204"/>
      <c r="DD58" s="206"/>
    </row>
    <row r="59" spans="1:108" ht="114.75" x14ac:dyDescent="0.25">
      <c r="A59" s="521">
        <f t="shared" si="9"/>
        <v>59</v>
      </c>
      <c r="B59" s="51" t="s">
        <v>1653</v>
      </c>
      <c r="C59" s="476" t="s">
        <v>2230</v>
      </c>
      <c r="D59" s="135">
        <v>57</v>
      </c>
      <c r="E59" s="79">
        <v>42438</v>
      </c>
      <c r="F59" s="51" t="s">
        <v>1510</v>
      </c>
      <c r="G59" s="118" t="s">
        <v>1547</v>
      </c>
      <c r="H59" s="37" t="s">
        <v>1733</v>
      </c>
      <c r="I59" s="37" t="s">
        <v>2228</v>
      </c>
      <c r="J59" s="136" t="s">
        <v>2229</v>
      </c>
      <c r="K59" s="137">
        <v>170</v>
      </c>
      <c r="L59" s="138">
        <v>432121</v>
      </c>
      <c r="M59" s="138" t="s">
        <v>2231</v>
      </c>
      <c r="N59" s="68">
        <v>10000000</v>
      </c>
      <c r="O59" s="53" t="s">
        <v>2232</v>
      </c>
      <c r="P59" s="59" t="s">
        <v>1704</v>
      </c>
      <c r="Q59" s="133" t="s">
        <v>1488</v>
      </c>
      <c r="R59" s="133" t="s">
        <v>2233</v>
      </c>
      <c r="S59" s="141"/>
      <c r="T59" s="142"/>
      <c r="U59" s="141"/>
      <c r="V59" s="500">
        <v>59</v>
      </c>
      <c r="W59" s="79">
        <v>42461</v>
      </c>
      <c r="X59" s="143">
        <v>42465</v>
      </c>
      <c r="Y59" s="125">
        <f t="shared" si="43"/>
        <v>4</v>
      </c>
      <c r="Z59" s="51" t="s">
        <v>1831</v>
      </c>
      <c r="AA59" s="51"/>
      <c r="AB59" s="48" t="s">
        <v>1493</v>
      </c>
      <c r="AC59" s="48" t="s">
        <v>1493</v>
      </c>
      <c r="AD59" s="51" t="s">
        <v>2234</v>
      </c>
      <c r="AE59" s="423">
        <v>8300141960</v>
      </c>
      <c r="AF59" s="126" t="s">
        <v>1611</v>
      </c>
      <c r="AG59" s="43">
        <v>76216</v>
      </c>
      <c r="AH59" s="140">
        <v>42461</v>
      </c>
      <c r="AI59" s="140" t="s">
        <v>1594</v>
      </c>
      <c r="AJ59" s="43">
        <v>4622579354</v>
      </c>
      <c r="AK59" s="422" t="s">
        <v>1978</v>
      </c>
      <c r="AL59" s="235"/>
      <c r="AM59" s="139">
        <v>10000000</v>
      </c>
      <c r="AN59" s="139"/>
      <c r="AO59" s="125">
        <f>AM59+AN59</f>
        <v>10000000</v>
      </c>
      <c r="AP59" s="48" t="s">
        <v>2181</v>
      </c>
      <c r="AQ59" s="236" t="s">
        <v>2058</v>
      </c>
      <c r="AR59" s="237"/>
      <c r="AS59" s="237"/>
      <c r="AT59" s="121"/>
      <c r="AU59" s="79"/>
      <c r="AV59" s="79">
        <v>42735</v>
      </c>
      <c r="AW59" s="238"/>
      <c r="AX59" s="238"/>
      <c r="AY59" s="239" t="s">
        <v>65</v>
      </c>
      <c r="AZ59" s="240">
        <v>79379510</v>
      </c>
      <c r="BA59" s="424" t="s">
        <v>2235</v>
      </c>
      <c r="BB59" s="143"/>
      <c r="BC59" s="143"/>
      <c r="BD59" s="125"/>
      <c r="BE59" s="196"/>
      <c r="BF59" s="143"/>
      <c r="BG59" s="125"/>
      <c r="BH59" s="241"/>
      <c r="BI59" s="143"/>
      <c r="BJ59" s="125"/>
      <c r="BK59" s="125"/>
      <c r="BL59" s="143"/>
      <c r="BM59" s="125"/>
      <c r="BN59" s="241"/>
      <c r="BO59" s="241"/>
      <c r="BP59" s="125"/>
      <c r="BQ59" s="125"/>
      <c r="BR59" s="143"/>
      <c r="BS59" s="125"/>
      <c r="BT59" s="242"/>
      <c r="BU59" s="242"/>
      <c r="BV59" s="242"/>
      <c r="BW59" s="243"/>
      <c r="BX59" s="243"/>
      <c r="BY59" s="126"/>
      <c r="BZ59" s="243"/>
      <c r="CA59" s="125"/>
      <c r="CB59" s="243"/>
      <c r="CC59" s="243"/>
      <c r="CD59" s="126"/>
      <c r="CE59" s="243"/>
      <c r="CF59" s="125"/>
      <c r="CG59" s="243"/>
      <c r="CH59" s="243"/>
      <c r="CI59" s="126"/>
      <c r="CJ59" s="243"/>
      <c r="CK59" s="125"/>
      <c r="CL59" s="245"/>
      <c r="CM59" s="143"/>
      <c r="CN59" s="196"/>
      <c r="CO59" s="125"/>
      <c r="CP59" s="245"/>
      <c r="CQ59" s="246"/>
      <c r="CR59" s="247"/>
      <c r="CS59" s="247"/>
      <c r="CT59" s="247"/>
      <c r="CU59" s="134"/>
      <c r="CV59" s="134"/>
      <c r="CW59" s="134"/>
      <c r="CX59" s="134"/>
      <c r="CY59" s="134"/>
      <c r="CZ59" s="139"/>
      <c r="DA59" s="248"/>
      <c r="DB59" s="592"/>
      <c r="DC59" s="139"/>
      <c r="DD59" s="249"/>
    </row>
    <row r="60" spans="1:108" ht="63.75" x14ac:dyDescent="0.25">
      <c r="A60" s="521">
        <f t="shared" si="9"/>
        <v>55</v>
      </c>
      <c r="B60" s="51" t="s">
        <v>2260</v>
      </c>
      <c r="C60" s="476"/>
      <c r="D60" s="135">
        <v>58</v>
      </c>
      <c r="E60" s="79">
        <v>42436</v>
      </c>
      <c r="F60" s="51" t="s">
        <v>1510</v>
      </c>
      <c r="G60" s="118" t="s">
        <v>1547</v>
      </c>
      <c r="H60" s="37" t="s">
        <v>1486</v>
      </c>
      <c r="I60" s="37" t="s">
        <v>214</v>
      </c>
      <c r="J60" s="264" t="s">
        <v>2261</v>
      </c>
      <c r="K60" s="137">
        <v>173</v>
      </c>
      <c r="L60" s="138">
        <v>831217</v>
      </c>
      <c r="M60" s="138" t="s">
        <v>2262</v>
      </c>
      <c r="N60" s="68">
        <v>55000000</v>
      </c>
      <c r="O60" s="53" t="s">
        <v>2263</v>
      </c>
      <c r="P60" s="59" t="s">
        <v>1861</v>
      </c>
      <c r="Q60" s="133" t="s">
        <v>1488</v>
      </c>
      <c r="R60" s="133" t="s">
        <v>2233</v>
      </c>
      <c r="S60" s="141"/>
      <c r="T60" s="142"/>
      <c r="U60" s="141"/>
      <c r="V60" s="500">
        <v>55</v>
      </c>
      <c r="W60" s="79">
        <v>42457</v>
      </c>
      <c r="X60" s="143">
        <v>42457</v>
      </c>
      <c r="Y60" s="125">
        <f t="shared" si="43"/>
        <v>0</v>
      </c>
      <c r="Z60" s="51" t="s">
        <v>1831</v>
      </c>
      <c r="AA60" s="51" t="s">
        <v>2264</v>
      </c>
      <c r="AB60" s="48" t="s">
        <v>1493</v>
      </c>
      <c r="AC60" s="48" t="s">
        <v>1493</v>
      </c>
      <c r="AD60" s="425" t="s">
        <v>2265</v>
      </c>
      <c r="AE60" s="423">
        <v>830072071</v>
      </c>
      <c r="AF60" s="126" t="s">
        <v>1600</v>
      </c>
      <c r="AG60" s="43">
        <v>64816</v>
      </c>
      <c r="AH60" s="140">
        <v>42457</v>
      </c>
      <c r="AI60" s="140" t="s">
        <v>1594</v>
      </c>
      <c r="AJ60" s="43">
        <v>477769999699</v>
      </c>
      <c r="AK60" s="422" t="s">
        <v>1828</v>
      </c>
      <c r="AL60" s="235"/>
      <c r="AM60" s="139">
        <v>55000000</v>
      </c>
      <c r="AN60" s="79"/>
      <c r="AO60" s="125">
        <f t="shared" ref="AO60:AO70" si="83">+AM60+AN60</f>
        <v>55000000</v>
      </c>
      <c r="AP60" s="250" t="s">
        <v>22</v>
      </c>
      <c r="AQ60" s="149" t="s">
        <v>68</v>
      </c>
      <c r="AR60" s="149" t="s">
        <v>68</v>
      </c>
      <c r="AS60" s="149" t="s">
        <v>68</v>
      </c>
      <c r="AT60" s="150" t="s">
        <v>68</v>
      </c>
      <c r="AU60" s="79">
        <v>42458</v>
      </c>
      <c r="AV60" s="79">
        <v>42735</v>
      </c>
      <c r="AW60" s="47">
        <f t="shared" ref="AW60:AW61" si="84">AV60-AU60</f>
        <v>277</v>
      </c>
      <c r="AX60" s="47"/>
      <c r="AY60" s="26" t="s">
        <v>1595</v>
      </c>
      <c r="AZ60" s="151"/>
      <c r="BA60" s="36"/>
      <c r="BB60" s="152"/>
      <c r="BC60" s="153"/>
      <c r="BD60" s="154"/>
      <c r="BE60" s="154"/>
      <c r="BF60" s="153"/>
      <c r="BG60" s="154"/>
      <c r="BH60" s="155"/>
      <c r="BI60" s="156"/>
      <c r="BJ60" s="157"/>
      <c r="BK60" s="157"/>
      <c r="BL60" s="158"/>
      <c r="BM60" s="157"/>
      <c r="BN60" s="159"/>
      <c r="BO60" s="159"/>
      <c r="BP60" s="160"/>
      <c r="BQ60" s="161"/>
      <c r="BR60" s="162"/>
      <c r="BS60" s="161"/>
      <c r="BT60" s="163">
        <f t="shared" ref="BT60:BT61" si="85">+AN60</f>
        <v>0</v>
      </c>
      <c r="BU60" s="164">
        <f t="shared" ref="BU60:BU61" si="86">+BD60+BJ60+BP60+BT60</f>
        <v>0</v>
      </c>
      <c r="BV60" s="165">
        <f t="shared" ref="BV60:BV61" si="87">+AO60+BU60</f>
        <v>55000000</v>
      </c>
      <c r="BW60" s="166"/>
      <c r="BX60" s="166"/>
      <c r="BY60" s="166"/>
      <c r="BZ60" s="166"/>
      <c r="CA60" s="154"/>
      <c r="CB60" s="156"/>
      <c r="CC60" s="156"/>
      <c r="CD60" s="156"/>
      <c r="CE60" s="156"/>
      <c r="CF60" s="157"/>
      <c r="CG60" s="192"/>
      <c r="CH60" s="192"/>
      <c r="CI60" s="193"/>
      <c r="CJ60" s="193"/>
      <c r="CK60" s="193"/>
      <c r="CL60" s="194"/>
      <c r="CM60" s="195"/>
      <c r="CN60" s="196"/>
      <c r="CO60" s="125"/>
      <c r="CP60" s="194"/>
      <c r="CQ60" s="197"/>
      <c r="CR60" s="198"/>
      <c r="CS60" s="199"/>
      <c r="CT60" s="200"/>
      <c r="CU60" s="201"/>
      <c r="CV60" s="202"/>
      <c r="CW60" s="203"/>
      <c r="CX60" s="201"/>
      <c r="CY60" s="204"/>
      <c r="CZ60" s="204"/>
      <c r="DA60" s="205"/>
      <c r="DB60" s="592"/>
    </row>
    <row r="61" spans="1:108" ht="81" customHeight="1" x14ac:dyDescent="0.25">
      <c r="A61" s="521">
        <f t="shared" si="9"/>
        <v>63</v>
      </c>
      <c r="B61" s="51" t="s">
        <v>1500</v>
      </c>
      <c r="C61" s="476" t="s">
        <v>2266</v>
      </c>
      <c r="D61" s="135">
        <v>59</v>
      </c>
      <c r="E61" s="79">
        <v>42446</v>
      </c>
      <c r="F61" s="51" t="s">
        <v>1510</v>
      </c>
      <c r="G61" s="51" t="s">
        <v>1548</v>
      </c>
      <c r="H61" s="37" t="s">
        <v>1733</v>
      </c>
      <c r="I61" s="37" t="s">
        <v>2228</v>
      </c>
      <c r="J61" s="426" t="s">
        <v>2267</v>
      </c>
      <c r="K61" s="137">
        <v>28</v>
      </c>
      <c r="L61" s="138">
        <v>461517</v>
      </c>
      <c r="M61" s="138" t="s">
        <v>2268</v>
      </c>
      <c r="N61" s="68">
        <v>89922400</v>
      </c>
      <c r="O61" s="53" t="s">
        <v>2269</v>
      </c>
      <c r="P61" s="59" t="s">
        <v>2211</v>
      </c>
      <c r="Q61" s="133" t="s">
        <v>1554</v>
      </c>
      <c r="R61" s="51" t="s">
        <v>2270</v>
      </c>
      <c r="S61" s="141"/>
      <c r="T61" s="142"/>
      <c r="U61" s="141"/>
      <c r="V61" s="500">
        <v>63</v>
      </c>
      <c r="W61" s="79">
        <v>42472</v>
      </c>
      <c r="X61" s="79">
        <v>42473</v>
      </c>
      <c r="Y61" s="125">
        <f t="shared" si="43"/>
        <v>1</v>
      </c>
      <c r="Z61" s="48" t="s">
        <v>2032</v>
      </c>
      <c r="AA61" s="48" t="s">
        <v>2271</v>
      </c>
      <c r="AB61" s="48" t="s">
        <v>2010</v>
      </c>
      <c r="AC61" s="48" t="s">
        <v>2010</v>
      </c>
      <c r="AD61" s="48" t="s">
        <v>2272</v>
      </c>
      <c r="AE61" s="146">
        <v>860000648</v>
      </c>
      <c r="AF61" s="126" t="s">
        <v>1611</v>
      </c>
      <c r="AG61" s="61">
        <v>81016</v>
      </c>
      <c r="AH61" s="243">
        <v>42472</v>
      </c>
      <c r="AI61" s="243" t="s">
        <v>1512</v>
      </c>
      <c r="AJ61" s="61">
        <v>20080287026</v>
      </c>
      <c r="AK61" s="121" t="s">
        <v>1978</v>
      </c>
      <c r="AL61" s="125"/>
      <c r="AM61" s="125">
        <v>89922400</v>
      </c>
      <c r="AN61" s="125"/>
      <c r="AO61" s="125">
        <f t="shared" si="83"/>
        <v>89922400</v>
      </c>
      <c r="AP61" s="427" t="s">
        <v>2273</v>
      </c>
      <c r="AQ61" s="428" t="s">
        <v>2274</v>
      </c>
      <c r="AR61" s="429" t="s">
        <v>2564</v>
      </c>
      <c r="AS61" s="429" t="s">
        <v>2565</v>
      </c>
      <c r="AT61" s="429">
        <v>42473</v>
      </c>
      <c r="AU61" s="79">
        <v>42473</v>
      </c>
      <c r="AV61" s="79">
        <v>42735</v>
      </c>
      <c r="AW61" s="47">
        <f t="shared" si="84"/>
        <v>262</v>
      </c>
      <c r="AX61" s="47"/>
      <c r="AY61" s="430" t="s">
        <v>2275</v>
      </c>
      <c r="AZ61" s="151"/>
      <c r="BA61" s="310" t="s">
        <v>2276</v>
      </c>
      <c r="BB61" s="153"/>
      <c r="BC61" s="153"/>
      <c r="BD61" s="154"/>
      <c r="BE61" s="209"/>
      <c r="BF61" s="153"/>
      <c r="BG61" s="154"/>
      <c r="BH61" s="155"/>
      <c r="BI61" s="156"/>
      <c r="BJ61" s="157"/>
      <c r="BK61" s="157"/>
      <c r="BL61" s="158"/>
      <c r="BM61" s="157"/>
      <c r="BN61" s="159"/>
      <c r="BO61" s="159"/>
      <c r="BP61" s="160"/>
      <c r="BQ61" s="161"/>
      <c r="BR61" s="162"/>
      <c r="BS61" s="161"/>
      <c r="BT61" s="163">
        <f t="shared" si="85"/>
        <v>0</v>
      </c>
      <c r="BU61" s="164">
        <f t="shared" si="86"/>
        <v>0</v>
      </c>
      <c r="BV61" s="165">
        <f t="shared" si="87"/>
        <v>89922400</v>
      </c>
      <c r="BW61" s="166"/>
      <c r="BX61" s="166"/>
      <c r="BY61" s="309"/>
      <c r="BZ61" s="166"/>
      <c r="CA61" s="154"/>
      <c r="CB61" s="157"/>
      <c r="CC61" s="156"/>
      <c r="CD61" s="156"/>
      <c r="CE61" s="156"/>
      <c r="CF61" s="157"/>
      <c r="CG61" s="192"/>
      <c r="CH61" s="192"/>
      <c r="CI61" s="193"/>
      <c r="CJ61" s="193"/>
      <c r="CK61" s="193"/>
      <c r="CL61" s="194"/>
      <c r="CM61" s="195">
        <f t="shared" ref="CM61" si="88">+IF(BX61&gt;AV61,IF(CC61&gt;BX61,IF(CH61&gt;CC61,CH61,CC61),BX61),AV61)</f>
        <v>42735</v>
      </c>
      <c r="CN61" s="196"/>
      <c r="CO61" s="125"/>
      <c r="CP61" s="194"/>
      <c r="CQ61" s="197" t="e">
        <f>+SUMIFS(#REF!,#REF!,AG61)</f>
        <v>#REF!</v>
      </c>
      <c r="CR61" s="198" t="e">
        <f>+SUMIFS(#REF!,#REF!,BB61)+SUMIFS(#REF!,#REF!,BH61)+SUMIFS(#REF!,#REF!,BN61)</f>
        <v>#REF!</v>
      </c>
      <c r="CS61" s="199" t="e">
        <f t="shared" ref="CS61" si="89">+(CQ61+CR61)/BV61</f>
        <v>#REF!</v>
      </c>
      <c r="CT61" s="200"/>
      <c r="CU61" s="201" t="str">
        <f t="shared" ref="CU61" si="90">+R61</f>
        <v>ELABORACIÓN CONTRATO</v>
      </c>
      <c r="CV61" s="202"/>
      <c r="CW61" s="203">
        <f t="shared" ref="CW61" si="91">+AU61</f>
        <v>42473</v>
      </c>
      <c r="CX61" s="201">
        <f t="shared" ref="CX61" si="92">+CM61</f>
        <v>42735</v>
      </c>
      <c r="CY61" s="204">
        <f t="shared" ref="CY61" si="93">+CX61-CW61</f>
        <v>262</v>
      </c>
      <c r="CZ61" s="204">
        <f t="shared" ref="CZ61" si="94">+$DB$1-CW61</f>
        <v>-196</v>
      </c>
      <c r="DA61" s="205">
        <f t="shared" ref="DA61" si="95">+IF(CZ61&gt;=CY61,100,(CZ61/CY61)*100)</f>
        <v>-74.809160305343511</v>
      </c>
      <c r="DB61" s="592"/>
      <c r="DC61" s="204">
        <f t="shared" ref="DC61" si="96">+DA61</f>
        <v>-74.809160305343511</v>
      </c>
      <c r="DD61" s="206" t="e">
        <f t="shared" ref="DD61" si="97">+CS61</f>
        <v>#REF!</v>
      </c>
    </row>
    <row r="62" spans="1:108" ht="76.5" x14ac:dyDescent="0.25">
      <c r="A62" s="521" t="str">
        <f t="shared" si="9"/>
        <v>DESIERTO</v>
      </c>
      <c r="B62" s="51" t="s">
        <v>1653</v>
      </c>
      <c r="C62" s="476" t="s">
        <v>2240</v>
      </c>
      <c r="D62" s="135">
        <v>60</v>
      </c>
      <c r="E62" s="79">
        <v>42447</v>
      </c>
      <c r="F62" s="51" t="s">
        <v>1510</v>
      </c>
      <c r="G62" s="51" t="s">
        <v>1568</v>
      </c>
      <c r="H62" s="37" t="s">
        <v>1839</v>
      </c>
      <c r="I62" s="37" t="s">
        <v>2236</v>
      </c>
      <c r="J62" s="136" t="s">
        <v>2237</v>
      </c>
      <c r="K62" s="137">
        <v>65</v>
      </c>
      <c r="L62" s="138">
        <v>801315</v>
      </c>
      <c r="M62" s="138" t="s">
        <v>2238</v>
      </c>
      <c r="N62" s="68">
        <v>3000000</v>
      </c>
      <c r="O62" s="53" t="s">
        <v>1843</v>
      </c>
      <c r="P62" s="59" t="s">
        <v>2239</v>
      </c>
      <c r="Q62" s="133" t="s">
        <v>1554</v>
      </c>
      <c r="R62" s="133"/>
      <c r="S62" s="141"/>
      <c r="T62" s="142"/>
      <c r="U62" s="141"/>
      <c r="V62" s="500" t="s">
        <v>2177</v>
      </c>
      <c r="X62" s="143"/>
      <c r="Y62" s="125">
        <f t="shared" si="43"/>
        <v>0</v>
      </c>
      <c r="Z62" s="51"/>
      <c r="AA62" s="51"/>
      <c r="AB62" s="37"/>
      <c r="AC62" s="37"/>
      <c r="AD62" s="51"/>
      <c r="AE62" s="423"/>
      <c r="AF62" s="126"/>
      <c r="AG62" s="43"/>
      <c r="AH62" s="140"/>
      <c r="AI62" s="140"/>
      <c r="AJ62" s="43"/>
      <c r="AK62" s="422"/>
      <c r="AL62" s="235"/>
      <c r="AM62" s="139"/>
      <c r="AN62" s="139"/>
      <c r="AO62" s="125">
        <f t="shared" si="83"/>
        <v>0</v>
      </c>
      <c r="AP62" s="48"/>
      <c r="AQ62" s="149" t="s">
        <v>68</v>
      </c>
      <c r="AR62" s="149" t="s">
        <v>68</v>
      </c>
      <c r="AS62" s="149" t="s">
        <v>68</v>
      </c>
      <c r="AT62" s="150" t="s">
        <v>68</v>
      </c>
      <c r="AU62" s="79"/>
      <c r="AV62" s="79"/>
      <c r="AW62" s="47"/>
      <c r="AX62" s="238"/>
      <c r="AY62" s="239"/>
      <c r="AZ62" s="240"/>
      <c r="BA62" s="142"/>
      <c r="BB62" s="143"/>
      <c r="BC62" s="143"/>
      <c r="BD62" s="125"/>
      <c r="BE62" s="196"/>
      <c r="BF62" s="143"/>
      <c r="BG62" s="125"/>
      <c r="BH62" s="241"/>
      <c r="BI62" s="143"/>
      <c r="BJ62" s="125"/>
      <c r="BK62" s="125"/>
      <c r="BL62" s="143"/>
      <c r="BM62" s="125"/>
      <c r="BN62" s="241"/>
      <c r="BO62" s="241"/>
      <c r="BP62" s="125"/>
      <c r="BQ62" s="125"/>
      <c r="BR62" s="143"/>
      <c r="BS62" s="125"/>
      <c r="BT62" s="242"/>
      <c r="BU62" s="242"/>
      <c r="BV62" s="242"/>
      <c r="BW62" s="243"/>
      <c r="BX62" s="243"/>
      <c r="BY62" s="126"/>
      <c r="BZ62" s="243"/>
      <c r="CA62" s="125"/>
      <c r="CB62" s="243"/>
      <c r="CC62" s="243"/>
      <c r="CD62" s="126"/>
      <c r="CE62" s="243"/>
      <c r="CF62" s="125"/>
      <c r="CG62" s="243"/>
      <c r="CH62" s="243"/>
      <c r="CI62" s="126"/>
      <c r="CJ62" s="243"/>
      <c r="CK62" s="125"/>
      <c r="CL62" s="245"/>
      <c r="CM62" s="143"/>
      <c r="CN62" s="196"/>
      <c r="CO62" s="125"/>
      <c r="CP62" s="245"/>
      <c r="CQ62" s="246"/>
      <c r="CR62" s="247"/>
      <c r="CS62" s="247"/>
      <c r="CT62" s="247"/>
      <c r="CU62" s="134"/>
      <c r="CV62" s="134"/>
      <c r="CW62" s="134"/>
      <c r="CX62" s="134"/>
      <c r="CY62" s="134"/>
      <c r="CZ62" s="139"/>
      <c r="DA62" s="248"/>
      <c r="DB62" s="592"/>
      <c r="DC62" s="139"/>
      <c r="DD62" s="249"/>
    </row>
    <row r="63" spans="1:108" s="130" customFormat="1" ht="78.75" customHeight="1" x14ac:dyDescent="0.25">
      <c r="A63" s="521" t="str">
        <f t="shared" si="9"/>
        <v>74</v>
      </c>
      <c r="B63" s="50" t="s">
        <v>1654</v>
      </c>
      <c r="C63" s="475" t="s">
        <v>2345</v>
      </c>
      <c r="D63" s="117" t="s">
        <v>2208</v>
      </c>
      <c r="E63" s="79">
        <v>42447</v>
      </c>
      <c r="F63" s="118" t="s">
        <v>1510</v>
      </c>
      <c r="G63" s="118" t="s">
        <v>1548</v>
      </c>
      <c r="H63" s="48" t="s">
        <v>1486</v>
      </c>
      <c r="I63" s="48" t="s">
        <v>2028</v>
      </c>
      <c r="J63" s="28" t="s">
        <v>2209</v>
      </c>
      <c r="K63" s="61">
        <v>25</v>
      </c>
      <c r="L63" s="120">
        <v>721033</v>
      </c>
      <c r="M63" s="54" t="s">
        <v>2210</v>
      </c>
      <c r="N63" s="304">
        <v>87433666</v>
      </c>
      <c r="O63" s="46">
        <v>22816</v>
      </c>
      <c r="P63" s="57" t="s">
        <v>2211</v>
      </c>
      <c r="Q63" s="305" t="s">
        <v>2481</v>
      </c>
      <c r="R63" s="306" t="s">
        <v>1972</v>
      </c>
      <c r="S63" s="123"/>
      <c r="T63" s="124"/>
      <c r="U63" s="123"/>
      <c r="V63" s="500" t="s">
        <v>2510</v>
      </c>
      <c r="W63" s="79">
        <v>42486</v>
      </c>
      <c r="X63" s="79">
        <v>42486</v>
      </c>
      <c r="Y63" s="125">
        <f t="shared" si="43"/>
        <v>0</v>
      </c>
      <c r="Z63" s="119" t="s">
        <v>2032</v>
      </c>
      <c r="AA63" s="119" t="s">
        <v>2511</v>
      </c>
      <c r="AB63" s="119" t="s">
        <v>2512</v>
      </c>
      <c r="AC63" s="119" t="s">
        <v>2512</v>
      </c>
      <c r="AD63" s="51" t="s">
        <v>2513</v>
      </c>
      <c r="AE63" s="466">
        <v>830073329</v>
      </c>
      <c r="AF63" s="126" t="s">
        <v>1611</v>
      </c>
      <c r="AG63" s="127">
        <v>92016</v>
      </c>
      <c r="AH63" s="79"/>
      <c r="AI63" s="308"/>
      <c r="AJ63" s="35"/>
      <c r="AK63" s="51"/>
      <c r="AL63" s="47"/>
      <c r="AM63" s="139">
        <v>99699912</v>
      </c>
      <c r="AN63" s="139"/>
      <c r="AO63" s="125">
        <f t="shared" si="83"/>
        <v>99699912</v>
      </c>
      <c r="AP63" s="148" t="s">
        <v>2273</v>
      </c>
      <c r="AQ63" s="149"/>
      <c r="AR63" s="149"/>
      <c r="AS63" s="149"/>
      <c r="AT63" s="150"/>
      <c r="AU63" s="79"/>
      <c r="AV63" s="79"/>
      <c r="AW63" s="47"/>
      <c r="AX63" s="47"/>
      <c r="AY63" s="415"/>
      <c r="AZ63" s="151"/>
      <c r="BA63" s="31"/>
      <c r="BB63" s="153"/>
      <c r="BC63" s="153"/>
      <c r="BD63" s="154"/>
      <c r="BE63" s="209"/>
      <c r="BF63" s="153"/>
      <c r="BG63" s="154"/>
      <c r="BH63" s="155"/>
      <c r="BI63" s="156"/>
      <c r="BJ63" s="157"/>
      <c r="BK63" s="157"/>
      <c r="BL63" s="158"/>
      <c r="BM63" s="157"/>
      <c r="BN63" s="159"/>
      <c r="BO63" s="159"/>
      <c r="BP63" s="160"/>
      <c r="BQ63" s="161"/>
      <c r="BR63" s="162"/>
      <c r="BS63" s="161"/>
      <c r="BT63" s="163"/>
      <c r="BU63" s="164"/>
      <c r="BV63" s="165"/>
      <c r="BW63" s="166"/>
      <c r="BX63" s="166"/>
      <c r="BY63" s="309"/>
      <c r="BZ63" s="166"/>
      <c r="CA63" s="154"/>
      <c r="CB63" s="157"/>
      <c r="CC63" s="156"/>
      <c r="CD63" s="156"/>
      <c r="CE63" s="156"/>
      <c r="CF63" s="157"/>
      <c r="CG63" s="192"/>
      <c r="CH63" s="192"/>
      <c r="CI63" s="193"/>
      <c r="CJ63" s="193"/>
      <c r="CK63" s="193"/>
      <c r="CL63" s="194"/>
      <c r="CM63" s="195"/>
      <c r="CN63" s="196"/>
      <c r="CO63" s="125"/>
      <c r="CP63" s="194"/>
      <c r="CQ63" s="197"/>
      <c r="CR63" s="198"/>
      <c r="CS63" s="199"/>
      <c r="CT63" s="200"/>
      <c r="CU63" s="201"/>
      <c r="CV63" s="202"/>
      <c r="CW63" s="203"/>
      <c r="CX63" s="201"/>
      <c r="CY63" s="204"/>
      <c r="CZ63" s="204"/>
      <c r="DA63" s="205"/>
      <c r="DB63" s="592"/>
      <c r="DC63" s="204"/>
      <c r="DD63" s="206"/>
    </row>
    <row r="64" spans="1:108" s="130" customFormat="1" ht="78.75" customHeight="1" x14ac:dyDescent="0.25">
      <c r="A64" s="521" t="str">
        <f t="shared" si="9"/>
        <v>68</v>
      </c>
      <c r="B64" s="50" t="s">
        <v>1654</v>
      </c>
      <c r="C64" s="475" t="s">
        <v>2346</v>
      </c>
      <c r="D64" s="117" t="s">
        <v>2212</v>
      </c>
      <c r="E64" s="79">
        <v>42447</v>
      </c>
      <c r="F64" s="118" t="s">
        <v>1510</v>
      </c>
      <c r="G64" s="118" t="s">
        <v>1548</v>
      </c>
      <c r="H64" s="48" t="s">
        <v>1486</v>
      </c>
      <c r="I64" s="48" t="s">
        <v>2028</v>
      </c>
      <c r="J64" s="29" t="s">
        <v>2213</v>
      </c>
      <c r="K64" s="61">
        <v>24</v>
      </c>
      <c r="L64" s="120">
        <v>721033</v>
      </c>
      <c r="M64" s="54" t="s">
        <v>2210</v>
      </c>
      <c r="N64" s="304">
        <v>81000480</v>
      </c>
      <c r="O64" s="46">
        <v>22716</v>
      </c>
      <c r="P64" s="57" t="s">
        <v>2211</v>
      </c>
      <c r="Q64" s="305" t="s">
        <v>1488</v>
      </c>
      <c r="R64" s="306" t="s">
        <v>1972</v>
      </c>
      <c r="S64" s="123"/>
      <c r="T64" s="124"/>
      <c r="U64" s="123"/>
      <c r="V64" s="500" t="s">
        <v>2129</v>
      </c>
      <c r="W64" s="79">
        <v>42478</v>
      </c>
      <c r="X64" s="79">
        <v>42480</v>
      </c>
      <c r="Y64" s="125">
        <f t="shared" si="43"/>
        <v>2</v>
      </c>
      <c r="Z64" s="119" t="s">
        <v>2032</v>
      </c>
      <c r="AA64" s="119" t="s">
        <v>2347</v>
      </c>
      <c r="AB64" s="119" t="s">
        <v>1493</v>
      </c>
      <c r="AC64" s="119" t="s">
        <v>1493</v>
      </c>
      <c r="AD64" s="51" t="s">
        <v>2551</v>
      </c>
      <c r="AE64" s="466">
        <v>860353110</v>
      </c>
      <c r="AF64" s="126" t="s">
        <v>1593</v>
      </c>
      <c r="AG64" s="127">
        <v>84216</v>
      </c>
      <c r="AH64" s="79"/>
      <c r="AI64" s="308"/>
      <c r="AJ64" s="35"/>
      <c r="AK64" s="51"/>
      <c r="AL64" s="47"/>
      <c r="AM64" s="139">
        <v>81000480</v>
      </c>
      <c r="AN64" s="139"/>
      <c r="AO64" s="125">
        <f t="shared" si="83"/>
        <v>81000480</v>
      </c>
      <c r="AP64" s="148"/>
      <c r="AQ64" s="149" t="s">
        <v>68</v>
      </c>
      <c r="AR64" s="149" t="s">
        <v>68</v>
      </c>
      <c r="AS64" s="149" t="s">
        <v>68</v>
      </c>
      <c r="AT64" s="150" t="s">
        <v>68</v>
      </c>
      <c r="AU64" s="79"/>
      <c r="AV64" s="79"/>
      <c r="AW64" s="47"/>
      <c r="AX64" s="47"/>
      <c r="AY64" s="415"/>
      <c r="AZ64" s="151"/>
      <c r="BA64" s="31"/>
      <c r="BB64" s="153"/>
      <c r="BC64" s="153"/>
      <c r="BD64" s="154"/>
      <c r="BE64" s="209"/>
      <c r="BF64" s="153"/>
      <c r="BG64" s="154"/>
      <c r="BH64" s="155"/>
      <c r="BI64" s="156"/>
      <c r="BJ64" s="157"/>
      <c r="BK64" s="157"/>
      <c r="BL64" s="158"/>
      <c r="BM64" s="157"/>
      <c r="BN64" s="159"/>
      <c r="BO64" s="159"/>
      <c r="BP64" s="160"/>
      <c r="BQ64" s="161"/>
      <c r="BR64" s="162"/>
      <c r="BS64" s="161"/>
      <c r="BT64" s="163"/>
      <c r="BU64" s="164"/>
      <c r="BV64" s="165"/>
      <c r="BW64" s="166"/>
      <c r="BX64" s="166"/>
      <c r="BY64" s="309"/>
      <c r="BZ64" s="166"/>
      <c r="CA64" s="154"/>
      <c r="CB64" s="157"/>
      <c r="CC64" s="156"/>
      <c r="CD64" s="156"/>
      <c r="CE64" s="156"/>
      <c r="CF64" s="157"/>
      <c r="CG64" s="192"/>
      <c r="CH64" s="192"/>
      <c r="CI64" s="193"/>
      <c r="CJ64" s="193"/>
      <c r="CK64" s="193"/>
      <c r="CL64" s="194"/>
      <c r="CM64" s="195"/>
      <c r="CN64" s="196"/>
      <c r="CO64" s="125"/>
      <c r="CP64" s="194"/>
      <c r="CQ64" s="197"/>
      <c r="CR64" s="198"/>
      <c r="CS64" s="199"/>
      <c r="CT64" s="200"/>
      <c r="CU64" s="201"/>
      <c r="CV64" s="202"/>
      <c r="CW64" s="203"/>
      <c r="CX64" s="201"/>
      <c r="CY64" s="204"/>
      <c r="CZ64" s="204"/>
      <c r="DA64" s="205"/>
      <c r="DB64" s="592"/>
      <c r="DC64" s="204"/>
      <c r="DD64" s="206"/>
    </row>
    <row r="65" spans="1:108" s="130" customFormat="1" ht="51" x14ac:dyDescent="0.25">
      <c r="A65" s="521" t="str">
        <f t="shared" si="9"/>
        <v>DESIERTO</v>
      </c>
      <c r="B65" s="50" t="s">
        <v>1654</v>
      </c>
      <c r="C65" s="475" t="s">
        <v>2218</v>
      </c>
      <c r="D65" s="117" t="s">
        <v>2214</v>
      </c>
      <c r="E65" s="79">
        <v>42447</v>
      </c>
      <c r="F65" s="118" t="s">
        <v>1510</v>
      </c>
      <c r="G65" s="118" t="s">
        <v>1548</v>
      </c>
      <c r="H65" s="48" t="s">
        <v>1486</v>
      </c>
      <c r="I65" s="48" t="s">
        <v>163</v>
      </c>
      <c r="J65" s="29" t="s">
        <v>2215</v>
      </c>
      <c r="K65" s="61">
        <v>182</v>
      </c>
      <c r="L65" s="120">
        <v>811115</v>
      </c>
      <c r="M65" s="54" t="s">
        <v>2216</v>
      </c>
      <c r="N65" s="304">
        <v>3520000</v>
      </c>
      <c r="O65" s="46">
        <v>18916</v>
      </c>
      <c r="P65" s="57" t="s">
        <v>2080</v>
      </c>
      <c r="Q65" s="305" t="s">
        <v>1554</v>
      </c>
      <c r="R65" s="306" t="s">
        <v>2217</v>
      </c>
      <c r="S65" s="123"/>
      <c r="T65" s="124"/>
      <c r="U65" s="123"/>
      <c r="V65" s="500" t="s">
        <v>2177</v>
      </c>
      <c r="W65" s="79"/>
      <c r="X65" s="79"/>
      <c r="Y65" s="125">
        <f t="shared" si="43"/>
        <v>0</v>
      </c>
      <c r="Z65" s="119"/>
      <c r="AA65" s="119"/>
      <c r="AB65" s="119"/>
      <c r="AC65" s="119"/>
      <c r="AD65" s="51"/>
      <c r="AE65" s="466"/>
      <c r="AF65" s="126"/>
      <c r="AG65" s="127"/>
      <c r="AH65" s="79"/>
      <c r="AI65" s="308"/>
      <c r="AJ65" s="35"/>
      <c r="AK65" s="51"/>
      <c r="AL65" s="47"/>
      <c r="AM65" s="139"/>
      <c r="AN65" s="139"/>
      <c r="AO65" s="125">
        <f t="shared" si="83"/>
        <v>0</v>
      </c>
      <c r="AP65" s="148"/>
      <c r="AQ65" s="149" t="s">
        <v>68</v>
      </c>
      <c r="AR65" s="149" t="s">
        <v>68</v>
      </c>
      <c r="AS65" s="149" t="s">
        <v>68</v>
      </c>
      <c r="AT65" s="150" t="s">
        <v>68</v>
      </c>
      <c r="AU65" s="79"/>
      <c r="AV65" s="79"/>
      <c r="AW65" s="47"/>
      <c r="AX65" s="47"/>
      <c r="AY65" s="415"/>
      <c r="AZ65" s="151"/>
      <c r="BA65" s="31"/>
      <c r="BB65" s="153"/>
      <c r="BC65" s="153"/>
      <c r="BD65" s="154"/>
      <c r="BE65" s="209"/>
      <c r="BF65" s="153"/>
      <c r="BG65" s="154"/>
      <c r="BH65" s="155"/>
      <c r="BI65" s="156"/>
      <c r="BJ65" s="157"/>
      <c r="BK65" s="157"/>
      <c r="BL65" s="158"/>
      <c r="BM65" s="157"/>
      <c r="BN65" s="159"/>
      <c r="BO65" s="159"/>
      <c r="BP65" s="160"/>
      <c r="BQ65" s="161"/>
      <c r="BR65" s="162"/>
      <c r="BS65" s="161"/>
      <c r="BT65" s="163"/>
      <c r="BU65" s="164"/>
      <c r="BV65" s="165"/>
      <c r="BW65" s="166"/>
      <c r="BX65" s="166"/>
      <c r="BY65" s="309"/>
      <c r="BZ65" s="166"/>
      <c r="CA65" s="154"/>
      <c r="CB65" s="157"/>
      <c r="CC65" s="156"/>
      <c r="CD65" s="156"/>
      <c r="CE65" s="156"/>
      <c r="CF65" s="157"/>
      <c r="CG65" s="192"/>
      <c r="CH65" s="192"/>
      <c r="CI65" s="193"/>
      <c r="CJ65" s="193"/>
      <c r="CK65" s="193"/>
      <c r="CL65" s="194"/>
      <c r="CM65" s="195"/>
      <c r="CN65" s="196"/>
      <c r="CO65" s="125"/>
      <c r="CP65" s="194"/>
      <c r="CQ65" s="197"/>
      <c r="CR65" s="198"/>
      <c r="CS65" s="199"/>
      <c r="CT65" s="200"/>
      <c r="CU65" s="201"/>
      <c r="CV65" s="202"/>
      <c r="CW65" s="203"/>
      <c r="CX65" s="201"/>
      <c r="CY65" s="204"/>
      <c r="CZ65" s="204"/>
      <c r="DA65" s="205"/>
      <c r="DB65" s="592"/>
      <c r="DC65" s="204"/>
      <c r="DD65" s="206"/>
    </row>
    <row r="66" spans="1:108" ht="51" x14ac:dyDescent="0.25">
      <c r="A66" s="521">
        <f t="shared" si="9"/>
        <v>78</v>
      </c>
      <c r="B66" s="51" t="s">
        <v>1653</v>
      </c>
      <c r="C66" s="476" t="s">
        <v>2246</v>
      </c>
      <c r="D66" s="135">
        <v>64</v>
      </c>
      <c r="E66" s="79">
        <v>42460</v>
      </c>
      <c r="F66" s="51" t="s">
        <v>1510</v>
      </c>
      <c r="G66" s="118" t="s">
        <v>1547</v>
      </c>
      <c r="H66" s="37" t="s">
        <v>1733</v>
      </c>
      <c r="I66" s="37" t="s">
        <v>2241</v>
      </c>
      <c r="J66" s="136" t="s">
        <v>2242</v>
      </c>
      <c r="K66" s="137">
        <v>244</v>
      </c>
      <c r="L66" s="138">
        <v>861017</v>
      </c>
      <c r="M66" s="138" t="s">
        <v>2243</v>
      </c>
      <c r="N66" s="68">
        <v>55000000</v>
      </c>
      <c r="O66" s="53" t="s">
        <v>2244</v>
      </c>
      <c r="P66" s="59" t="s">
        <v>2245</v>
      </c>
      <c r="Q66" s="133" t="s">
        <v>1488</v>
      </c>
      <c r="R66" s="133" t="s">
        <v>1489</v>
      </c>
      <c r="S66" s="141"/>
      <c r="T66" s="142"/>
      <c r="U66" s="141"/>
      <c r="V66" s="500">
        <v>78</v>
      </c>
      <c r="W66" s="79">
        <v>42496</v>
      </c>
      <c r="X66" s="143">
        <v>42500</v>
      </c>
      <c r="Y66" s="125">
        <f t="shared" si="43"/>
        <v>4</v>
      </c>
      <c r="Z66" s="51" t="s">
        <v>2478</v>
      </c>
      <c r="AA66" s="51" t="s">
        <v>2744</v>
      </c>
      <c r="AB66" s="119" t="s">
        <v>1493</v>
      </c>
      <c r="AC66" s="119" t="s">
        <v>1493</v>
      </c>
      <c r="AD66" s="51" t="s">
        <v>2541</v>
      </c>
      <c r="AE66" s="423">
        <v>860013720</v>
      </c>
      <c r="AF66" s="126" t="s">
        <v>1611</v>
      </c>
      <c r="AG66" s="43">
        <v>94916</v>
      </c>
      <c r="AH66" s="140"/>
      <c r="AI66" s="140"/>
      <c r="AJ66" s="43"/>
      <c r="AK66" s="422"/>
      <c r="AL66" s="235"/>
      <c r="AM66" s="139">
        <v>55000000</v>
      </c>
      <c r="AN66" s="139"/>
      <c r="AO66" s="125">
        <f t="shared" si="83"/>
        <v>55000000</v>
      </c>
      <c r="AP66" s="148" t="s">
        <v>22</v>
      </c>
      <c r="AQ66" s="149" t="s">
        <v>68</v>
      </c>
      <c r="AR66" s="149" t="s">
        <v>68</v>
      </c>
      <c r="AS66" s="149" t="s">
        <v>68</v>
      </c>
      <c r="AT66" s="150" t="s">
        <v>68</v>
      </c>
      <c r="AU66" s="79"/>
      <c r="AV66" s="79"/>
      <c r="AW66" s="47"/>
      <c r="AX66" s="238"/>
      <c r="AY66" s="239"/>
      <c r="AZ66" s="240"/>
      <c r="BA66" s="142"/>
      <c r="BB66" s="143"/>
      <c r="BC66" s="143"/>
      <c r="BD66" s="125"/>
      <c r="BE66" s="196"/>
      <c r="BF66" s="143"/>
      <c r="BG66" s="125"/>
      <c r="BH66" s="241"/>
      <c r="BI66" s="143"/>
      <c r="BJ66" s="125"/>
      <c r="BK66" s="125"/>
      <c r="BL66" s="143"/>
      <c r="BM66" s="125"/>
      <c r="BN66" s="241"/>
      <c r="BO66" s="241"/>
      <c r="BP66" s="125"/>
      <c r="BQ66" s="125"/>
      <c r="BR66" s="143"/>
      <c r="BS66" s="125"/>
      <c r="BT66" s="242"/>
      <c r="BU66" s="242"/>
      <c r="BV66" s="242"/>
      <c r="BW66" s="243"/>
      <c r="BX66" s="243"/>
      <c r="BY66" s="126"/>
      <c r="BZ66" s="243"/>
      <c r="CA66" s="125"/>
      <c r="CB66" s="243"/>
      <c r="CC66" s="243"/>
      <c r="CD66" s="126"/>
      <c r="CE66" s="243"/>
      <c r="CF66" s="125"/>
      <c r="CG66" s="243"/>
      <c r="CH66" s="243"/>
      <c r="CI66" s="126"/>
      <c r="CJ66" s="243"/>
      <c r="CK66" s="125"/>
      <c r="CL66" s="245"/>
      <c r="CM66" s="143"/>
      <c r="CN66" s="196"/>
      <c r="CO66" s="125"/>
      <c r="CP66" s="245"/>
      <c r="CQ66" s="246"/>
      <c r="CR66" s="247"/>
      <c r="CS66" s="247"/>
      <c r="CT66" s="247"/>
      <c r="CU66" s="134"/>
      <c r="CV66" s="134"/>
      <c r="CW66" s="134"/>
      <c r="CX66" s="134"/>
      <c r="CY66" s="134"/>
      <c r="CZ66" s="139"/>
      <c r="DA66" s="248"/>
      <c r="DB66" s="592"/>
      <c r="DC66" s="139"/>
      <c r="DD66" s="249"/>
    </row>
    <row r="67" spans="1:108" s="130" customFormat="1" ht="38.25" x14ac:dyDescent="0.25">
      <c r="A67" s="521" t="str">
        <f t="shared" ref="A67:A130" si="98">V67</f>
        <v>65</v>
      </c>
      <c r="B67" s="50" t="s">
        <v>1654</v>
      </c>
      <c r="C67" s="475" t="s">
        <v>2219</v>
      </c>
      <c r="D67" s="117" t="s">
        <v>2220</v>
      </c>
      <c r="E67" s="79">
        <v>42460</v>
      </c>
      <c r="F67" s="118" t="s">
        <v>1510</v>
      </c>
      <c r="G67" s="118" t="s">
        <v>1548</v>
      </c>
      <c r="H67" s="48" t="s">
        <v>1486</v>
      </c>
      <c r="I67" s="48" t="s">
        <v>214</v>
      </c>
      <c r="J67" s="29" t="s">
        <v>2221</v>
      </c>
      <c r="K67" s="61">
        <v>167</v>
      </c>
      <c r="L67" s="120">
        <v>821119</v>
      </c>
      <c r="M67" s="54" t="s">
        <v>1712</v>
      </c>
      <c r="N67" s="304">
        <v>808000</v>
      </c>
      <c r="O67" s="46">
        <v>26216</v>
      </c>
      <c r="P67" s="57" t="s">
        <v>2222</v>
      </c>
      <c r="Q67" s="305" t="s">
        <v>1554</v>
      </c>
      <c r="R67" s="306" t="s">
        <v>2217</v>
      </c>
      <c r="S67" s="123"/>
      <c r="T67" s="124"/>
      <c r="U67" s="123"/>
      <c r="V67" s="500" t="s">
        <v>2220</v>
      </c>
      <c r="W67" s="79">
        <v>42475</v>
      </c>
      <c r="X67" s="79">
        <v>42478</v>
      </c>
      <c r="Y67" s="125">
        <f t="shared" si="43"/>
        <v>3</v>
      </c>
      <c r="Z67" s="119" t="s">
        <v>2032</v>
      </c>
      <c r="AA67" s="119" t="s">
        <v>2490</v>
      </c>
      <c r="AB67" s="119" t="s">
        <v>1493</v>
      </c>
      <c r="AC67" s="119" t="s">
        <v>1493</v>
      </c>
      <c r="AD67" s="51" t="s">
        <v>1592</v>
      </c>
      <c r="AE67" s="466">
        <v>860001022</v>
      </c>
      <c r="AF67" s="126" t="s">
        <v>1593</v>
      </c>
      <c r="AG67" s="127">
        <v>82416</v>
      </c>
      <c r="AH67" s="79"/>
      <c r="AI67" s="308"/>
      <c r="AJ67" s="35"/>
      <c r="AK67" s="51"/>
      <c r="AL67" s="47"/>
      <c r="AM67" s="139">
        <v>808000</v>
      </c>
      <c r="AN67" s="139"/>
      <c r="AO67" s="125">
        <f t="shared" si="83"/>
        <v>808000</v>
      </c>
      <c r="AP67" s="148"/>
      <c r="AQ67" s="149" t="s">
        <v>68</v>
      </c>
      <c r="AR67" s="149" t="s">
        <v>68</v>
      </c>
      <c r="AS67" s="149" t="s">
        <v>68</v>
      </c>
      <c r="AT67" s="150" t="s">
        <v>68</v>
      </c>
      <c r="AU67" s="79"/>
      <c r="AV67" s="79"/>
      <c r="AW67" s="47"/>
      <c r="AX67" s="47"/>
      <c r="AY67" s="415"/>
      <c r="AZ67" s="151"/>
      <c r="BA67" s="31"/>
      <c r="BB67" s="153"/>
      <c r="BC67" s="153"/>
      <c r="BD67" s="154"/>
      <c r="BE67" s="209"/>
      <c r="BF67" s="153"/>
      <c r="BG67" s="154"/>
      <c r="BH67" s="155"/>
      <c r="BI67" s="156"/>
      <c r="BJ67" s="157"/>
      <c r="BK67" s="157"/>
      <c r="BL67" s="158"/>
      <c r="BM67" s="157"/>
      <c r="BN67" s="159"/>
      <c r="BO67" s="159"/>
      <c r="BP67" s="160"/>
      <c r="BQ67" s="161"/>
      <c r="BR67" s="162"/>
      <c r="BS67" s="161"/>
      <c r="BT67" s="163"/>
      <c r="BU67" s="164"/>
      <c r="BV67" s="165"/>
      <c r="BW67" s="166"/>
      <c r="BX67" s="166"/>
      <c r="BY67" s="309"/>
      <c r="BZ67" s="166"/>
      <c r="CA67" s="154"/>
      <c r="CB67" s="157"/>
      <c r="CC67" s="156"/>
      <c r="CD67" s="156"/>
      <c r="CE67" s="156"/>
      <c r="CF67" s="157"/>
      <c r="CG67" s="192"/>
      <c r="CH67" s="192"/>
      <c r="CI67" s="193"/>
      <c r="CJ67" s="193"/>
      <c r="CK67" s="193"/>
      <c r="CL67" s="194"/>
      <c r="CM67" s="195"/>
      <c r="CN67" s="196"/>
      <c r="CO67" s="125"/>
      <c r="CP67" s="194"/>
      <c r="CQ67" s="197"/>
      <c r="CR67" s="198"/>
      <c r="CS67" s="199"/>
      <c r="CT67" s="200"/>
      <c r="CU67" s="201"/>
      <c r="CV67" s="202"/>
      <c r="CW67" s="203"/>
      <c r="CX67" s="201"/>
      <c r="CY67" s="204"/>
      <c r="CZ67" s="204"/>
      <c r="DA67" s="205"/>
      <c r="DB67" s="592"/>
      <c r="DC67" s="204"/>
      <c r="DD67" s="206"/>
    </row>
    <row r="68" spans="1:108" s="130" customFormat="1" ht="63.75" x14ac:dyDescent="0.25">
      <c r="A68" s="521">
        <f t="shared" si="98"/>
        <v>82</v>
      </c>
      <c r="B68" s="50" t="s">
        <v>1647</v>
      </c>
      <c r="C68" s="475" t="s">
        <v>2137</v>
      </c>
      <c r="D68" s="117" t="s">
        <v>2127</v>
      </c>
      <c r="E68" s="79">
        <v>42460</v>
      </c>
      <c r="F68" s="118" t="s">
        <v>1510</v>
      </c>
      <c r="G68" s="118" t="s">
        <v>1547</v>
      </c>
      <c r="H68" s="48" t="s">
        <v>1486</v>
      </c>
      <c r="I68" s="48" t="s">
        <v>1846</v>
      </c>
      <c r="J68" s="28" t="s">
        <v>2138</v>
      </c>
      <c r="K68" s="61">
        <v>245</v>
      </c>
      <c r="L68" s="120">
        <v>86101714</v>
      </c>
      <c r="M68" s="29" t="s">
        <v>2139</v>
      </c>
      <c r="N68" s="304">
        <v>23000000</v>
      </c>
      <c r="O68" s="46" t="s">
        <v>2140</v>
      </c>
      <c r="P68" s="57" t="s">
        <v>2135</v>
      </c>
      <c r="Q68" s="305" t="s">
        <v>1554</v>
      </c>
      <c r="R68" s="306" t="s">
        <v>2142</v>
      </c>
      <c r="S68" s="123"/>
      <c r="T68" s="124"/>
      <c r="U68" s="123"/>
      <c r="V68" s="500">
        <v>82</v>
      </c>
      <c r="W68" s="79">
        <v>42501</v>
      </c>
      <c r="X68" s="79">
        <v>42502</v>
      </c>
      <c r="Y68" s="125">
        <f t="shared" si="43"/>
        <v>1</v>
      </c>
      <c r="Z68" s="119" t="s">
        <v>2032</v>
      </c>
      <c r="AA68" s="119" t="s">
        <v>2744</v>
      </c>
      <c r="AB68" s="119" t="s">
        <v>2745</v>
      </c>
      <c r="AC68" s="119" t="s">
        <v>2745</v>
      </c>
      <c r="AD68" s="51" t="s">
        <v>2746</v>
      </c>
      <c r="AE68" s="466">
        <v>830015728</v>
      </c>
      <c r="AF68" s="126" t="s">
        <v>1611</v>
      </c>
      <c r="AG68" s="127">
        <v>98116</v>
      </c>
      <c r="AH68" s="79"/>
      <c r="AI68" s="308"/>
      <c r="AJ68" s="35"/>
      <c r="AK68" s="51"/>
      <c r="AL68" s="47"/>
      <c r="AM68" s="139">
        <v>23000000</v>
      </c>
      <c r="AN68" s="139"/>
      <c r="AO68" s="125">
        <f t="shared" si="83"/>
        <v>23000000</v>
      </c>
      <c r="AP68" s="148" t="s">
        <v>22</v>
      </c>
      <c r="AQ68" s="149" t="s">
        <v>68</v>
      </c>
      <c r="AR68" s="149" t="s">
        <v>68</v>
      </c>
      <c r="AS68" s="149" t="s">
        <v>68</v>
      </c>
      <c r="AT68" s="150" t="s">
        <v>68</v>
      </c>
      <c r="AU68" s="79"/>
      <c r="AV68" s="79">
        <v>42704</v>
      </c>
      <c r="AW68" s="47">
        <f t="shared" ref="AW68" si="99">AV68-AU68</f>
        <v>42704</v>
      </c>
      <c r="AX68" s="47"/>
      <c r="AY68" s="415" t="s">
        <v>103</v>
      </c>
      <c r="AZ68" s="151"/>
      <c r="BA68" s="31"/>
      <c r="BB68" s="153"/>
      <c r="BC68" s="153"/>
      <c r="BD68" s="154"/>
      <c r="BE68" s="209"/>
      <c r="BF68" s="153"/>
      <c r="BG68" s="154"/>
      <c r="BH68" s="155"/>
      <c r="BI68" s="156"/>
      <c r="BJ68" s="157"/>
      <c r="BK68" s="157"/>
      <c r="BL68" s="158"/>
      <c r="BM68" s="157"/>
      <c r="BN68" s="159"/>
      <c r="BO68" s="159"/>
      <c r="BP68" s="160"/>
      <c r="BQ68" s="161"/>
      <c r="BR68" s="162"/>
      <c r="BS68" s="161"/>
      <c r="BT68" s="163"/>
      <c r="BU68" s="164"/>
      <c r="BV68" s="165"/>
      <c r="BW68" s="166"/>
      <c r="BX68" s="166"/>
      <c r="BY68" s="309"/>
      <c r="BZ68" s="166"/>
      <c r="CA68" s="154"/>
      <c r="CB68" s="157"/>
      <c r="CC68" s="156"/>
      <c r="CD68" s="156"/>
      <c r="CE68" s="156"/>
      <c r="CF68" s="157"/>
      <c r="CG68" s="192"/>
      <c r="CH68" s="192"/>
      <c r="CI68" s="193"/>
      <c r="CJ68" s="193"/>
      <c r="CK68" s="193"/>
      <c r="CL68" s="194"/>
      <c r="CM68" s="195"/>
      <c r="CN68" s="196"/>
      <c r="CO68" s="125"/>
      <c r="CP68" s="194"/>
      <c r="CQ68" s="197"/>
      <c r="CR68" s="198"/>
      <c r="CS68" s="199"/>
      <c r="CT68" s="200"/>
      <c r="CU68" s="201"/>
      <c r="CV68" s="202"/>
      <c r="CW68" s="203"/>
      <c r="CX68" s="201"/>
      <c r="CY68" s="204"/>
      <c r="CZ68" s="204"/>
      <c r="DA68" s="205"/>
      <c r="DB68" s="592"/>
      <c r="DC68" s="204"/>
      <c r="DD68" s="206"/>
    </row>
    <row r="69" spans="1:108" s="130" customFormat="1" ht="78.75" customHeight="1" x14ac:dyDescent="0.25">
      <c r="A69" s="521" t="str">
        <f t="shared" si="98"/>
        <v>DESIERTO</v>
      </c>
      <c r="B69" s="50" t="s">
        <v>1647</v>
      </c>
      <c r="C69" s="475" t="s">
        <v>2130</v>
      </c>
      <c r="D69" s="117" t="s">
        <v>2128</v>
      </c>
      <c r="E69" s="79">
        <v>42460</v>
      </c>
      <c r="F69" s="118" t="s">
        <v>1510</v>
      </c>
      <c r="G69" s="118" t="s">
        <v>1547</v>
      </c>
      <c r="H69" s="48" t="s">
        <v>1486</v>
      </c>
      <c r="I69" s="48" t="s">
        <v>1846</v>
      </c>
      <c r="J69" s="28" t="s">
        <v>2642</v>
      </c>
      <c r="K69" s="61">
        <v>49</v>
      </c>
      <c r="L69" s="120">
        <v>801017</v>
      </c>
      <c r="M69" s="469" t="s">
        <v>2131</v>
      </c>
      <c r="N69" s="304">
        <v>10500</v>
      </c>
      <c r="O69" s="46" t="s">
        <v>2136</v>
      </c>
      <c r="P69" s="57" t="s">
        <v>2004</v>
      </c>
      <c r="Q69" s="305" t="s">
        <v>1554</v>
      </c>
      <c r="R69" s="306" t="s">
        <v>2142</v>
      </c>
      <c r="S69" s="123"/>
      <c r="T69" s="124"/>
      <c r="U69" s="123"/>
      <c r="V69" s="500" t="s">
        <v>2177</v>
      </c>
      <c r="W69" s="79"/>
      <c r="X69" s="79"/>
      <c r="Y69" s="125">
        <f t="shared" si="43"/>
        <v>0</v>
      </c>
      <c r="Z69" s="119"/>
      <c r="AA69" s="119"/>
      <c r="AB69" s="119"/>
      <c r="AC69" s="119"/>
      <c r="AD69" s="51"/>
      <c r="AE69" s="466"/>
      <c r="AF69" s="126"/>
      <c r="AG69" s="127"/>
      <c r="AH69" s="79"/>
      <c r="AI69" s="308"/>
      <c r="AJ69" s="35"/>
      <c r="AK69" s="51"/>
      <c r="AL69" s="47"/>
      <c r="AM69" s="139"/>
      <c r="AN69" s="139"/>
      <c r="AO69" s="125">
        <f t="shared" si="83"/>
        <v>0</v>
      </c>
      <c r="AP69" s="148"/>
      <c r="AQ69" s="149" t="s">
        <v>68</v>
      </c>
      <c r="AR69" s="149" t="s">
        <v>68</v>
      </c>
      <c r="AS69" s="149" t="s">
        <v>68</v>
      </c>
      <c r="AT69" s="150" t="s">
        <v>68</v>
      </c>
      <c r="AU69" s="79"/>
      <c r="AV69" s="79"/>
      <c r="AW69" s="47"/>
      <c r="AX69" s="47"/>
      <c r="AY69" s="415"/>
      <c r="AZ69" s="151"/>
      <c r="BA69" s="31"/>
      <c r="BB69" s="153"/>
      <c r="BC69" s="153"/>
      <c r="BD69" s="154"/>
      <c r="BE69" s="209"/>
      <c r="BF69" s="153"/>
      <c r="BG69" s="154"/>
      <c r="BH69" s="155"/>
      <c r="BI69" s="156"/>
      <c r="BJ69" s="157"/>
      <c r="BK69" s="157"/>
      <c r="BL69" s="158"/>
      <c r="BM69" s="157"/>
      <c r="BN69" s="159"/>
      <c r="BO69" s="159"/>
      <c r="BP69" s="160"/>
      <c r="BQ69" s="161"/>
      <c r="BR69" s="162"/>
      <c r="BS69" s="161"/>
      <c r="BT69" s="163"/>
      <c r="BU69" s="164"/>
      <c r="BV69" s="165"/>
      <c r="BW69" s="166"/>
      <c r="BX69" s="166"/>
      <c r="BY69" s="309"/>
      <c r="BZ69" s="166"/>
      <c r="CA69" s="154"/>
      <c r="CB69" s="157"/>
      <c r="CC69" s="156"/>
      <c r="CD69" s="156"/>
      <c r="CE69" s="156"/>
      <c r="CF69" s="157"/>
      <c r="CG69" s="192"/>
      <c r="CH69" s="192"/>
      <c r="CI69" s="193"/>
      <c r="CJ69" s="193"/>
      <c r="CK69" s="193"/>
      <c r="CL69" s="194"/>
      <c r="CM69" s="195"/>
      <c r="CN69" s="196"/>
      <c r="CO69" s="125"/>
      <c r="CP69" s="194"/>
      <c r="CQ69" s="197"/>
      <c r="CR69" s="198"/>
      <c r="CS69" s="199"/>
      <c r="CT69" s="200"/>
      <c r="CU69" s="201"/>
      <c r="CV69" s="202"/>
      <c r="CW69" s="203"/>
      <c r="CX69" s="201"/>
      <c r="CY69" s="204"/>
      <c r="CZ69" s="204"/>
      <c r="DA69" s="205"/>
      <c r="DB69" s="592"/>
      <c r="DC69" s="204"/>
      <c r="DD69" s="206"/>
    </row>
    <row r="70" spans="1:108" s="130" customFormat="1" ht="51" x14ac:dyDescent="0.25">
      <c r="A70" s="521" t="str">
        <f t="shared" si="98"/>
        <v>76</v>
      </c>
      <c r="B70" s="50" t="s">
        <v>1647</v>
      </c>
      <c r="C70" s="475" t="s">
        <v>2132</v>
      </c>
      <c r="D70" s="117" t="s">
        <v>2129</v>
      </c>
      <c r="E70" s="79">
        <v>42460</v>
      </c>
      <c r="F70" s="118" t="s">
        <v>1510</v>
      </c>
      <c r="G70" s="118" t="s">
        <v>1547</v>
      </c>
      <c r="H70" s="48" t="s">
        <v>1486</v>
      </c>
      <c r="I70" s="48" t="s">
        <v>1846</v>
      </c>
      <c r="J70" s="28" t="s">
        <v>2133</v>
      </c>
      <c r="K70" s="61">
        <v>253</v>
      </c>
      <c r="L70" s="120">
        <v>861117</v>
      </c>
      <c r="M70" s="54" t="s">
        <v>2134</v>
      </c>
      <c r="N70" s="304">
        <v>88800000</v>
      </c>
      <c r="O70" s="54">
        <v>27216</v>
      </c>
      <c r="P70" s="32" t="s">
        <v>2135</v>
      </c>
      <c r="Q70" s="305" t="s">
        <v>1488</v>
      </c>
      <c r="R70" s="306" t="s">
        <v>1972</v>
      </c>
      <c r="S70" s="123"/>
      <c r="T70" s="124"/>
      <c r="U70" s="123"/>
      <c r="V70" s="500" t="s">
        <v>2506</v>
      </c>
      <c r="W70" s="79">
        <v>42492</v>
      </c>
      <c r="X70" s="79">
        <v>42492</v>
      </c>
      <c r="Y70" s="125">
        <f t="shared" si="43"/>
        <v>0</v>
      </c>
      <c r="Z70" s="119" t="s">
        <v>2478</v>
      </c>
      <c r="AA70" s="119" t="s">
        <v>2568</v>
      </c>
      <c r="AB70" s="119" t="s">
        <v>2507</v>
      </c>
      <c r="AC70" s="119" t="s">
        <v>2507</v>
      </c>
      <c r="AD70" s="51" t="s">
        <v>2508</v>
      </c>
      <c r="AE70" s="466">
        <v>860010554</v>
      </c>
      <c r="AF70" s="126" t="s">
        <v>1611</v>
      </c>
      <c r="AG70" s="127">
        <v>93416</v>
      </c>
      <c r="AH70" s="79">
        <v>42492</v>
      </c>
      <c r="AI70" s="308"/>
      <c r="AJ70" s="35"/>
      <c r="AK70" s="51"/>
      <c r="AL70" s="47"/>
      <c r="AM70" s="139">
        <v>88800000</v>
      </c>
      <c r="AN70" s="139"/>
      <c r="AO70" s="125">
        <f t="shared" si="83"/>
        <v>88800000</v>
      </c>
      <c r="AP70" s="148"/>
      <c r="AQ70" s="149" t="s">
        <v>68</v>
      </c>
      <c r="AR70" s="149" t="s">
        <v>68</v>
      </c>
      <c r="AS70" s="149" t="s">
        <v>68</v>
      </c>
      <c r="AT70" s="150" t="s">
        <v>68</v>
      </c>
      <c r="AU70" s="79"/>
      <c r="AV70" s="79">
        <v>42713</v>
      </c>
      <c r="AW70" s="79">
        <f>AV70-AU70</f>
        <v>42713</v>
      </c>
      <c r="AX70" s="47"/>
      <c r="AY70" s="415" t="s">
        <v>2509</v>
      </c>
      <c r="AZ70" s="151"/>
      <c r="BA70" s="31"/>
      <c r="BB70" s="153"/>
      <c r="BC70" s="153"/>
      <c r="BD70" s="154"/>
      <c r="BE70" s="209"/>
      <c r="BF70" s="153"/>
      <c r="BG70" s="154"/>
      <c r="BH70" s="155"/>
      <c r="BI70" s="156"/>
      <c r="BJ70" s="157"/>
      <c r="BK70" s="157"/>
      <c r="BL70" s="158"/>
      <c r="BM70" s="157"/>
      <c r="BN70" s="159"/>
      <c r="BO70" s="159"/>
      <c r="BP70" s="160"/>
      <c r="BQ70" s="161"/>
      <c r="BR70" s="162"/>
      <c r="BS70" s="161"/>
      <c r="BT70" s="163"/>
      <c r="BU70" s="164"/>
      <c r="BV70" s="165"/>
      <c r="BW70" s="166"/>
      <c r="BX70" s="166"/>
      <c r="BY70" s="309"/>
      <c r="BZ70" s="166"/>
      <c r="CA70" s="154"/>
      <c r="CB70" s="157"/>
      <c r="CC70" s="156"/>
      <c r="CD70" s="156"/>
      <c r="CE70" s="156"/>
      <c r="CF70" s="157"/>
      <c r="CG70" s="192"/>
      <c r="CH70" s="192"/>
      <c r="CI70" s="193"/>
      <c r="CJ70" s="193"/>
      <c r="CK70" s="193"/>
      <c r="CL70" s="194"/>
      <c r="CM70" s="195"/>
      <c r="CN70" s="196"/>
      <c r="CO70" s="125"/>
      <c r="CP70" s="194"/>
      <c r="CQ70" s="197"/>
      <c r="CR70" s="198"/>
      <c r="CS70" s="199"/>
      <c r="CT70" s="200"/>
      <c r="CU70" s="201"/>
      <c r="CV70" s="202"/>
      <c r="CW70" s="203"/>
      <c r="CX70" s="201"/>
      <c r="CY70" s="204"/>
      <c r="CZ70" s="204"/>
      <c r="DA70" s="205"/>
      <c r="DB70" s="592"/>
      <c r="DC70" s="204"/>
      <c r="DD70" s="206"/>
    </row>
    <row r="71" spans="1:108" s="130" customFormat="1" ht="51" x14ac:dyDescent="0.25">
      <c r="A71" s="521" t="str">
        <f t="shared" si="98"/>
        <v>66</v>
      </c>
      <c r="B71" s="50" t="s">
        <v>1647</v>
      </c>
      <c r="C71" s="475" t="s">
        <v>2318</v>
      </c>
      <c r="D71" s="117" t="s">
        <v>2317</v>
      </c>
      <c r="E71" s="79">
        <v>42466</v>
      </c>
      <c r="F71" s="118" t="s">
        <v>1510</v>
      </c>
      <c r="G71" s="118" t="s">
        <v>1547</v>
      </c>
      <c r="H71" s="48" t="s">
        <v>1486</v>
      </c>
      <c r="I71" s="48" t="s">
        <v>1909</v>
      </c>
      <c r="J71" s="28" t="s">
        <v>2094</v>
      </c>
      <c r="K71" s="61">
        <v>215</v>
      </c>
      <c r="L71" s="120">
        <v>801217</v>
      </c>
      <c r="M71" s="54" t="s">
        <v>1910</v>
      </c>
      <c r="N71" s="304">
        <v>25000000</v>
      </c>
      <c r="O71" s="46" t="s">
        <v>1911</v>
      </c>
      <c r="P71" s="57" t="s">
        <v>1496</v>
      </c>
      <c r="Q71" s="305" t="s">
        <v>1554</v>
      </c>
      <c r="R71" s="306" t="s">
        <v>2142</v>
      </c>
      <c r="S71" s="123"/>
      <c r="T71" s="124"/>
      <c r="U71" s="123"/>
      <c r="V71" s="500" t="s">
        <v>2127</v>
      </c>
      <c r="W71" s="79">
        <v>42475</v>
      </c>
      <c r="X71" s="79">
        <v>42478</v>
      </c>
      <c r="Y71" s="125">
        <f t="shared" si="43"/>
        <v>3</v>
      </c>
      <c r="Z71" s="119" t="s">
        <v>1590</v>
      </c>
      <c r="AA71" s="119" t="s">
        <v>2567</v>
      </c>
      <c r="AB71" s="119" t="s">
        <v>2144</v>
      </c>
      <c r="AC71" s="119" t="s">
        <v>1493</v>
      </c>
      <c r="AD71" s="51" t="s">
        <v>2566</v>
      </c>
      <c r="AE71" s="63">
        <v>79788339</v>
      </c>
      <c r="AF71" s="126"/>
      <c r="AG71" s="127">
        <v>82316</v>
      </c>
      <c r="AH71" s="79">
        <v>42475</v>
      </c>
      <c r="AI71" s="308" t="s">
        <v>1497</v>
      </c>
      <c r="AJ71" s="35">
        <v>64031732091</v>
      </c>
      <c r="AK71" s="51" t="s">
        <v>1930</v>
      </c>
      <c r="AL71" s="47">
        <v>5000000</v>
      </c>
      <c r="AM71" s="47">
        <v>25000000</v>
      </c>
      <c r="AN71" s="125"/>
      <c r="AO71" s="125">
        <v>25000000</v>
      </c>
      <c r="AP71" s="148"/>
      <c r="AQ71" s="149" t="s">
        <v>68</v>
      </c>
      <c r="AR71" s="149" t="s">
        <v>68</v>
      </c>
      <c r="AS71" s="149" t="s">
        <v>68</v>
      </c>
      <c r="AT71" s="150" t="s">
        <v>68</v>
      </c>
      <c r="AU71" s="79"/>
      <c r="AV71" s="79"/>
      <c r="AW71" s="47"/>
      <c r="AX71" s="47"/>
      <c r="AY71" s="415" t="s">
        <v>1466</v>
      </c>
      <c r="AZ71" s="151"/>
      <c r="BA71" s="31"/>
      <c r="BB71" s="153"/>
      <c r="BC71" s="153"/>
      <c r="BD71" s="154"/>
      <c r="BE71" s="209"/>
      <c r="BF71" s="153"/>
      <c r="BG71" s="154"/>
      <c r="BH71" s="155"/>
      <c r="BI71" s="156"/>
      <c r="BJ71" s="157"/>
      <c r="BK71" s="157"/>
      <c r="BL71" s="158"/>
      <c r="BM71" s="157"/>
      <c r="BN71" s="159"/>
      <c r="BO71" s="159"/>
      <c r="BP71" s="160"/>
      <c r="BQ71" s="161"/>
      <c r="BR71" s="162"/>
      <c r="BS71" s="161"/>
      <c r="BT71" s="163"/>
      <c r="BU71" s="164"/>
      <c r="BV71" s="165"/>
      <c r="BW71" s="166"/>
      <c r="BX71" s="166"/>
      <c r="BY71" s="309"/>
      <c r="BZ71" s="166"/>
      <c r="CA71" s="154"/>
      <c r="CB71" s="157"/>
      <c r="CC71" s="156"/>
      <c r="CD71" s="156"/>
      <c r="CE71" s="156"/>
      <c r="CF71" s="157"/>
      <c r="CG71" s="192"/>
      <c r="CH71" s="192"/>
      <c r="CI71" s="193"/>
      <c r="CJ71" s="193"/>
      <c r="CK71" s="193"/>
      <c r="CL71" s="194"/>
      <c r="CM71" s="195"/>
      <c r="CN71" s="196"/>
      <c r="CO71" s="125"/>
      <c r="CP71" s="194"/>
      <c r="CQ71" s="197"/>
      <c r="CR71" s="198"/>
      <c r="CS71" s="199"/>
      <c r="CT71" s="200"/>
      <c r="CU71" s="201"/>
      <c r="CV71" s="202"/>
      <c r="CW71" s="203"/>
      <c r="CX71" s="201"/>
      <c r="CY71" s="204"/>
      <c r="CZ71" s="204"/>
      <c r="DA71" s="205"/>
      <c r="DB71" s="592"/>
      <c r="DC71" s="204"/>
      <c r="DD71" s="206"/>
    </row>
    <row r="72" spans="1:108" s="188" customFormat="1" ht="63.75" hidden="1" x14ac:dyDescent="0.25">
      <c r="A72" s="521">
        <f t="shared" si="98"/>
        <v>1</v>
      </c>
      <c r="B72" s="115" t="s">
        <v>1500</v>
      </c>
      <c r="C72" s="116" t="s">
        <v>1610</v>
      </c>
      <c r="D72" s="117" t="s">
        <v>1611</v>
      </c>
      <c r="E72" s="79">
        <v>42389</v>
      </c>
      <c r="F72" s="118" t="s">
        <v>2646</v>
      </c>
      <c r="G72" s="118" t="s">
        <v>2646</v>
      </c>
      <c r="H72" s="119" t="s">
        <v>1613</v>
      </c>
      <c r="I72" s="119" t="s">
        <v>1614</v>
      </c>
      <c r="J72" s="28" t="s">
        <v>1615</v>
      </c>
      <c r="K72" s="61">
        <v>53</v>
      </c>
      <c r="L72" s="120">
        <v>801315</v>
      </c>
      <c r="M72" s="54" t="s">
        <v>1616</v>
      </c>
      <c r="N72" s="304">
        <v>2528500</v>
      </c>
      <c r="O72" s="46" t="s">
        <v>1617</v>
      </c>
      <c r="P72" s="121" t="s">
        <v>1618</v>
      </c>
      <c r="Q72" s="122" t="s">
        <v>1488</v>
      </c>
      <c r="R72" s="121" t="s">
        <v>2156</v>
      </c>
      <c r="S72" s="123"/>
      <c r="T72" s="124"/>
      <c r="U72" s="123"/>
      <c r="V72" s="500">
        <v>1</v>
      </c>
      <c r="W72" s="79">
        <v>42404</v>
      </c>
      <c r="X72" s="79">
        <v>42404</v>
      </c>
      <c r="Y72" s="125">
        <f>X72-W72</f>
        <v>0</v>
      </c>
      <c r="Z72" s="119" t="s">
        <v>1590</v>
      </c>
      <c r="AA72" s="119" t="s">
        <v>1900</v>
      </c>
      <c r="AB72" s="119" t="s">
        <v>1613</v>
      </c>
      <c r="AC72" s="119" t="s">
        <v>1614</v>
      </c>
      <c r="AD72" s="51" t="s">
        <v>1901</v>
      </c>
      <c r="AE72" s="65">
        <v>7546762</v>
      </c>
      <c r="AF72" s="126"/>
      <c r="AG72" s="127">
        <v>35516</v>
      </c>
      <c r="AH72" s="79">
        <v>42404</v>
      </c>
      <c r="AI72" s="139" t="s">
        <v>1497</v>
      </c>
      <c r="AJ72" s="35">
        <v>407091065</v>
      </c>
      <c r="AK72" s="51" t="s">
        <v>1902</v>
      </c>
      <c r="AL72" s="47">
        <v>499900</v>
      </c>
      <c r="AM72" s="47">
        <v>2499500</v>
      </c>
      <c r="AN72" s="125"/>
      <c r="AO72" s="125">
        <f t="shared" si="1"/>
        <v>2499500</v>
      </c>
      <c r="AP72" s="148" t="s">
        <v>22</v>
      </c>
      <c r="AQ72" s="149" t="s">
        <v>68</v>
      </c>
      <c r="AR72" s="149" t="s">
        <v>68</v>
      </c>
      <c r="AS72" s="149" t="s">
        <v>68</v>
      </c>
      <c r="AT72" s="150" t="s">
        <v>68</v>
      </c>
      <c r="AU72" s="79">
        <v>42404</v>
      </c>
      <c r="AV72" s="79">
        <v>42554</v>
      </c>
      <c r="AW72" s="47">
        <f t="shared" si="10"/>
        <v>150</v>
      </c>
      <c r="AX72" s="47"/>
      <c r="AY72" s="26" t="s">
        <v>108</v>
      </c>
      <c r="AZ72" s="151">
        <f>LOOKUP(AY72,'SUPERVISIONES 2015'!$A$3:$B$1279,'SUPERVISIONES 2015'!$B$3:$B$1279)</f>
        <v>40179426</v>
      </c>
      <c r="BA72" s="124" t="s">
        <v>1903</v>
      </c>
      <c r="BB72" s="152"/>
      <c r="BC72" s="153"/>
      <c r="BD72" s="154"/>
      <c r="BE72" s="154"/>
      <c r="BF72" s="153"/>
      <c r="BG72" s="154"/>
      <c r="BH72" s="155"/>
      <c r="BI72" s="156"/>
      <c r="BJ72" s="157"/>
      <c r="BK72" s="157"/>
      <c r="BL72" s="158"/>
      <c r="BM72" s="157"/>
      <c r="BN72" s="159"/>
      <c r="BO72" s="159"/>
      <c r="BP72" s="160"/>
      <c r="BQ72" s="161"/>
      <c r="BR72" s="162"/>
      <c r="BS72" s="161"/>
      <c r="BT72" s="163">
        <f t="shared" ref="BT72:BT80" si="100">+AN72</f>
        <v>0</v>
      </c>
      <c r="BU72" s="164">
        <f t="shared" si="11"/>
        <v>0</v>
      </c>
      <c r="BV72" s="165">
        <f t="shared" ref="BV72:BV96" si="101">+AO72+BU72</f>
        <v>2499500</v>
      </c>
      <c r="BW72" s="166"/>
      <c r="BX72" s="166"/>
      <c r="BY72" s="167"/>
      <c r="BZ72" s="168"/>
      <c r="CA72" s="169"/>
      <c r="CB72" s="170"/>
      <c r="CC72" s="170"/>
      <c r="CD72" s="170"/>
      <c r="CE72" s="170"/>
      <c r="CF72" s="171"/>
      <c r="CG72" s="172"/>
      <c r="CH72" s="172"/>
      <c r="CI72" s="173"/>
      <c r="CJ72" s="173"/>
      <c r="CK72" s="173"/>
      <c r="CL72" s="174"/>
      <c r="CM72" s="175"/>
      <c r="CN72" s="176"/>
      <c r="CO72" s="177"/>
      <c r="CP72" s="174"/>
      <c r="CQ72" s="178"/>
      <c r="CR72" s="179"/>
      <c r="CS72" s="180"/>
      <c r="CT72" s="181"/>
      <c r="CU72" s="182"/>
      <c r="CV72" s="183"/>
      <c r="CW72" s="184"/>
      <c r="CX72" s="182"/>
      <c r="CY72" s="185"/>
      <c r="CZ72" s="185"/>
      <c r="DA72" s="186"/>
      <c r="DB72" s="592"/>
      <c r="DC72" s="185">
        <f t="shared" si="15"/>
        <v>0</v>
      </c>
      <c r="DD72" s="187">
        <f t="shared" si="16"/>
        <v>0</v>
      </c>
    </row>
    <row r="73" spans="1:108" s="188" customFormat="1" ht="51" hidden="1" x14ac:dyDescent="0.25">
      <c r="A73" s="521">
        <f t="shared" si="98"/>
        <v>2</v>
      </c>
      <c r="B73" s="115" t="s">
        <v>1653</v>
      </c>
      <c r="C73" s="116" t="s">
        <v>1857</v>
      </c>
      <c r="D73" s="117" t="s">
        <v>1922</v>
      </c>
      <c r="E73" s="79">
        <v>42390</v>
      </c>
      <c r="F73" s="118" t="s">
        <v>2646</v>
      </c>
      <c r="G73" s="118" t="s">
        <v>2646</v>
      </c>
      <c r="H73" s="119" t="s">
        <v>1733</v>
      </c>
      <c r="I73" s="119" t="s">
        <v>1846</v>
      </c>
      <c r="J73" s="28" t="s">
        <v>1858</v>
      </c>
      <c r="K73" s="127">
        <v>180</v>
      </c>
      <c r="L73" s="120">
        <v>421823</v>
      </c>
      <c r="M73" s="120" t="s">
        <v>1859</v>
      </c>
      <c r="N73" s="304">
        <v>951200</v>
      </c>
      <c r="O73" s="46" t="s">
        <v>1860</v>
      </c>
      <c r="P73" s="121" t="s">
        <v>1861</v>
      </c>
      <c r="Q73" s="122" t="s">
        <v>1488</v>
      </c>
      <c r="R73" s="121" t="s">
        <v>2156</v>
      </c>
      <c r="S73" s="123"/>
      <c r="T73" s="124"/>
      <c r="U73" s="123"/>
      <c r="V73" s="500">
        <v>2</v>
      </c>
      <c r="W73" s="79">
        <v>42410</v>
      </c>
      <c r="X73" s="79">
        <v>42422</v>
      </c>
      <c r="Y73" s="125">
        <f t="shared" ref="Y73:Y88" si="102">X73-W73</f>
        <v>12</v>
      </c>
      <c r="Z73" s="119" t="s">
        <v>1944</v>
      </c>
      <c r="AA73" s="119"/>
      <c r="AB73" s="119" t="s">
        <v>1493</v>
      </c>
      <c r="AC73" s="119" t="s">
        <v>1493</v>
      </c>
      <c r="AD73" s="51" t="s">
        <v>2163</v>
      </c>
      <c r="AE73" s="65">
        <v>830094021</v>
      </c>
      <c r="AF73" s="126" t="s">
        <v>1967</v>
      </c>
      <c r="AG73" s="127">
        <v>40216</v>
      </c>
      <c r="AH73" s="79">
        <v>42410</v>
      </c>
      <c r="AI73" s="139" t="s">
        <v>1778</v>
      </c>
      <c r="AJ73" s="33">
        <v>1000043725</v>
      </c>
      <c r="AK73" s="37" t="s">
        <v>2164</v>
      </c>
      <c r="AL73" s="47"/>
      <c r="AM73" s="47">
        <v>951200</v>
      </c>
      <c r="AN73" s="125"/>
      <c r="AO73" s="125">
        <f t="shared" si="1"/>
        <v>951200</v>
      </c>
      <c r="AP73" s="148" t="s">
        <v>22</v>
      </c>
      <c r="AQ73" s="149" t="s">
        <v>68</v>
      </c>
      <c r="AR73" s="149" t="s">
        <v>68</v>
      </c>
      <c r="AS73" s="149" t="s">
        <v>68</v>
      </c>
      <c r="AT73" s="150" t="s">
        <v>68</v>
      </c>
      <c r="AU73" s="79" t="s">
        <v>1467</v>
      </c>
      <c r="AV73" s="79">
        <v>42429</v>
      </c>
      <c r="AW73" s="47">
        <v>19</v>
      </c>
      <c r="AX73" s="47"/>
      <c r="AY73" s="26" t="s">
        <v>2165</v>
      </c>
      <c r="AZ73" s="151">
        <v>52714111</v>
      </c>
      <c r="BA73" s="62" t="s">
        <v>2166</v>
      </c>
      <c r="BB73" s="153"/>
      <c r="BC73" s="153"/>
      <c r="BD73" s="154"/>
      <c r="BE73" s="189"/>
      <c r="BF73" s="153"/>
      <c r="BG73" s="154"/>
      <c r="BH73" s="155"/>
      <c r="BI73" s="156"/>
      <c r="BJ73" s="157"/>
      <c r="BK73" s="157"/>
      <c r="BL73" s="158"/>
      <c r="BM73" s="157"/>
      <c r="BN73" s="159"/>
      <c r="BO73" s="159"/>
      <c r="BP73" s="160"/>
      <c r="BQ73" s="161"/>
      <c r="BR73" s="162"/>
      <c r="BS73" s="161"/>
      <c r="BT73" s="163">
        <f t="shared" si="100"/>
        <v>0</v>
      </c>
      <c r="BU73" s="164">
        <f t="shared" si="11"/>
        <v>0</v>
      </c>
      <c r="BV73" s="165">
        <f t="shared" si="101"/>
        <v>951200</v>
      </c>
      <c r="BW73" s="166"/>
      <c r="BX73" s="166"/>
      <c r="BY73" s="190"/>
      <c r="BZ73" s="166"/>
      <c r="CA73" s="154"/>
      <c r="CB73" s="156"/>
      <c r="CC73" s="156"/>
      <c r="CD73" s="191"/>
      <c r="CE73" s="156"/>
      <c r="CF73" s="157"/>
      <c r="CG73" s="192"/>
      <c r="CH73" s="192"/>
      <c r="CI73" s="193"/>
      <c r="CJ73" s="193"/>
      <c r="CK73" s="193"/>
      <c r="CL73" s="194"/>
      <c r="CM73" s="195"/>
      <c r="CN73" s="196"/>
      <c r="CO73" s="125"/>
      <c r="CP73" s="194"/>
      <c r="CQ73" s="197"/>
      <c r="CR73" s="198"/>
      <c r="CS73" s="199"/>
      <c r="CT73" s="200"/>
      <c r="CU73" s="201"/>
      <c r="CV73" s="202"/>
      <c r="CW73" s="203"/>
      <c r="CX73" s="201"/>
      <c r="CY73" s="204"/>
      <c r="CZ73" s="204"/>
      <c r="DA73" s="205"/>
      <c r="DB73" s="589"/>
      <c r="DC73" s="204">
        <f t="shared" si="15"/>
        <v>0</v>
      </c>
      <c r="DD73" s="206">
        <f t="shared" si="16"/>
        <v>0</v>
      </c>
    </row>
    <row r="74" spans="1:108" s="130" customFormat="1" ht="75" hidden="1" customHeight="1" x14ac:dyDescent="0.25">
      <c r="A74" s="521" t="str">
        <f t="shared" si="98"/>
        <v>DESIERTO</v>
      </c>
      <c r="B74" s="115" t="s">
        <v>1653</v>
      </c>
      <c r="C74" s="116" t="s">
        <v>1862</v>
      </c>
      <c r="D74" s="117" t="s">
        <v>1977</v>
      </c>
      <c r="E74" s="79">
        <v>42395</v>
      </c>
      <c r="F74" s="118" t="s">
        <v>2646</v>
      </c>
      <c r="G74" s="118" t="s">
        <v>2646</v>
      </c>
      <c r="H74" s="119" t="s">
        <v>1863</v>
      </c>
      <c r="I74" s="119" t="s">
        <v>1864</v>
      </c>
      <c r="J74" s="28" t="s">
        <v>1865</v>
      </c>
      <c r="K74" s="61">
        <v>192</v>
      </c>
      <c r="L74" s="128">
        <v>781815</v>
      </c>
      <c r="M74" s="28" t="s">
        <v>1866</v>
      </c>
      <c r="N74" s="335">
        <v>12500000</v>
      </c>
      <c r="O74" s="46" t="s">
        <v>1867</v>
      </c>
      <c r="P74" s="121" t="s">
        <v>1637</v>
      </c>
      <c r="Q74" s="122" t="s">
        <v>2177</v>
      </c>
      <c r="R74" s="121" t="s">
        <v>2177</v>
      </c>
      <c r="S74" s="123"/>
      <c r="T74" s="124"/>
      <c r="U74" s="123"/>
      <c r="V74" s="500" t="s">
        <v>2177</v>
      </c>
      <c r="W74" s="79"/>
      <c r="X74" s="79"/>
      <c r="Y74" s="125">
        <f t="shared" si="102"/>
        <v>0</v>
      </c>
      <c r="Z74" s="119"/>
      <c r="AA74" s="119"/>
      <c r="AB74" s="119"/>
      <c r="AC74" s="119"/>
      <c r="AD74" s="529" t="s">
        <v>2177</v>
      </c>
      <c r="AE74" s="65"/>
      <c r="AF74" s="126"/>
      <c r="AG74" s="127"/>
      <c r="AH74" s="79"/>
      <c r="AI74" s="308"/>
      <c r="AJ74" s="35"/>
      <c r="AK74" s="51"/>
      <c r="AL74" s="47"/>
      <c r="AM74" s="47"/>
      <c r="AN74" s="125"/>
      <c r="AO74" s="125"/>
      <c r="AP74" s="148"/>
      <c r="AQ74" s="149"/>
      <c r="AR74" s="149" t="s">
        <v>68</v>
      </c>
      <c r="AS74" s="149" t="s">
        <v>68</v>
      </c>
      <c r="AT74" s="150" t="s">
        <v>68</v>
      </c>
      <c r="AU74" s="79"/>
      <c r="AV74" s="79"/>
      <c r="AW74" s="47"/>
      <c r="AX74" s="47"/>
      <c r="AY74" s="207"/>
      <c r="AZ74" s="151"/>
      <c r="BA74" s="208"/>
      <c r="BB74" s="153"/>
      <c r="BC74" s="153"/>
      <c r="BD74" s="154"/>
      <c r="BE74" s="209"/>
      <c r="BF74" s="153"/>
      <c r="BG74" s="154"/>
      <c r="BH74" s="155"/>
      <c r="BI74" s="156"/>
      <c r="BJ74" s="157"/>
      <c r="BK74" s="157"/>
      <c r="BL74" s="158"/>
      <c r="BM74" s="157"/>
      <c r="BN74" s="159"/>
      <c r="BO74" s="159"/>
      <c r="BP74" s="160"/>
      <c r="BQ74" s="161"/>
      <c r="BR74" s="162"/>
      <c r="BS74" s="161"/>
      <c r="BT74" s="163">
        <f t="shared" si="100"/>
        <v>0</v>
      </c>
      <c r="BU74" s="164">
        <f t="shared" si="11"/>
        <v>0</v>
      </c>
      <c r="BV74" s="165">
        <f t="shared" si="101"/>
        <v>0</v>
      </c>
      <c r="BW74" s="166"/>
      <c r="BX74" s="166"/>
      <c r="BY74" s="190"/>
      <c r="BZ74" s="166"/>
      <c r="CA74" s="154"/>
      <c r="CB74" s="157"/>
      <c r="CC74" s="156"/>
      <c r="CD74" s="156"/>
      <c r="CE74" s="156"/>
      <c r="CF74" s="157"/>
      <c r="CG74" s="192"/>
      <c r="CH74" s="192"/>
      <c r="CI74" s="193"/>
      <c r="CJ74" s="193"/>
      <c r="CK74" s="193"/>
      <c r="CL74" s="194"/>
      <c r="CM74" s="195">
        <f t="shared" ref="CM74:CM79" si="103">+IF(BX74&gt;AV74,IF(CC74&gt;BX74,IF(CH74&gt;CC74,CH74,CC74),BX74),AV74)</f>
        <v>0</v>
      </c>
      <c r="CN74" s="196"/>
      <c r="CO74" s="125"/>
      <c r="CP74" s="194"/>
      <c r="CQ74" s="197" t="e">
        <f>+SUMIFS(#REF!,#REF!,AG74)</f>
        <v>#REF!</v>
      </c>
      <c r="CR74" s="198" t="e">
        <f>+SUMIFS(#REF!,#REF!,BB74)+SUMIFS(#REF!,#REF!,BH74)+SUMIFS(#REF!,#REF!,BN74)</f>
        <v>#REF!</v>
      </c>
      <c r="CS74" s="199" t="e">
        <f t="shared" ref="CS74:CS79" si="104">+(CQ74+CR74)/BV74</f>
        <v>#REF!</v>
      </c>
      <c r="CT74" s="200"/>
      <c r="CU74" s="201" t="str">
        <f t="shared" ref="CU74:CU79" si="105">+R74</f>
        <v>DESIERTO</v>
      </c>
      <c r="CV74" s="202"/>
      <c r="CW74" s="203">
        <f t="shared" ref="CW74:CW79" si="106">+AU74</f>
        <v>0</v>
      </c>
      <c r="CX74" s="201">
        <f t="shared" ref="CX74:CX79" si="107">+CM74</f>
        <v>0</v>
      </c>
      <c r="CY74" s="204">
        <f t="shared" ref="CY74:CY79" si="108">+CX74-CW74</f>
        <v>0</v>
      </c>
      <c r="CZ74" s="204">
        <f t="shared" ref="CZ74:CZ79" si="109">+$DB$1-CW74</f>
        <v>42277</v>
      </c>
      <c r="DA74" s="205">
        <f t="shared" ref="DA74:DA79" si="110">+IF(CZ74&gt;=CY74,100,(CZ74/CY74)*100)</f>
        <v>100</v>
      </c>
      <c r="DB74" s="589"/>
      <c r="DC74" s="204">
        <f t="shared" si="15"/>
        <v>100</v>
      </c>
      <c r="DD74" s="206" t="e">
        <f t="shared" si="16"/>
        <v>#REF!</v>
      </c>
    </row>
    <row r="75" spans="1:108" s="130" customFormat="1" ht="51" hidden="1" x14ac:dyDescent="0.25">
      <c r="A75" s="521">
        <f t="shared" si="98"/>
        <v>8</v>
      </c>
      <c r="B75" s="115" t="s">
        <v>1647</v>
      </c>
      <c r="C75" s="116" t="s">
        <v>1544</v>
      </c>
      <c r="D75" s="117" t="s">
        <v>1821</v>
      </c>
      <c r="E75" s="79">
        <v>42397</v>
      </c>
      <c r="F75" s="118" t="s">
        <v>2646</v>
      </c>
      <c r="G75" s="118" t="s">
        <v>2646</v>
      </c>
      <c r="H75" s="119" t="s">
        <v>1633</v>
      </c>
      <c r="I75" s="119" t="s">
        <v>1772</v>
      </c>
      <c r="J75" s="28" t="s">
        <v>1634</v>
      </c>
      <c r="K75" s="127">
        <v>114</v>
      </c>
      <c r="L75" s="120">
        <v>78181500</v>
      </c>
      <c r="M75" s="28" t="s">
        <v>1635</v>
      </c>
      <c r="N75" s="304">
        <v>27000000</v>
      </c>
      <c r="O75" s="46" t="s">
        <v>1636</v>
      </c>
      <c r="P75" s="131" t="s">
        <v>1637</v>
      </c>
      <c r="Q75" s="122" t="s">
        <v>1488</v>
      </c>
      <c r="R75" s="121" t="s">
        <v>1489</v>
      </c>
      <c r="S75" s="123"/>
      <c r="T75" s="124"/>
      <c r="U75" s="123"/>
      <c r="V75" s="500">
        <v>8</v>
      </c>
      <c r="W75" s="79">
        <v>42417</v>
      </c>
      <c r="X75" s="79">
        <v>42418</v>
      </c>
      <c r="Y75" s="125">
        <f t="shared" si="102"/>
        <v>1</v>
      </c>
      <c r="Z75" s="119" t="s">
        <v>1590</v>
      </c>
      <c r="AA75" s="119" t="s">
        <v>1924</v>
      </c>
      <c r="AB75" s="119" t="s">
        <v>1633</v>
      </c>
      <c r="AC75" s="119" t="s">
        <v>1927</v>
      </c>
      <c r="AD75" s="51" t="s">
        <v>1929</v>
      </c>
      <c r="AE75" s="69">
        <v>84079101</v>
      </c>
      <c r="AF75" s="126"/>
      <c r="AG75" s="127">
        <v>43616</v>
      </c>
      <c r="AH75" s="79">
        <v>42417</v>
      </c>
      <c r="AI75" s="139" t="s">
        <v>1497</v>
      </c>
      <c r="AJ75" s="35">
        <v>236000671669</v>
      </c>
      <c r="AK75" s="37" t="s">
        <v>1960</v>
      </c>
      <c r="AL75" s="47">
        <v>2700000</v>
      </c>
      <c r="AM75" s="210">
        <v>27000000</v>
      </c>
      <c r="AN75" s="125"/>
      <c r="AO75" s="125">
        <v>27000000</v>
      </c>
      <c r="AP75" s="148" t="s">
        <v>22</v>
      </c>
      <c r="AQ75" s="149" t="s">
        <v>68</v>
      </c>
      <c r="AR75" s="149" t="s">
        <v>68</v>
      </c>
      <c r="AS75" s="149" t="s">
        <v>68</v>
      </c>
      <c r="AT75" s="150" t="s">
        <v>68</v>
      </c>
      <c r="AU75" s="79"/>
      <c r="AV75" s="79"/>
      <c r="AW75" s="47">
        <f t="shared" si="10"/>
        <v>0</v>
      </c>
      <c r="AX75" s="47"/>
      <c r="AY75" s="26"/>
      <c r="AZ75" s="151" t="e">
        <f>LOOKUP(AY75,'[2]SUPERVISIONES 2015'!$A$3:$B$1279,'[2]SUPERVISIONES 2015'!$B$3:$B$1279)</f>
        <v>#N/A</v>
      </c>
      <c r="BA75" s="124"/>
      <c r="BB75" s="153"/>
      <c r="BC75" s="153"/>
      <c r="BD75" s="154"/>
      <c r="BE75" s="189"/>
      <c r="BF75" s="153"/>
      <c r="BG75" s="154"/>
      <c r="BH75" s="155"/>
      <c r="BI75" s="156"/>
      <c r="BJ75" s="157"/>
      <c r="BK75" s="157"/>
      <c r="BL75" s="158"/>
      <c r="BM75" s="157"/>
      <c r="BN75" s="159"/>
      <c r="BO75" s="159"/>
      <c r="BP75" s="160"/>
      <c r="BQ75" s="161"/>
      <c r="BR75" s="162"/>
      <c r="BS75" s="161"/>
      <c r="BT75" s="163">
        <f t="shared" si="100"/>
        <v>0</v>
      </c>
      <c r="BU75" s="164">
        <f t="shared" si="11"/>
        <v>0</v>
      </c>
      <c r="BV75" s="165">
        <f t="shared" si="101"/>
        <v>27000000</v>
      </c>
      <c r="BW75" s="166"/>
      <c r="BX75" s="166"/>
      <c r="BY75" s="211"/>
      <c r="BZ75" s="212"/>
      <c r="CA75" s="213"/>
      <c r="CB75" s="214"/>
      <c r="CC75" s="214"/>
      <c r="CD75" s="215"/>
      <c r="CE75" s="214"/>
      <c r="CF75" s="216"/>
      <c r="CG75" s="217"/>
      <c r="CH75" s="217"/>
      <c r="CI75" s="218"/>
      <c r="CJ75" s="218"/>
      <c r="CK75" s="218"/>
      <c r="CL75" s="219"/>
      <c r="CM75" s="220">
        <f t="shared" si="103"/>
        <v>0</v>
      </c>
      <c r="CN75" s="221"/>
      <c r="CO75" s="222"/>
      <c r="CP75" s="219"/>
      <c r="CQ75" s="223" t="e">
        <f>+SUMIFS(#REF!,#REF!,AG75)</f>
        <v>#REF!</v>
      </c>
      <c r="CR75" s="224" t="e">
        <f>+SUMIFS(#REF!,#REF!,BB75)+SUMIFS(#REF!,#REF!,BH75)+SUMIFS(#REF!,#REF!,BN75)</f>
        <v>#REF!</v>
      </c>
      <c r="CS75" s="225" t="e">
        <f t="shared" si="104"/>
        <v>#REF!</v>
      </c>
      <c r="CT75" s="226"/>
      <c r="CU75" s="227" t="str">
        <f t="shared" si="105"/>
        <v>EJECUCIÓN</v>
      </c>
      <c r="CV75" s="228"/>
      <c r="CW75" s="229">
        <f t="shared" si="106"/>
        <v>0</v>
      </c>
      <c r="CX75" s="227">
        <f t="shared" si="107"/>
        <v>0</v>
      </c>
      <c r="CY75" s="230">
        <f t="shared" si="108"/>
        <v>0</v>
      </c>
      <c r="CZ75" s="230">
        <f t="shared" si="109"/>
        <v>42277</v>
      </c>
      <c r="DA75" s="231">
        <f t="shared" si="110"/>
        <v>100</v>
      </c>
      <c r="DB75" s="591"/>
      <c r="DC75" s="230">
        <f t="shared" si="15"/>
        <v>100</v>
      </c>
      <c r="DD75" s="232" t="e">
        <f t="shared" si="16"/>
        <v>#REF!</v>
      </c>
    </row>
    <row r="76" spans="1:108" s="130" customFormat="1" ht="76.5" hidden="1" x14ac:dyDescent="0.25">
      <c r="A76" s="521" t="str">
        <f t="shared" si="98"/>
        <v>5</v>
      </c>
      <c r="B76" s="115" t="s">
        <v>1654</v>
      </c>
      <c r="C76" s="116" t="s">
        <v>1892</v>
      </c>
      <c r="D76" s="117" t="s">
        <v>2279</v>
      </c>
      <c r="E76" s="79">
        <v>42397</v>
      </c>
      <c r="F76" s="118" t="s">
        <v>2646</v>
      </c>
      <c r="G76" s="118" t="s">
        <v>2646</v>
      </c>
      <c r="H76" s="119" t="s">
        <v>1633</v>
      </c>
      <c r="I76" s="119" t="s">
        <v>1772</v>
      </c>
      <c r="J76" s="28" t="s">
        <v>1655</v>
      </c>
      <c r="K76" s="127">
        <v>79</v>
      </c>
      <c r="L76" s="120">
        <v>15101505</v>
      </c>
      <c r="M76" s="120" t="s">
        <v>1893</v>
      </c>
      <c r="N76" s="304" t="s">
        <v>1894</v>
      </c>
      <c r="O76" s="46" t="s">
        <v>1895</v>
      </c>
      <c r="P76" s="46" t="s">
        <v>1896</v>
      </c>
      <c r="Q76" s="122" t="s">
        <v>1488</v>
      </c>
      <c r="R76" s="121" t="s">
        <v>1489</v>
      </c>
      <c r="S76" s="123"/>
      <c r="T76" s="124"/>
      <c r="U76" s="123"/>
      <c r="V76" s="500" t="s">
        <v>2279</v>
      </c>
      <c r="W76" s="79">
        <v>42416</v>
      </c>
      <c r="X76" s="79">
        <v>42416</v>
      </c>
      <c r="Y76" s="125">
        <f t="shared" si="102"/>
        <v>0</v>
      </c>
      <c r="Z76" s="119" t="s">
        <v>1945</v>
      </c>
      <c r="AA76" s="119" t="s">
        <v>1945</v>
      </c>
      <c r="AB76" s="119" t="s">
        <v>1633</v>
      </c>
      <c r="AC76" s="119" t="s">
        <v>1927</v>
      </c>
      <c r="AD76" s="51" t="s">
        <v>1946</v>
      </c>
      <c r="AE76" s="65">
        <v>825001598</v>
      </c>
      <c r="AF76" s="126" t="s">
        <v>1611</v>
      </c>
      <c r="AG76" s="127">
        <v>43016</v>
      </c>
      <c r="AH76" s="79">
        <v>42416</v>
      </c>
      <c r="AI76" s="139" t="s">
        <v>1497</v>
      </c>
      <c r="AJ76" s="33">
        <v>52627370369</v>
      </c>
      <c r="AK76" s="37" t="s">
        <v>1978</v>
      </c>
      <c r="AL76" s="47"/>
      <c r="AM76" s="47">
        <v>28200000</v>
      </c>
      <c r="AN76" s="125"/>
      <c r="AO76" s="125">
        <v>27000000</v>
      </c>
      <c r="AP76" s="148" t="s">
        <v>22</v>
      </c>
      <c r="AQ76" s="149" t="s">
        <v>68</v>
      </c>
      <c r="AR76" s="149" t="s">
        <v>68</v>
      </c>
      <c r="AS76" s="149" t="s">
        <v>68</v>
      </c>
      <c r="AT76" s="150" t="s">
        <v>68</v>
      </c>
      <c r="AU76" s="79">
        <v>42416</v>
      </c>
      <c r="AV76" s="79">
        <v>42735</v>
      </c>
      <c r="AW76" s="47">
        <f t="shared" si="10"/>
        <v>319</v>
      </c>
      <c r="AX76" s="47"/>
      <c r="AY76" s="26" t="s">
        <v>2194</v>
      </c>
      <c r="AZ76" s="151">
        <f>LOOKUP(AY76,'SUPERVISIONES 2015'!$A$3:$B$1279,'SUPERVISIONES 2015'!$B$3:$B$1279)</f>
        <v>12724487</v>
      </c>
      <c r="BA76" s="29" t="s">
        <v>2196</v>
      </c>
      <c r="BB76" s="152"/>
      <c r="BC76" s="153"/>
      <c r="BD76" s="154"/>
      <c r="BE76" s="154"/>
      <c r="BF76" s="153"/>
      <c r="BG76" s="154"/>
      <c r="BH76" s="155"/>
      <c r="BI76" s="156"/>
      <c r="BJ76" s="157"/>
      <c r="BK76" s="157"/>
      <c r="BL76" s="158"/>
      <c r="BM76" s="157"/>
      <c r="BN76" s="159"/>
      <c r="BO76" s="159"/>
      <c r="BP76" s="160"/>
      <c r="BQ76" s="161"/>
      <c r="BR76" s="162"/>
      <c r="BS76" s="161"/>
      <c r="BT76" s="163">
        <f t="shared" si="100"/>
        <v>0</v>
      </c>
      <c r="BU76" s="164">
        <f t="shared" si="11"/>
        <v>0</v>
      </c>
      <c r="BV76" s="165" t="s">
        <v>2193</v>
      </c>
      <c r="BW76" s="166"/>
      <c r="BX76" s="166"/>
      <c r="BY76" s="233"/>
      <c r="BZ76" s="166"/>
      <c r="CA76" s="154"/>
      <c r="CB76" s="156"/>
      <c r="CC76" s="156"/>
      <c r="CD76" s="156"/>
      <c r="CE76" s="156"/>
      <c r="CF76" s="157"/>
      <c r="CG76" s="192"/>
      <c r="CH76" s="192"/>
      <c r="CI76" s="193"/>
      <c r="CJ76" s="193"/>
      <c r="CK76" s="193"/>
      <c r="CL76" s="194"/>
      <c r="CM76" s="195">
        <f t="shared" si="103"/>
        <v>42735</v>
      </c>
      <c r="CN76" s="196"/>
      <c r="CO76" s="125"/>
      <c r="CP76" s="194"/>
      <c r="CQ76" s="197" t="e">
        <f>+SUMIFS(#REF!,#REF!,AG76)</f>
        <v>#REF!</v>
      </c>
      <c r="CR76" s="198" t="e">
        <f>+SUMIFS(#REF!,#REF!,BB76)+SUMIFS(#REF!,#REF!,BH76)+SUMIFS(#REF!,#REF!,BN76)</f>
        <v>#REF!</v>
      </c>
      <c r="CS76" s="199" t="e">
        <f t="shared" si="104"/>
        <v>#REF!</v>
      </c>
      <c r="CT76" s="200"/>
      <c r="CU76" s="201" t="str">
        <f t="shared" si="105"/>
        <v>EJECUCIÓN</v>
      </c>
      <c r="CV76" s="202"/>
      <c r="CW76" s="203">
        <f t="shared" si="106"/>
        <v>42416</v>
      </c>
      <c r="CX76" s="201">
        <f t="shared" si="107"/>
        <v>42735</v>
      </c>
      <c r="CY76" s="204">
        <f t="shared" si="108"/>
        <v>319</v>
      </c>
      <c r="CZ76" s="204">
        <f t="shared" si="109"/>
        <v>-139</v>
      </c>
      <c r="DA76" s="205">
        <f t="shared" si="110"/>
        <v>-43.573667711598745</v>
      </c>
      <c r="DB76" s="589"/>
      <c r="DC76" s="204">
        <f t="shared" si="15"/>
        <v>-43.573667711598745</v>
      </c>
      <c r="DD76" s="206" t="e">
        <f t="shared" si="16"/>
        <v>#REF!</v>
      </c>
    </row>
    <row r="77" spans="1:108" s="130" customFormat="1" ht="89.25" hidden="1" x14ac:dyDescent="0.25">
      <c r="A77" s="521" t="str">
        <f t="shared" si="98"/>
        <v>6</v>
      </c>
      <c r="B77" s="115" t="s">
        <v>1654</v>
      </c>
      <c r="C77" s="116" t="s">
        <v>1898</v>
      </c>
      <c r="D77" s="117" t="s">
        <v>2054</v>
      </c>
      <c r="E77" s="79">
        <v>42398</v>
      </c>
      <c r="F77" s="118" t="s">
        <v>2646</v>
      </c>
      <c r="G77" s="118" t="s">
        <v>2646</v>
      </c>
      <c r="H77" s="119" t="s">
        <v>1656</v>
      </c>
      <c r="I77" s="119" t="s">
        <v>1897</v>
      </c>
      <c r="J77" s="28" t="s">
        <v>1657</v>
      </c>
      <c r="K77" s="127">
        <v>117</v>
      </c>
      <c r="L77" s="120">
        <v>78181500</v>
      </c>
      <c r="M77" s="28" t="s">
        <v>1635</v>
      </c>
      <c r="N77" s="304">
        <v>20000000</v>
      </c>
      <c r="O77" s="46" t="s">
        <v>1899</v>
      </c>
      <c r="P77" s="121" t="s">
        <v>1637</v>
      </c>
      <c r="Q77" s="122" t="s">
        <v>1488</v>
      </c>
      <c r="R77" s="122" t="s">
        <v>1972</v>
      </c>
      <c r="S77" s="123"/>
      <c r="T77" s="124"/>
      <c r="U77" s="123"/>
      <c r="V77" s="500" t="s">
        <v>2054</v>
      </c>
      <c r="W77" s="79">
        <v>42419</v>
      </c>
      <c r="X77" s="79">
        <v>42419</v>
      </c>
      <c r="Y77" s="125">
        <f t="shared" si="102"/>
        <v>0</v>
      </c>
      <c r="Z77" s="119" t="s">
        <v>2347</v>
      </c>
      <c r="AA77" s="119" t="s">
        <v>2347</v>
      </c>
      <c r="AB77" s="119" t="s">
        <v>2348</v>
      </c>
      <c r="AC77" s="119" t="s">
        <v>2349</v>
      </c>
      <c r="AD77" s="51" t="s">
        <v>2350</v>
      </c>
      <c r="AE77" s="65">
        <v>900036034</v>
      </c>
      <c r="AF77" s="126" t="s">
        <v>1600</v>
      </c>
      <c r="AG77" s="127">
        <v>45516</v>
      </c>
      <c r="AH77" s="79">
        <v>42419</v>
      </c>
      <c r="AI77" s="139" t="s">
        <v>1497</v>
      </c>
      <c r="AJ77" s="33">
        <v>5782094687</v>
      </c>
      <c r="AK77" s="37" t="s">
        <v>1740</v>
      </c>
      <c r="AL77" s="47"/>
      <c r="AM77" s="47">
        <v>20000000</v>
      </c>
      <c r="AN77" s="125"/>
      <c r="AO77" s="125">
        <f t="shared" ref="AO77:AO78" si="111">+AM77+AN77</f>
        <v>20000000</v>
      </c>
      <c r="AP77" s="148" t="s">
        <v>156</v>
      </c>
      <c r="AQ77" s="149" t="s">
        <v>157</v>
      </c>
      <c r="AR77" s="149" t="s">
        <v>126</v>
      </c>
      <c r="AS77" s="149" t="s">
        <v>1456</v>
      </c>
      <c r="AT77" s="150">
        <v>42061</v>
      </c>
      <c r="AU77" s="79">
        <v>42419</v>
      </c>
      <c r="AV77" s="79">
        <v>42735</v>
      </c>
      <c r="AW77" s="47">
        <f t="shared" si="10"/>
        <v>316</v>
      </c>
      <c r="AX77" s="47">
        <f>+AV77+(3*365)</f>
        <v>43830</v>
      </c>
      <c r="AY77" s="26" t="s">
        <v>2351</v>
      </c>
      <c r="AZ77" s="151">
        <f>LOOKUP(AY77,'SUPERVISIONES 2015'!$A$3:$B$1279,'SUPERVISIONES 2015'!$B$3:$B$1279)</f>
        <v>73581961</v>
      </c>
      <c r="BA77" s="29" t="s">
        <v>2352</v>
      </c>
      <c r="BB77" s="153"/>
      <c r="BC77" s="153"/>
      <c r="BD77" s="154"/>
      <c r="BE77" s="189"/>
      <c r="BF77" s="153"/>
      <c r="BG77" s="154"/>
      <c r="BH77" s="155"/>
      <c r="BI77" s="156"/>
      <c r="BJ77" s="157"/>
      <c r="BK77" s="157"/>
      <c r="BL77" s="158"/>
      <c r="BM77" s="157"/>
      <c r="BN77" s="159"/>
      <c r="BO77" s="159"/>
      <c r="BP77" s="160"/>
      <c r="BQ77" s="161"/>
      <c r="BR77" s="162"/>
      <c r="BS77" s="161"/>
      <c r="BT77" s="163">
        <f t="shared" si="100"/>
        <v>0</v>
      </c>
      <c r="BU77" s="164">
        <f t="shared" si="11"/>
        <v>0</v>
      </c>
      <c r="BV77" s="165">
        <f t="shared" si="101"/>
        <v>20000000</v>
      </c>
      <c r="BW77" s="166"/>
      <c r="BX77" s="166"/>
      <c r="BY77" s="190"/>
      <c r="BZ77" s="166"/>
      <c r="CA77" s="154"/>
      <c r="CB77" s="156"/>
      <c r="CC77" s="156"/>
      <c r="CD77" s="191"/>
      <c r="CE77" s="156"/>
      <c r="CF77" s="157"/>
      <c r="CG77" s="192"/>
      <c r="CH77" s="192"/>
      <c r="CI77" s="193"/>
      <c r="CJ77" s="193"/>
      <c r="CK77" s="193"/>
      <c r="CL77" s="194"/>
      <c r="CM77" s="195">
        <f t="shared" si="103"/>
        <v>42735</v>
      </c>
      <c r="CN77" s="196"/>
      <c r="CO77" s="125"/>
      <c r="CP77" s="194"/>
      <c r="CQ77" s="197" t="e">
        <f>+SUMIFS(#REF!,#REF!,AG77)</f>
        <v>#REF!</v>
      </c>
      <c r="CR77" s="198" t="e">
        <f>+SUMIFS(#REF!,#REF!,BB77)+SUMIFS(#REF!,#REF!,BH77)+SUMIFS(#REF!,#REF!,BN77)</f>
        <v>#REF!</v>
      </c>
      <c r="CS77" s="199" t="e">
        <f t="shared" si="104"/>
        <v>#REF!</v>
      </c>
      <c r="CT77" s="200"/>
      <c r="CU77" s="201" t="s">
        <v>1489</v>
      </c>
      <c r="CV77" s="202"/>
      <c r="CW77" s="203">
        <f t="shared" si="106"/>
        <v>42419</v>
      </c>
      <c r="CX77" s="201">
        <f t="shared" si="107"/>
        <v>42735</v>
      </c>
      <c r="CY77" s="204">
        <f t="shared" si="108"/>
        <v>316</v>
      </c>
      <c r="CZ77" s="204">
        <f t="shared" si="109"/>
        <v>-142</v>
      </c>
      <c r="DA77" s="205">
        <f t="shared" si="110"/>
        <v>-44.936708860759495</v>
      </c>
      <c r="DB77" s="589"/>
      <c r="DC77" s="204">
        <f t="shared" si="15"/>
        <v>-44.936708860759495</v>
      </c>
      <c r="DD77" s="206" t="e">
        <f t="shared" si="16"/>
        <v>#REF!</v>
      </c>
    </row>
    <row r="78" spans="1:108" s="130" customFormat="1" ht="66" hidden="1" customHeight="1" x14ac:dyDescent="0.2">
      <c r="A78" s="521">
        <f t="shared" si="98"/>
        <v>7</v>
      </c>
      <c r="B78" s="115" t="s">
        <v>1647</v>
      </c>
      <c r="C78" s="116" t="s">
        <v>1638</v>
      </c>
      <c r="D78" s="117" t="s">
        <v>1593</v>
      </c>
      <c r="E78" s="79">
        <v>42398</v>
      </c>
      <c r="F78" s="118" t="s">
        <v>2646</v>
      </c>
      <c r="G78" s="118" t="s">
        <v>2646</v>
      </c>
      <c r="H78" s="119" t="s">
        <v>1639</v>
      </c>
      <c r="I78" s="119" t="s">
        <v>1880</v>
      </c>
      <c r="J78" s="28" t="s">
        <v>1640</v>
      </c>
      <c r="K78" s="127">
        <v>115</v>
      </c>
      <c r="L78" s="120">
        <v>76111801</v>
      </c>
      <c r="M78" s="132" t="s">
        <v>1640</v>
      </c>
      <c r="N78" s="304">
        <v>11000000</v>
      </c>
      <c r="O78" s="46" t="s">
        <v>1641</v>
      </c>
      <c r="P78" s="131" t="s">
        <v>1637</v>
      </c>
      <c r="Q78" s="122" t="s">
        <v>1488</v>
      </c>
      <c r="R78" s="122" t="s">
        <v>1972</v>
      </c>
      <c r="S78" s="123"/>
      <c r="T78" s="124"/>
      <c r="U78" s="123"/>
      <c r="V78" s="500">
        <v>7</v>
      </c>
      <c r="W78" s="79">
        <v>42415</v>
      </c>
      <c r="X78" s="79">
        <v>42416</v>
      </c>
      <c r="Y78" s="125">
        <f t="shared" si="102"/>
        <v>1</v>
      </c>
      <c r="Z78" s="119" t="s">
        <v>1590</v>
      </c>
      <c r="AA78" s="119" t="s">
        <v>1925</v>
      </c>
      <c r="AB78" s="119" t="s">
        <v>1926</v>
      </c>
      <c r="AC78" s="119" t="s">
        <v>1493</v>
      </c>
      <c r="AD78" s="51" t="s">
        <v>1928</v>
      </c>
      <c r="AE78" s="69">
        <v>80096614</v>
      </c>
      <c r="AF78" s="126"/>
      <c r="AG78" s="127">
        <v>42516</v>
      </c>
      <c r="AH78" s="79">
        <v>42415</v>
      </c>
      <c r="AI78" s="139" t="s">
        <v>1497</v>
      </c>
      <c r="AJ78" s="33">
        <v>23147023448</v>
      </c>
      <c r="AK78" s="37" t="s">
        <v>1930</v>
      </c>
      <c r="AL78" s="47">
        <v>1081799</v>
      </c>
      <c r="AM78" s="210">
        <v>10817990</v>
      </c>
      <c r="AN78" s="125"/>
      <c r="AO78" s="125">
        <f t="shared" si="111"/>
        <v>10817990</v>
      </c>
      <c r="AP78" s="148" t="s">
        <v>22</v>
      </c>
      <c r="AQ78" s="149" t="s">
        <v>68</v>
      </c>
      <c r="AR78" s="149" t="s">
        <v>68</v>
      </c>
      <c r="AS78" s="149" t="s">
        <v>68</v>
      </c>
      <c r="AT78" s="150" t="s">
        <v>68</v>
      </c>
      <c r="AU78" s="79"/>
      <c r="AV78" s="79"/>
      <c r="AW78" s="47">
        <f t="shared" si="10"/>
        <v>0</v>
      </c>
      <c r="AX78" s="47"/>
      <c r="AY78" s="26"/>
      <c r="AZ78" s="151" t="e">
        <f>LOOKUP(AY78,'[2]SUPERVISIONES 2015'!$A$3:$B$1279,'[2]SUPERVISIONES 2015'!$B$3:$B$1279)</f>
        <v>#N/A</v>
      </c>
      <c r="BA78" s="234"/>
      <c r="BB78" s="153"/>
      <c r="BC78" s="153"/>
      <c r="BD78" s="154"/>
      <c r="BE78" s="189"/>
      <c r="BF78" s="153"/>
      <c r="BG78" s="154"/>
      <c r="BH78" s="155"/>
      <c r="BI78" s="156"/>
      <c r="BJ78" s="157"/>
      <c r="BK78" s="157"/>
      <c r="BL78" s="158"/>
      <c r="BM78" s="157"/>
      <c r="BN78" s="159"/>
      <c r="BO78" s="159"/>
      <c r="BP78" s="160"/>
      <c r="BQ78" s="161"/>
      <c r="BR78" s="162"/>
      <c r="BS78" s="161"/>
      <c r="BT78" s="163">
        <f t="shared" si="100"/>
        <v>0</v>
      </c>
      <c r="BU78" s="164">
        <f t="shared" si="11"/>
        <v>0</v>
      </c>
      <c r="BV78" s="165">
        <f t="shared" si="101"/>
        <v>10817990</v>
      </c>
      <c r="BW78" s="166"/>
      <c r="BX78" s="166"/>
      <c r="BY78" s="190"/>
      <c r="BZ78" s="166"/>
      <c r="CA78" s="154"/>
      <c r="CB78" s="156"/>
      <c r="CC78" s="156"/>
      <c r="CD78" s="191"/>
      <c r="CE78" s="156"/>
      <c r="CF78" s="157"/>
      <c r="CG78" s="192"/>
      <c r="CH78" s="192"/>
      <c r="CI78" s="193"/>
      <c r="CJ78" s="193"/>
      <c r="CK78" s="193"/>
      <c r="CL78" s="194"/>
      <c r="CM78" s="195">
        <f t="shared" si="103"/>
        <v>0</v>
      </c>
      <c r="CN78" s="196"/>
      <c r="CO78" s="125"/>
      <c r="CP78" s="194"/>
      <c r="CQ78" s="197" t="e">
        <f>+SUMIFS(#REF!,#REF!,AG78)</f>
        <v>#REF!</v>
      </c>
      <c r="CR78" s="198" t="e">
        <f>+SUMIFS(#REF!,#REF!,BB78)+SUMIFS(#REF!,#REF!,BH78)+SUMIFS(#REF!,#REF!,BN78)</f>
        <v>#REF!</v>
      </c>
      <c r="CS78" s="199" t="e">
        <f t="shared" si="104"/>
        <v>#REF!</v>
      </c>
      <c r="CT78" s="200"/>
      <c r="CU78" s="201" t="str">
        <f t="shared" si="105"/>
        <v>EN EJECUCIÓN</v>
      </c>
      <c r="CV78" s="202"/>
      <c r="CW78" s="203">
        <f t="shared" si="106"/>
        <v>0</v>
      </c>
      <c r="CX78" s="201">
        <f t="shared" si="107"/>
        <v>0</v>
      </c>
      <c r="CY78" s="204">
        <f t="shared" si="108"/>
        <v>0</v>
      </c>
      <c r="CZ78" s="204">
        <f t="shared" si="109"/>
        <v>42277</v>
      </c>
      <c r="DA78" s="205">
        <f t="shared" si="110"/>
        <v>100</v>
      </c>
      <c r="DB78" s="589"/>
      <c r="DC78" s="204">
        <f t="shared" si="15"/>
        <v>100</v>
      </c>
      <c r="DD78" s="206" t="e">
        <f t="shared" si="16"/>
        <v>#REF!</v>
      </c>
    </row>
    <row r="79" spans="1:108" s="130" customFormat="1" ht="78" hidden="1" customHeight="1" x14ac:dyDescent="0.2">
      <c r="A79" s="521">
        <f t="shared" si="98"/>
        <v>10</v>
      </c>
      <c r="B79" s="115" t="s">
        <v>1647</v>
      </c>
      <c r="C79" s="116" t="s">
        <v>1638</v>
      </c>
      <c r="D79" s="117" t="s">
        <v>2031</v>
      </c>
      <c r="E79" s="79">
        <v>42409</v>
      </c>
      <c r="F79" s="118" t="s">
        <v>2646</v>
      </c>
      <c r="G79" s="118" t="s">
        <v>2646</v>
      </c>
      <c r="H79" s="119" t="s">
        <v>1639</v>
      </c>
      <c r="I79" s="119" t="s">
        <v>1880</v>
      </c>
      <c r="J79" s="28" t="s">
        <v>1882</v>
      </c>
      <c r="K79" s="127">
        <v>111</v>
      </c>
      <c r="L79" s="120" t="s">
        <v>1883</v>
      </c>
      <c r="M79" s="54" t="s">
        <v>1884</v>
      </c>
      <c r="N79" s="304">
        <v>18000000</v>
      </c>
      <c r="O79" s="46" t="s">
        <v>1885</v>
      </c>
      <c r="P79" s="131" t="s">
        <v>1886</v>
      </c>
      <c r="Q79" s="122" t="s">
        <v>1488</v>
      </c>
      <c r="R79" s="122" t="s">
        <v>1972</v>
      </c>
      <c r="S79" s="123"/>
      <c r="T79" s="124"/>
      <c r="U79" s="123"/>
      <c r="V79" s="500">
        <v>10</v>
      </c>
      <c r="W79" s="79">
        <v>42423</v>
      </c>
      <c r="X79" s="79">
        <v>42423</v>
      </c>
      <c r="Y79" s="125">
        <f t="shared" si="102"/>
        <v>0</v>
      </c>
      <c r="Z79" s="119" t="s">
        <v>1987</v>
      </c>
      <c r="AA79" s="119" t="s">
        <v>2007</v>
      </c>
      <c r="AB79" s="119" t="s">
        <v>1926</v>
      </c>
      <c r="AC79" s="119" t="s">
        <v>1493</v>
      </c>
      <c r="AD79" s="430" t="s">
        <v>2008</v>
      </c>
      <c r="AE79" s="65">
        <v>79338886</v>
      </c>
      <c r="AF79" s="126"/>
      <c r="AG79" s="127">
        <v>46516</v>
      </c>
      <c r="AH79" s="79">
        <v>42423</v>
      </c>
      <c r="AI79" s="139" t="s">
        <v>1594</v>
      </c>
      <c r="AJ79" s="33">
        <v>511066490</v>
      </c>
      <c r="AK79" s="37" t="s">
        <v>2009</v>
      </c>
      <c r="AL79" s="47">
        <v>1800000</v>
      </c>
      <c r="AM79" s="210">
        <v>18000000</v>
      </c>
      <c r="AN79" s="125"/>
      <c r="AO79" s="125">
        <f t="shared" si="1"/>
        <v>18000000</v>
      </c>
      <c r="AP79" s="148" t="s">
        <v>22</v>
      </c>
      <c r="AQ79" s="149" t="s">
        <v>68</v>
      </c>
      <c r="AR79" s="149" t="s">
        <v>68</v>
      </c>
      <c r="AS79" s="149" t="s">
        <v>68</v>
      </c>
      <c r="AT79" s="150" t="s">
        <v>68</v>
      </c>
      <c r="AU79" s="79"/>
      <c r="AV79" s="79"/>
      <c r="AW79" s="47">
        <f t="shared" si="10"/>
        <v>0</v>
      </c>
      <c r="AX79" s="47"/>
      <c r="AY79" s="26"/>
      <c r="AZ79" s="151" t="e">
        <f>LOOKUP(AY79,'[2]SUPERVISIONES 2015'!$A$3:$B$1279,'[2]SUPERVISIONES 2015'!$B$3:$B$1279)</f>
        <v>#N/A</v>
      </c>
      <c r="BA79" s="25"/>
      <c r="BB79" s="153"/>
      <c r="BC79" s="153"/>
      <c r="BD79" s="154"/>
      <c r="BE79" s="189"/>
      <c r="BF79" s="153"/>
      <c r="BG79" s="154"/>
      <c r="BH79" s="155"/>
      <c r="BI79" s="156"/>
      <c r="BJ79" s="157"/>
      <c r="BK79" s="157"/>
      <c r="BL79" s="158"/>
      <c r="BM79" s="157"/>
      <c r="BN79" s="159"/>
      <c r="BO79" s="159"/>
      <c r="BP79" s="160"/>
      <c r="BQ79" s="161"/>
      <c r="BR79" s="162"/>
      <c r="BS79" s="161"/>
      <c r="BT79" s="163">
        <f t="shared" si="100"/>
        <v>0</v>
      </c>
      <c r="BU79" s="164">
        <f t="shared" si="11"/>
        <v>0</v>
      </c>
      <c r="BV79" s="165">
        <f t="shared" si="101"/>
        <v>18000000</v>
      </c>
      <c r="BW79" s="166"/>
      <c r="BX79" s="166"/>
      <c r="BY79" s="190"/>
      <c r="BZ79" s="166"/>
      <c r="CA79" s="154"/>
      <c r="CB79" s="156"/>
      <c r="CC79" s="156"/>
      <c r="CD79" s="191"/>
      <c r="CE79" s="156"/>
      <c r="CF79" s="157"/>
      <c r="CG79" s="192"/>
      <c r="CH79" s="192"/>
      <c r="CI79" s="193"/>
      <c r="CJ79" s="193"/>
      <c r="CK79" s="193"/>
      <c r="CL79" s="194"/>
      <c r="CM79" s="195">
        <f t="shared" si="103"/>
        <v>0</v>
      </c>
      <c r="CN79" s="196"/>
      <c r="CO79" s="125"/>
      <c r="CP79" s="194"/>
      <c r="CQ79" s="197" t="e">
        <f>+SUMIFS(#REF!,#REF!,AG79)</f>
        <v>#REF!</v>
      </c>
      <c r="CR79" s="198" t="e">
        <f>+SUMIFS(#REF!,#REF!,BB79)+SUMIFS(#REF!,#REF!,BH79)+SUMIFS(#REF!,#REF!,BN79)</f>
        <v>#REF!</v>
      </c>
      <c r="CS79" s="199" t="e">
        <f t="shared" si="104"/>
        <v>#REF!</v>
      </c>
      <c r="CT79" s="200"/>
      <c r="CU79" s="201" t="str">
        <f t="shared" si="105"/>
        <v>EN EJECUCIÓN</v>
      </c>
      <c r="CV79" s="202"/>
      <c r="CW79" s="203">
        <f t="shared" si="106"/>
        <v>0</v>
      </c>
      <c r="CX79" s="201">
        <f t="shared" si="107"/>
        <v>0</v>
      </c>
      <c r="CY79" s="204">
        <f t="shared" si="108"/>
        <v>0</v>
      </c>
      <c r="CZ79" s="204">
        <f t="shared" si="109"/>
        <v>42277</v>
      </c>
      <c r="DA79" s="205">
        <f t="shared" si="110"/>
        <v>100</v>
      </c>
      <c r="DB79" s="589"/>
      <c r="DC79" s="204">
        <f t="shared" si="15"/>
        <v>100</v>
      </c>
      <c r="DD79" s="206" t="e">
        <f t="shared" si="16"/>
        <v>#REF!</v>
      </c>
    </row>
    <row r="80" spans="1:108" s="188" customFormat="1" ht="90" hidden="1" customHeight="1" x14ac:dyDescent="0.25">
      <c r="A80" s="521">
        <f t="shared" si="98"/>
        <v>9</v>
      </c>
      <c r="B80" s="115" t="s">
        <v>1500</v>
      </c>
      <c r="C80" s="116" t="s">
        <v>1966</v>
      </c>
      <c r="D80" s="117" t="s">
        <v>1967</v>
      </c>
      <c r="E80" s="79">
        <v>42408</v>
      </c>
      <c r="F80" s="118" t="s">
        <v>2646</v>
      </c>
      <c r="G80" s="118" t="s">
        <v>2646</v>
      </c>
      <c r="H80" s="119" t="s">
        <v>1733</v>
      </c>
      <c r="I80" s="119" t="s">
        <v>1578</v>
      </c>
      <c r="J80" s="28" t="s">
        <v>1968</v>
      </c>
      <c r="K80" s="61">
        <v>21</v>
      </c>
      <c r="L80" s="120" t="s">
        <v>1969</v>
      </c>
      <c r="M80" s="54" t="s">
        <v>1970</v>
      </c>
      <c r="N80" s="304">
        <v>13428740</v>
      </c>
      <c r="O80" s="46" t="s">
        <v>1971</v>
      </c>
      <c r="P80" s="121" t="s">
        <v>1553</v>
      </c>
      <c r="Q80" s="122" t="s">
        <v>1488</v>
      </c>
      <c r="R80" s="121" t="s">
        <v>1972</v>
      </c>
      <c r="S80" s="123"/>
      <c r="T80" s="124"/>
      <c r="U80" s="123"/>
      <c r="V80" s="500">
        <v>9</v>
      </c>
      <c r="W80" s="79">
        <v>42424</v>
      </c>
      <c r="X80" s="79">
        <v>42424</v>
      </c>
      <c r="Y80" s="125">
        <f t="shared" si="102"/>
        <v>0</v>
      </c>
      <c r="Z80" s="119" t="s">
        <v>1590</v>
      </c>
      <c r="AA80" s="119" t="s">
        <v>1973</v>
      </c>
      <c r="AB80" s="119" t="s">
        <v>1974</v>
      </c>
      <c r="AC80" s="119" t="s">
        <v>1975</v>
      </c>
      <c r="AD80" s="51" t="s">
        <v>1976</v>
      </c>
      <c r="AE80" s="65">
        <v>900098348</v>
      </c>
      <c r="AF80" s="126" t="s">
        <v>1977</v>
      </c>
      <c r="AG80" s="127">
        <v>46816</v>
      </c>
      <c r="AH80" s="79">
        <v>42424</v>
      </c>
      <c r="AI80" s="139" t="s">
        <v>1594</v>
      </c>
      <c r="AJ80" s="35">
        <v>21927853649</v>
      </c>
      <c r="AK80" s="51" t="s">
        <v>1978</v>
      </c>
      <c r="AL80" s="47"/>
      <c r="AM80" s="47">
        <v>7308000</v>
      </c>
      <c r="AN80" s="125"/>
      <c r="AO80" s="125">
        <f t="shared" si="1"/>
        <v>7308000</v>
      </c>
      <c r="AP80" s="148"/>
      <c r="AQ80" s="149" t="s">
        <v>68</v>
      </c>
      <c r="AR80" s="149" t="s">
        <v>68</v>
      </c>
      <c r="AS80" s="149" t="s">
        <v>68</v>
      </c>
      <c r="AT80" s="150" t="s">
        <v>68</v>
      </c>
      <c r="AU80" s="79">
        <v>42425</v>
      </c>
      <c r="AV80" s="79">
        <v>42735</v>
      </c>
      <c r="AW80" s="47">
        <f t="shared" si="10"/>
        <v>310</v>
      </c>
      <c r="AX80" s="47"/>
      <c r="AY80" s="26" t="s">
        <v>1979</v>
      </c>
      <c r="AZ80" s="151">
        <f>LOOKUP(AY80,'SUPERVISIONES 2015'!$A$3:$B$1279,'SUPERVISIONES 2015'!$B$3:$B$1279)</f>
        <v>79989053</v>
      </c>
      <c r="BA80" s="29" t="s">
        <v>2195</v>
      </c>
      <c r="BB80" s="152"/>
      <c r="BC80" s="153"/>
      <c r="BD80" s="154"/>
      <c r="BE80" s="154"/>
      <c r="BF80" s="153"/>
      <c r="BG80" s="154"/>
      <c r="BH80" s="155"/>
      <c r="BI80" s="156"/>
      <c r="BJ80" s="157"/>
      <c r="BK80" s="157"/>
      <c r="BL80" s="158"/>
      <c r="BM80" s="157"/>
      <c r="BN80" s="159"/>
      <c r="BO80" s="159"/>
      <c r="BP80" s="160"/>
      <c r="BQ80" s="161"/>
      <c r="BR80" s="162"/>
      <c r="BS80" s="161"/>
      <c r="BT80" s="163">
        <f t="shared" si="100"/>
        <v>0</v>
      </c>
      <c r="BU80" s="164">
        <f t="shared" si="11"/>
        <v>0</v>
      </c>
      <c r="BV80" s="165">
        <f t="shared" si="101"/>
        <v>7308000</v>
      </c>
      <c r="BW80" s="166"/>
      <c r="BX80" s="166"/>
      <c r="BY80" s="233"/>
      <c r="BZ80" s="166"/>
      <c r="CA80" s="154"/>
      <c r="CB80" s="156"/>
      <c r="CC80" s="156"/>
      <c r="CD80" s="156"/>
      <c r="CE80" s="156"/>
      <c r="CF80" s="157"/>
      <c r="CG80" s="192"/>
      <c r="CH80" s="192"/>
      <c r="CI80" s="193"/>
      <c r="CJ80" s="193"/>
      <c r="CK80" s="193"/>
      <c r="CL80" s="194"/>
      <c r="CM80" s="195"/>
      <c r="CN80" s="196"/>
      <c r="CO80" s="125"/>
      <c r="CP80" s="194"/>
      <c r="CQ80" s="197"/>
      <c r="CR80" s="198"/>
      <c r="CS80" s="199"/>
      <c r="CT80" s="200"/>
      <c r="CU80" s="201"/>
      <c r="CV80" s="202"/>
      <c r="CW80" s="203"/>
      <c r="CX80" s="201"/>
      <c r="CY80" s="204"/>
      <c r="CZ80" s="204"/>
      <c r="DA80" s="205"/>
      <c r="DB80" s="589"/>
      <c r="DC80" s="204">
        <f t="shared" si="15"/>
        <v>0</v>
      </c>
      <c r="DD80" s="206">
        <f t="shared" si="16"/>
        <v>0</v>
      </c>
    </row>
    <row r="81" spans="1:108" s="130" customFormat="1" ht="99" hidden="1" customHeight="1" x14ac:dyDescent="0.25">
      <c r="A81" s="521" t="str">
        <f t="shared" si="98"/>
        <v>11</v>
      </c>
      <c r="B81" s="115" t="s">
        <v>1654</v>
      </c>
      <c r="C81" s="116" t="s">
        <v>1947</v>
      </c>
      <c r="D81" s="117" t="s">
        <v>2280</v>
      </c>
      <c r="E81" s="79">
        <v>42412</v>
      </c>
      <c r="F81" s="118" t="s">
        <v>2646</v>
      </c>
      <c r="G81" s="118" t="s">
        <v>2646</v>
      </c>
      <c r="H81" s="119" t="s">
        <v>1948</v>
      </c>
      <c r="I81" s="119" t="s">
        <v>1948</v>
      </c>
      <c r="J81" s="28" t="s">
        <v>1949</v>
      </c>
      <c r="K81" s="127">
        <v>181</v>
      </c>
      <c r="L81" s="120" t="s">
        <v>1950</v>
      </c>
      <c r="M81" s="54" t="s">
        <v>1951</v>
      </c>
      <c r="N81" s="304">
        <v>8000000</v>
      </c>
      <c r="O81" s="46" t="s">
        <v>1952</v>
      </c>
      <c r="P81" s="131" t="s">
        <v>1802</v>
      </c>
      <c r="Q81" s="122" t="s">
        <v>1488</v>
      </c>
      <c r="R81" s="121" t="s">
        <v>2156</v>
      </c>
      <c r="S81" s="123"/>
      <c r="T81" s="124"/>
      <c r="U81" s="123"/>
      <c r="V81" s="500" t="s">
        <v>1514</v>
      </c>
      <c r="W81" s="79">
        <v>42432</v>
      </c>
      <c r="X81" s="79">
        <v>42432</v>
      </c>
      <c r="Y81" s="125">
        <f t="shared" si="102"/>
        <v>0</v>
      </c>
      <c r="Z81" s="119" t="s">
        <v>2347</v>
      </c>
      <c r="AA81" s="119" t="s">
        <v>2347</v>
      </c>
      <c r="AB81" s="119" t="s">
        <v>1948</v>
      </c>
      <c r="AC81" s="119" t="s">
        <v>1948</v>
      </c>
      <c r="AD81" s="119" t="s">
        <v>2632</v>
      </c>
      <c r="AE81" s="65">
        <v>900408459</v>
      </c>
      <c r="AF81" s="126" t="s">
        <v>1821</v>
      </c>
      <c r="AG81" s="127">
        <v>18816</v>
      </c>
      <c r="AH81" s="79">
        <v>42403</v>
      </c>
      <c r="AI81" s="308" t="s">
        <v>1497</v>
      </c>
      <c r="AJ81" s="35">
        <v>266000223930</v>
      </c>
      <c r="AK81" s="51" t="s">
        <v>1960</v>
      </c>
      <c r="AL81" s="47"/>
      <c r="AM81" s="47">
        <v>6850000</v>
      </c>
      <c r="AN81" s="125"/>
      <c r="AO81" s="125">
        <v>20000000</v>
      </c>
      <c r="AP81" s="148" t="s">
        <v>22</v>
      </c>
      <c r="AQ81" s="149" t="s">
        <v>68</v>
      </c>
      <c r="AR81" s="149" t="s">
        <v>68</v>
      </c>
      <c r="AS81" s="149" t="s">
        <v>68</v>
      </c>
      <c r="AT81" s="150" t="s">
        <v>68</v>
      </c>
      <c r="AU81" s="79">
        <v>42432</v>
      </c>
      <c r="AV81" s="79">
        <v>42735</v>
      </c>
      <c r="AW81" s="47">
        <f t="shared" si="10"/>
        <v>303</v>
      </c>
      <c r="AX81" s="47"/>
      <c r="AY81" s="26" t="s">
        <v>2191</v>
      </c>
      <c r="AZ81" s="151">
        <v>40988421</v>
      </c>
      <c r="BA81" s="29" t="s">
        <v>2192</v>
      </c>
      <c r="BB81" s="152"/>
      <c r="BC81" s="153"/>
      <c r="BD81" s="154"/>
      <c r="BE81" s="154"/>
      <c r="BF81" s="153"/>
      <c r="BG81" s="154"/>
      <c r="BH81" s="155"/>
      <c r="BI81" s="156"/>
      <c r="BJ81" s="157"/>
      <c r="BK81" s="157"/>
      <c r="BL81" s="158"/>
      <c r="BM81" s="157"/>
      <c r="BN81" s="159"/>
      <c r="BO81" s="159"/>
      <c r="BP81" s="160"/>
      <c r="BQ81" s="161"/>
      <c r="BR81" s="162"/>
      <c r="BS81" s="161"/>
      <c r="BT81" s="163"/>
      <c r="BU81" s="164">
        <f t="shared" si="11"/>
        <v>0</v>
      </c>
      <c r="BV81" s="165">
        <f t="shared" si="101"/>
        <v>20000000</v>
      </c>
      <c r="BW81" s="166"/>
      <c r="BX81" s="166"/>
      <c r="BY81" s="233"/>
      <c r="BZ81" s="166"/>
      <c r="CA81" s="154"/>
      <c r="CB81" s="156"/>
      <c r="CC81" s="156"/>
      <c r="CD81" s="156"/>
      <c r="CE81" s="156"/>
      <c r="CF81" s="157"/>
      <c r="CG81" s="192"/>
      <c r="CH81" s="192"/>
      <c r="CI81" s="193"/>
      <c r="CJ81" s="193"/>
      <c r="CK81" s="193"/>
      <c r="CL81" s="194"/>
      <c r="CM81" s="195">
        <v>42735</v>
      </c>
      <c r="CN81" s="196"/>
      <c r="CO81" s="125"/>
      <c r="CP81" s="194"/>
      <c r="CQ81" s="197"/>
      <c r="CR81" s="198"/>
      <c r="CS81" s="199"/>
      <c r="CT81" s="200"/>
      <c r="CU81" s="201"/>
      <c r="CV81" s="202"/>
      <c r="CW81" s="203"/>
      <c r="CX81" s="201"/>
      <c r="CY81" s="204"/>
      <c r="CZ81" s="204"/>
      <c r="DA81" s="205"/>
      <c r="DB81" s="589"/>
      <c r="DC81" s="204"/>
      <c r="DD81" s="206"/>
    </row>
    <row r="82" spans="1:108" ht="102" hidden="1" x14ac:dyDescent="0.25">
      <c r="A82" s="521" t="str">
        <f t="shared" si="98"/>
        <v>DESIERTO</v>
      </c>
      <c r="B82" s="133" t="s">
        <v>1653</v>
      </c>
      <c r="C82" s="441" t="s">
        <v>2247</v>
      </c>
      <c r="D82" s="135">
        <v>11</v>
      </c>
      <c r="E82" s="79">
        <v>42412</v>
      </c>
      <c r="F82" s="118" t="s">
        <v>2646</v>
      </c>
      <c r="G82" s="118" t="s">
        <v>2646</v>
      </c>
      <c r="H82" s="51" t="s">
        <v>1613</v>
      </c>
      <c r="I82" s="51" t="s">
        <v>2248</v>
      </c>
      <c r="J82" s="136" t="s">
        <v>2249</v>
      </c>
      <c r="K82" s="137">
        <v>174</v>
      </c>
      <c r="L82" s="138">
        <v>401515</v>
      </c>
      <c r="M82" s="138" t="s">
        <v>2250</v>
      </c>
      <c r="N82" s="68">
        <v>5000000</v>
      </c>
      <c r="O82" s="53" t="s">
        <v>2251</v>
      </c>
      <c r="P82" s="140" t="s">
        <v>1802</v>
      </c>
      <c r="Q82" s="134" t="s">
        <v>2177</v>
      </c>
      <c r="R82" s="134" t="s">
        <v>2177</v>
      </c>
      <c r="S82" s="141"/>
      <c r="T82" s="142"/>
      <c r="U82" s="141"/>
      <c r="V82" s="500" t="s">
        <v>2177</v>
      </c>
      <c r="X82" s="143"/>
      <c r="Y82" s="125">
        <f t="shared" si="102"/>
        <v>0</v>
      </c>
      <c r="Z82" s="51"/>
      <c r="AA82" s="51"/>
      <c r="AB82" s="51"/>
      <c r="AC82" s="51"/>
      <c r="AD82" s="529" t="s">
        <v>2177</v>
      </c>
      <c r="AE82" s="66"/>
      <c r="AF82" s="126"/>
      <c r="AG82" s="43"/>
      <c r="AH82" s="140"/>
      <c r="AI82" s="140"/>
      <c r="AJ82" s="43"/>
      <c r="AK82" s="440"/>
      <c r="AL82" s="235"/>
      <c r="AM82" s="139"/>
      <c r="AN82" s="139"/>
      <c r="AO82" s="139"/>
      <c r="AP82" s="48"/>
      <c r="AQ82" s="236"/>
      <c r="AR82" s="237"/>
      <c r="AS82" s="237"/>
      <c r="AT82" s="121"/>
      <c r="AU82" s="79"/>
      <c r="AV82" s="79"/>
      <c r="AW82" s="47"/>
      <c r="AX82" s="238"/>
      <c r="AY82" s="239"/>
      <c r="AZ82" s="240"/>
      <c r="BA82" s="142"/>
      <c r="BB82" s="143"/>
      <c r="BC82" s="143"/>
      <c r="BD82" s="125"/>
      <c r="BE82" s="196"/>
      <c r="BF82" s="143"/>
      <c r="BG82" s="125"/>
      <c r="BH82" s="241"/>
      <c r="BI82" s="143"/>
      <c r="BJ82" s="125"/>
      <c r="BK82" s="125"/>
      <c r="BL82" s="143"/>
      <c r="BM82" s="125"/>
      <c r="BN82" s="241"/>
      <c r="BO82" s="241"/>
      <c r="BP82" s="125"/>
      <c r="BQ82" s="125"/>
      <c r="BR82" s="143"/>
      <c r="BS82" s="125"/>
      <c r="BT82" s="242"/>
      <c r="BU82" s="242"/>
      <c r="BV82" s="242"/>
      <c r="BW82" s="243"/>
      <c r="BX82" s="243"/>
      <c r="BY82" s="244"/>
      <c r="BZ82" s="243"/>
      <c r="CA82" s="125"/>
      <c r="CB82" s="243"/>
      <c r="CC82" s="243"/>
      <c r="CD82" s="126"/>
      <c r="CE82" s="243"/>
      <c r="CF82" s="125"/>
      <c r="CG82" s="243"/>
      <c r="CH82" s="243"/>
      <c r="CI82" s="126"/>
      <c r="CJ82" s="243"/>
      <c r="CK82" s="125"/>
      <c r="CL82" s="245"/>
      <c r="CM82" s="143"/>
      <c r="CN82" s="196"/>
      <c r="CO82" s="125"/>
      <c r="CP82" s="245"/>
      <c r="CQ82" s="246"/>
      <c r="CR82" s="247"/>
      <c r="CS82" s="247"/>
      <c r="CT82" s="247"/>
      <c r="CU82" s="134"/>
      <c r="CV82" s="134"/>
      <c r="CW82" s="134"/>
      <c r="CX82" s="134"/>
      <c r="CY82" s="134"/>
      <c r="CZ82" s="139"/>
      <c r="DA82" s="248"/>
      <c r="DB82" s="589"/>
      <c r="DC82" s="139"/>
      <c r="DD82" s="249"/>
    </row>
    <row r="83" spans="1:108" s="188" customFormat="1" ht="63.75" hidden="1" x14ac:dyDescent="0.25">
      <c r="A83" s="521" t="str">
        <f t="shared" si="98"/>
        <v>DESIERTO</v>
      </c>
      <c r="B83" s="115" t="s">
        <v>1500</v>
      </c>
      <c r="C83" s="116" t="s">
        <v>1980</v>
      </c>
      <c r="D83" s="117" t="s">
        <v>1515</v>
      </c>
      <c r="E83" s="79">
        <v>42424</v>
      </c>
      <c r="F83" s="118" t="s">
        <v>2646</v>
      </c>
      <c r="G83" s="118" t="s">
        <v>2646</v>
      </c>
      <c r="H83" s="119" t="s">
        <v>1670</v>
      </c>
      <c r="I83" s="119" t="s">
        <v>1981</v>
      </c>
      <c r="J83" s="28" t="s">
        <v>1982</v>
      </c>
      <c r="K83" s="61">
        <v>84</v>
      </c>
      <c r="L83" s="120" t="s">
        <v>1983</v>
      </c>
      <c r="M83" s="54" t="s">
        <v>1984</v>
      </c>
      <c r="N83" s="304">
        <v>2900000</v>
      </c>
      <c r="O83" s="46" t="s">
        <v>1985</v>
      </c>
      <c r="P83" s="121" t="s">
        <v>1896</v>
      </c>
      <c r="Q83" s="134" t="s">
        <v>2177</v>
      </c>
      <c r="R83" s="134" t="s">
        <v>2177</v>
      </c>
      <c r="S83" s="123"/>
      <c r="T83" s="124"/>
      <c r="U83" s="123"/>
      <c r="V83" s="500" t="s">
        <v>2177</v>
      </c>
      <c r="W83" s="79"/>
      <c r="X83" s="79"/>
      <c r="Y83" s="125">
        <f t="shared" si="102"/>
        <v>0</v>
      </c>
      <c r="Z83" s="119" t="s">
        <v>1987</v>
      </c>
      <c r="AA83" s="119" t="s">
        <v>1988</v>
      </c>
      <c r="AB83" s="119" t="s">
        <v>1989</v>
      </c>
      <c r="AC83" s="119" t="s">
        <v>1991</v>
      </c>
      <c r="AD83" s="529" t="s">
        <v>2177</v>
      </c>
      <c r="AE83" s="65"/>
      <c r="AF83" s="126"/>
      <c r="AG83" s="127"/>
      <c r="AH83" s="79"/>
      <c r="AI83" s="139"/>
      <c r="AJ83" s="35"/>
      <c r="AK83" s="51"/>
      <c r="AL83" s="47"/>
      <c r="AM83" s="47"/>
      <c r="AN83" s="125"/>
      <c r="AO83" s="125">
        <f t="shared" ref="AO83:AO89" si="112">+AM83+AN83</f>
        <v>0</v>
      </c>
      <c r="AP83" s="148" t="s">
        <v>22</v>
      </c>
      <c r="AQ83" s="149" t="s">
        <v>68</v>
      </c>
      <c r="AR83" s="149" t="s">
        <v>68</v>
      </c>
      <c r="AS83" s="149" t="s">
        <v>68</v>
      </c>
      <c r="AT83" s="150" t="s">
        <v>68</v>
      </c>
      <c r="AU83" s="79"/>
      <c r="AV83" s="79">
        <v>42735</v>
      </c>
      <c r="AW83" s="47">
        <f t="shared" ref="AW83:AW89" si="113">AV83-AU83</f>
        <v>42735</v>
      </c>
      <c r="AX83" s="47"/>
      <c r="AY83" s="26"/>
      <c r="AZ83" s="151" t="e">
        <f>LOOKUP(AY83,'SUPERVISIONES 2015'!$A$3:$B$1279,'SUPERVISIONES 2015'!$B$3:$B$1279)</f>
        <v>#N/A</v>
      </c>
      <c r="BA83" s="36" t="s">
        <v>2634</v>
      </c>
      <c r="BB83" s="152"/>
      <c r="BC83" s="153"/>
      <c r="BD83" s="154"/>
      <c r="BE83" s="154"/>
      <c r="BF83" s="153"/>
      <c r="BG83" s="154"/>
      <c r="BH83" s="155"/>
      <c r="BI83" s="156"/>
      <c r="BJ83" s="157"/>
      <c r="BK83" s="157"/>
      <c r="BL83" s="158"/>
      <c r="BM83" s="157"/>
      <c r="BN83" s="159"/>
      <c r="BO83" s="159"/>
      <c r="BP83" s="160"/>
      <c r="BQ83" s="161"/>
      <c r="BR83" s="162"/>
      <c r="BS83" s="161"/>
      <c r="BT83" s="163">
        <f t="shared" ref="BT83:BT84" si="114">+AN83</f>
        <v>0</v>
      </c>
      <c r="BU83" s="164">
        <f t="shared" ref="BU83:BU89" si="115">+BD83+BJ83+BP83+BT83</f>
        <v>0</v>
      </c>
      <c r="BV83" s="165">
        <f t="shared" ref="BV83:BV89" si="116">+AO83+BU83</f>
        <v>0</v>
      </c>
      <c r="BW83" s="166"/>
      <c r="BX83" s="166"/>
      <c r="BY83" s="233"/>
      <c r="BZ83" s="166"/>
      <c r="CA83" s="154"/>
      <c r="CB83" s="156"/>
      <c r="CC83" s="156"/>
      <c r="CD83" s="156"/>
      <c r="CE83" s="156"/>
      <c r="CF83" s="157"/>
      <c r="CG83" s="192"/>
      <c r="CH83" s="192"/>
      <c r="CI83" s="193"/>
      <c r="CJ83" s="193"/>
      <c r="CK83" s="193"/>
      <c r="CL83" s="194"/>
      <c r="CM83" s="195"/>
      <c r="CN83" s="196"/>
      <c r="CO83" s="125"/>
      <c r="CP83" s="194"/>
      <c r="CQ83" s="197"/>
      <c r="CR83" s="198"/>
      <c r="CS83" s="199"/>
      <c r="CT83" s="200"/>
      <c r="CU83" s="201"/>
      <c r="CV83" s="202"/>
      <c r="CW83" s="203"/>
      <c r="CX83" s="201"/>
      <c r="CY83" s="204"/>
      <c r="CZ83" s="204"/>
      <c r="DA83" s="205"/>
      <c r="DB83" s="589"/>
      <c r="DC83" s="204">
        <f t="shared" ref="DC83:DC84" si="117">+DA83</f>
        <v>0</v>
      </c>
      <c r="DD83" s="206">
        <f t="shared" ref="DD83:DD84" si="118">+CS83</f>
        <v>0</v>
      </c>
    </row>
    <row r="84" spans="1:108" s="188" customFormat="1" ht="78" hidden="1" customHeight="1" x14ac:dyDescent="0.25">
      <c r="A84" s="521" t="str">
        <f t="shared" si="98"/>
        <v>DESIERTO</v>
      </c>
      <c r="B84" s="115" t="s">
        <v>1500</v>
      </c>
      <c r="C84" s="116" t="s">
        <v>1997</v>
      </c>
      <c r="D84" s="117" t="s">
        <v>1516</v>
      </c>
      <c r="E84" s="79">
        <v>42425</v>
      </c>
      <c r="F84" s="118" t="s">
        <v>2646</v>
      </c>
      <c r="G84" s="118" t="s">
        <v>2646</v>
      </c>
      <c r="H84" s="119" t="s">
        <v>1992</v>
      </c>
      <c r="I84" s="119" t="s">
        <v>1993</v>
      </c>
      <c r="J84" s="28" t="s">
        <v>1994</v>
      </c>
      <c r="K84" s="61">
        <v>81</v>
      </c>
      <c r="L84" s="120" t="s">
        <v>1983</v>
      </c>
      <c r="M84" s="54" t="s">
        <v>1984</v>
      </c>
      <c r="N84" s="304">
        <v>2800000</v>
      </c>
      <c r="O84" s="46" t="s">
        <v>1986</v>
      </c>
      <c r="P84" s="121" t="s">
        <v>1896</v>
      </c>
      <c r="Q84" s="134" t="s">
        <v>2177</v>
      </c>
      <c r="R84" s="134" t="s">
        <v>2177</v>
      </c>
      <c r="S84" s="123"/>
      <c r="T84" s="124"/>
      <c r="U84" s="123"/>
      <c r="V84" s="500" t="s">
        <v>2177</v>
      </c>
      <c r="W84" s="79"/>
      <c r="X84" s="79"/>
      <c r="Y84" s="125">
        <f t="shared" si="102"/>
        <v>0</v>
      </c>
      <c r="Z84" s="119" t="s">
        <v>1987</v>
      </c>
      <c r="AA84" s="119" t="s">
        <v>1988</v>
      </c>
      <c r="AB84" s="119" t="s">
        <v>1990</v>
      </c>
      <c r="AC84" s="119" t="s">
        <v>1995</v>
      </c>
      <c r="AD84" s="529" t="s">
        <v>2177</v>
      </c>
      <c r="AE84" s="65"/>
      <c r="AF84" s="126"/>
      <c r="AG84" s="127"/>
      <c r="AH84" s="79"/>
      <c r="AI84" s="139"/>
      <c r="AJ84" s="35"/>
      <c r="AK84" s="51"/>
      <c r="AL84" s="47"/>
      <c r="AM84" s="47"/>
      <c r="AN84" s="125"/>
      <c r="AO84" s="125">
        <f t="shared" si="112"/>
        <v>0</v>
      </c>
      <c r="AP84" s="148" t="s">
        <v>22</v>
      </c>
      <c r="AQ84" s="149" t="s">
        <v>68</v>
      </c>
      <c r="AR84" s="149" t="s">
        <v>68</v>
      </c>
      <c r="AS84" s="149" t="s">
        <v>68</v>
      </c>
      <c r="AT84" s="150" t="s">
        <v>68</v>
      </c>
      <c r="AU84" s="79"/>
      <c r="AV84" s="79"/>
      <c r="AW84" s="47">
        <f t="shared" si="113"/>
        <v>0</v>
      </c>
      <c r="AX84" s="47"/>
      <c r="AY84" s="26" t="s">
        <v>155</v>
      </c>
      <c r="AZ84" s="151">
        <f>LOOKUP(AY84,'SUPERVISIONES 2015'!$A$3:$B$1279,'SUPERVISIONES 2015'!$B$3:$B$1279)</f>
        <v>17586972</v>
      </c>
      <c r="BA84" s="36" t="s">
        <v>1996</v>
      </c>
      <c r="BB84" s="152"/>
      <c r="BC84" s="153"/>
      <c r="BD84" s="154"/>
      <c r="BE84" s="154"/>
      <c r="BF84" s="153"/>
      <c r="BG84" s="154"/>
      <c r="BH84" s="155"/>
      <c r="BI84" s="156"/>
      <c r="BJ84" s="157"/>
      <c r="BK84" s="157"/>
      <c r="BL84" s="158"/>
      <c r="BM84" s="157"/>
      <c r="BN84" s="159"/>
      <c r="BO84" s="159"/>
      <c r="BP84" s="160"/>
      <c r="BQ84" s="161"/>
      <c r="BR84" s="162"/>
      <c r="BS84" s="161"/>
      <c r="BT84" s="163">
        <f t="shared" si="114"/>
        <v>0</v>
      </c>
      <c r="BU84" s="164">
        <f t="shared" si="115"/>
        <v>0</v>
      </c>
      <c r="BV84" s="165">
        <f t="shared" si="116"/>
        <v>0</v>
      </c>
      <c r="BW84" s="166"/>
      <c r="BX84" s="166"/>
      <c r="BY84" s="233"/>
      <c r="BZ84" s="166"/>
      <c r="CA84" s="154"/>
      <c r="CB84" s="156"/>
      <c r="CC84" s="156"/>
      <c r="CD84" s="156"/>
      <c r="CE84" s="156"/>
      <c r="CF84" s="157"/>
      <c r="CG84" s="192"/>
      <c r="CH84" s="192"/>
      <c r="CI84" s="193"/>
      <c r="CJ84" s="193"/>
      <c r="CK84" s="193"/>
      <c r="CL84" s="194"/>
      <c r="CM84" s="195"/>
      <c r="CN84" s="196"/>
      <c r="CO84" s="125"/>
      <c r="CP84" s="194"/>
      <c r="CQ84" s="197"/>
      <c r="CR84" s="198"/>
      <c r="CS84" s="199"/>
      <c r="CT84" s="200"/>
      <c r="CU84" s="201"/>
      <c r="CV84" s="202"/>
      <c r="CW84" s="203"/>
      <c r="CX84" s="201"/>
      <c r="CY84" s="204"/>
      <c r="CZ84" s="204"/>
      <c r="DA84" s="205"/>
      <c r="DB84" s="589"/>
      <c r="DC84" s="204">
        <f t="shared" si="117"/>
        <v>0</v>
      </c>
      <c r="DD84" s="206">
        <f t="shared" si="118"/>
        <v>0</v>
      </c>
    </row>
    <row r="85" spans="1:108" s="130" customFormat="1" ht="99" hidden="1" customHeight="1" x14ac:dyDescent="0.25">
      <c r="A85" s="521">
        <f t="shared" si="98"/>
        <v>12</v>
      </c>
      <c r="B85" s="115" t="s">
        <v>1647</v>
      </c>
      <c r="C85" s="116" t="s">
        <v>2143</v>
      </c>
      <c r="D85" s="117" t="s">
        <v>2141</v>
      </c>
      <c r="E85" s="79">
        <v>42447</v>
      </c>
      <c r="F85" s="118" t="s">
        <v>2646</v>
      </c>
      <c r="G85" s="118" t="s">
        <v>2646</v>
      </c>
      <c r="H85" s="119" t="s">
        <v>2144</v>
      </c>
      <c r="I85" s="119" t="s">
        <v>1578</v>
      </c>
      <c r="J85" s="28" t="s">
        <v>2145</v>
      </c>
      <c r="K85" s="127">
        <v>29</v>
      </c>
      <c r="L85" s="120" t="s">
        <v>2146</v>
      </c>
      <c r="M85" s="32" t="s">
        <v>2147</v>
      </c>
      <c r="N85" s="304">
        <v>26482500</v>
      </c>
      <c r="O85" s="46" t="s">
        <v>2148</v>
      </c>
      <c r="P85" s="32" t="s">
        <v>2149</v>
      </c>
      <c r="Q85" s="122" t="s">
        <v>1488</v>
      </c>
      <c r="R85" s="122" t="s">
        <v>1972</v>
      </c>
      <c r="S85" s="123"/>
      <c r="T85" s="124"/>
      <c r="U85" s="123"/>
      <c r="V85" s="500">
        <v>12</v>
      </c>
      <c r="W85" s="79">
        <v>42473</v>
      </c>
      <c r="X85" s="79">
        <v>42474</v>
      </c>
      <c r="Y85" s="125">
        <f t="shared" si="102"/>
        <v>1</v>
      </c>
      <c r="Z85" s="119" t="s">
        <v>2347</v>
      </c>
      <c r="AA85" s="119" t="s">
        <v>2569</v>
      </c>
      <c r="AB85" s="119" t="s">
        <v>1926</v>
      </c>
      <c r="AC85" s="119" t="s">
        <v>1493</v>
      </c>
      <c r="AD85" s="51" t="s">
        <v>2570</v>
      </c>
      <c r="AE85" s="63">
        <v>860000648</v>
      </c>
      <c r="AF85" s="126" t="s">
        <v>1922</v>
      </c>
      <c r="AG85" s="144">
        <v>81116</v>
      </c>
      <c r="AH85" s="79">
        <v>42473</v>
      </c>
      <c r="AI85" s="139" t="s">
        <v>1497</v>
      </c>
      <c r="AJ85" s="35">
        <v>20080287026</v>
      </c>
      <c r="AK85" s="51" t="s">
        <v>1930</v>
      </c>
      <c r="AL85" s="47"/>
      <c r="AM85" s="47">
        <v>17711577</v>
      </c>
      <c r="AN85" s="125"/>
      <c r="AO85" s="125">
        <f t="shared" si="112"/>
        <v>17711577</v>
      </c>
      <c r="AP85" s="148" t="s">
        <v>22</v>
      </c>
      <c r="AQ85" s="149" t="s">
        <v>68</v>
      </c>
      <c r="AR85" s="149" t="s">
        <v>68</v>
      </c>
      <c r="AS85" s="149" t="s">
        <v>68</v>
      </c>
      <c r="AT85" s="150" t="s">
        <v>68</v>
      </c>
      <c r="AU85" s="79">
        <v>42474</v>
      </c>
      <c r="AV85" s="79">
        <v>42735</v>
      </c>
      <c r="AW85" s="47">
        <f t="shared" si="113"/>
        <v>261</v>
      </c>
      <c r="AX85" s="47"/>
      <c r="AY85" s="26" t="s">
        <v>34</v>
      </c>
      <c r="AZ85" s="151">
        <v>79787263</v>
      </c>
      <c r="BA85" s="62" t="s">
        <v>2571</v>
      </c>
      <c r="BB85" s="152"/>
      <c r="BC85" s="153"/>
      <c r="BD85" s="154"/>
      <c r="BE85" s="154"/>
      <c r="BF85" s="153"/>
      <c r="BG85" s="154"/>
      <c r="BH85" s="155"/>
      <c r="BI85" s="156"/>
      <c r="BJ85" s="157"/>
      <c r="BK85" s="157"/>
      <c r="BL85" s="158"/>
      <c r="BM85" s="157"/>
      <c r="BN85" s="159"/>
      <c r="BO85" s="159"/>
      <c r="BP85" s="160"/>
      <c r="BQ85" s="161"/>
      <c r="BR85" s="162"/>
      <c r="BS85" s="161"/>
      <c r="BT85" s="163"/>
      <c r="BU85" s="164">
        <f t="shared" si="115"/>
        <v>0</v>
      </c>
      <c r="BV85" s="165">
        <f t="shared" si="116"/>
        <v>17711577</v>
      </c>
      <c r="BW85" s="166"/>
      <c r="BX85" s="166"/>
      <c r="BY85" s="233"/>
      <c r="BZ85" s="166"/>
      <c r="CA85" s="154"/>
      <c r="CB85" s="156"/>
      <c r="CC85" s="156"/>
      <c r="CD85" s="156"/>
      <c r="CE85" s="156"/>
      <c r="CF85" s="157"/>
      <c r="CG85" s="192"/>
      <c r="CH85" s="192"/>
      <c r="CI85" s="193"/>
      <c r="CJ85" s="193"/>
      <c r="CK85" s="193"/>
      <c r="CL85" s="194"/>
      <c r="CM85" s="195"/>
      <c r="CN85" s="196"/>
      <c r="CO85" s="125"/>
      <c r="CP85" s="194"/>
      <c r="CQ85" s="197"/>
      <c r="CR85" s="198"/>
      <c r="CS85" s="199"/>
      <c r="CT85" s="200"/>
      <c r="CU85" s="201"/>
      <c r="CV85" s="202"/>
      <c r="CW85" s="203"/>
      <c r="CX85" s="201"/>
      <c r="CY85" s="204"/>
      <c r="CZ85" s="204"/>
      <c r="DA85" s="205"/>
      <c r="DB85" s="589"/>
      <c r="DC85" s="204"/>
      <c r="DD85" s="206"/>
    </row>
    <row r="86" spans="1:108" ht="94.5" hidden="1" customHeight="1" x14ac:dyDescent="0.25">
      <c r="A86" s="521">
        <f t="shared" si="98"/>
        <v>13</v>
      </c>
      <c r="B86" s="115" t="s">
        <v>1500</v>
      </c>
      <c r="C86" s="477" t="s">
        <v>2277</v>
      </c>
      <c r="D86" s="117">
        <v>16</v>
      </c>
      <c r="E86" s="79">
        <v>42458</v>
      </c>
      <c r="F86" s="118" t="s">
        <v>2646</v>
      </c>
      <c r="G86" s="118" t="s">
        <v>2646</v>
      </c>
      <c r="H86" s="119" t="s">
        <v>1992</v>
      </c>
      <c r="I86" s="119" t="s">
        <v>1993</v>
      </c>
      <c r="J86" s="51" t="s">
        <v>1994</v>
      </c>
      <c r="K86" s="61">
        <v>81</v>
      </c>
      <c r="L86" s="120" t="s">
        <v>1983</v>
      </c>
      <c r="M86" s="37" t="s">
        <v>1984</v>
      </c>
      <c r="N86" s="304">
        <v>2800000</v>
      </c>
      <c r="O86" s="46" t="s">
        <v>1986</v>
      </c>
      <c r="P86" s="121" t="s">
        <v>1896</v>
      </c>
      <c r="Q86" s="122" t="s">
        <v>1488</v>
      </c>
      <c r="R86" s="122" t="s">
        <v>1972</v>
      </c>
      <c r="S86" s="123"/>
      <c r="T86" s="124"/>
      <c r="U86" s="123"/>
      <c r="V86" s="500">
        <v>13</v>
      </c>
      <c r="W86" s="79">
        <v>42475</v>
      </c>
      <c r="X86" s="79">
        <v>42478</v>
      </c>
      <c r="Y86" s="125">
        <f t="shared" si="102"/>
        <v>3</v>
      </c>
      <c r="Z86" s="119" t="s">
        <v>1987</v>
      </c>
      <c r="AA86" s="119" t="s">
        <v>1988</v>
      </c>
      <c r="AB86" s="119" t="s">
        <v>1990</v>
      </c>
      <c r="AC86" s="119" t="s">
        <v>1995</v>
      </c>
      <c r="AD86" s="51" t="s">
        <v>2572</v>
      </c>
      <c r="AE86" s="146">
        <v>8669570</v>
      </c>
      <c r="AF86" s="126"/>
      <c r="AG86" s="127">
        <v>82516</v>
      </c>
      <c r="AH86" s="79">
        <v>42475</v>
      </c>
      <c r="AI86" s="139" t="s">
        <v>1594</v>
      </c>
      <c r="AJ86" s="35">
        <v>137185609</v>
      </c>
      <c r="AK86" s="51" t="s">
        <v>1902</v>
      </c>
      <c r="AL86" s="47"/>
      <c r="AM86" s="47">
        <v>2800000</v>
      </c>
      <c r="AN86" s="125"/>
      <c r="AO86" s="125">
        <f t="shared" si="112"/>
        <v>2800000</v>
      </c>
      <c r="AP86" s="250" t="s">
        <v>22</v>
      </c>
      <c r="AQ86" s="251" t="s">
        <v>68</v>
      </c>
      <c r="AR86" s="251" t="s">
        <v>68</v>
      </c>
      <c r="AS86" s="251" t="s">
        <v>68</v>
      </c>
      <c r="AT86" s="252" t="s">
        <v>68</v>
      </c>
      <c r="AU86" s="79">
        <v>42479</v>
      </c>
      <c r="AV86" s="79">
        <v>42643</v>
      </c>
      <c r="AW86" s="47">
        <f t="shared" si="113"/>
        <v>164</v>
      </c>
      <c r="AX86" s="47"/>
      <c r="AY86" s="26" t="s">
        <v>155</v>
      </c>
      <c r="AZ86" s="151">
        <f>LOOKUP(AY86,'[3]SUPERVISIONES 2015'!$A$3:$B$1279,'[3]SUPERVISIONES 2015'!$B$3:$B$1279)</f>
        <v>17586972</v>
      </c>
      <c r="BA86" s="253" t="s">
        <v>1996</v>
      </c>
      <c r="BB86" s="254"/>
      <c r="BC86" s="123"/>
      <c r="BD86" s="47"/>
      <c r="BE86" s="47"/>
      <c r="BF86" s="123"/>
      <c r="BG86" s="47"/>
      <c r="BH86" s="120"/>
      <c r="BI86" s="121"/>
      <c r="BJ86" s="47"/>
      <c r="BK86" s="47"/>
      <c r="BL86" s="123"/>
      <c r="BM86" s="47"/>
      <c r="BN86" s="255"/>
      <c r="BO86" s="255"/>
      <c r="BP86" s="125"/>
      <c r="BQ86" s="47"/>
      <c r="BR86" s="123"/>
      <c r="BS86" s="47"/>
      <c r="BT86" s="242">
        <f t="shared" ref="BT86:BT87" si="119">+AN86</f>
        <v>0</v>
      </c>
      <c r="BU86" s="242">
        <f t="shared" si="115"/>
        <v>0</v>
      </c>
      <c r="BV86" s="242">
        <f t="shared" si="116"/>
        <v>2800000</v>
      </c>
      <c r="BW86" s="121"/>
      <c r="BX86" s="121"/>
      <c r="BY86" s="256"/>
      <c r="BZ86" s="121"/>
      <c r="CA86" s="47"/>
      <c r="CB86" s="121"/>
      <c r="CC86" s="121"/>
      <c r="CD86" s="121"/>
      <c r="CE86" s="121"/>
      <c r="CF86" s="47"/>
      <c r="CG86" s="243"/>
      <c r="CH86" s="243"/>
      <c r="CI86" s="121"/>
      <c r="CJ86" s="121"/>
      <c r="CK86" s="121"/>
      <c r="CL86" s="194"/>
      <c r="CM86" s="143"/>
      <c r="CN86" s="196"/>
      <c r="CO86" s="125"/>
      <c r="CP86" s="194"/>
      <c r="CQ86" s="194"/>
      <c r="CR86" s="125"/>
      <c r="CS86" s="200"/>
      <c r="CT86" s="200"/>
      <c r="CU86" s="202"/>
      <c r="CV86" s="202"/>
      <c r="CW86" s="257"/>
      <c r="CX86" s="202"/>
      <c r="CY86" s="258"/>
      <c r="CZ86" s="258"/>
      <c r="DA86" s="259"/>
      <c r="DB86" s="589"/>
    </row>
    <row r="87" spans="1:108" ht="63.75" hidden="1" x14ac:dyDescent="0.25">
      <c r="A87" s="521" t="str">
        <f t="shared" si="98"/>
        <v>DESIERTO</v>
      </c>
      <c r="B87" s="115" t="s">
        <v>1500</v>
      </c>
      <c r="C87" s="477" t="s">
        <v>2278</v>
      </c>
      <c r="D87" s="117">
        <v>17</v>
      </c>
      <c r="E87" s="79">
        <v>42458</v>
      </c>
      <c r="F87" s="118" t="s">
        <v>2646</v>
      </c>
      <c r="G87" s="118" t="s">
        <v>2646</v>
      </c>
      <c r="H87" s="119" t="s">
        <v>1670</v>
      </c>
      <c r="I87" s="119" t="s">
        <v>1981</v>
      </c>
      <c r="J87" s="51" t="s">
        <v>1982</v>
      </c>
      <c r="K87" s="61">
        <v>84</v>
      </c>
      <c r="L87" s="120" t="s">
        <v>1983</v>
      </c>
      <c r="M87" s="37" t="s">
        <v>1984</v>
      </c>
      <c r="N87" s="304">
        <v>2900000</v>
      </c>
      <c r="O87" s="46" t="s">
        <v>1985</v>
      </c>
      <c r="P87" s="121" t="s">
        <v>1896</v>
      </c>
      <c r="Q87" s="122" t="s">
        <v>2177</v>
      </c>
      <c r="R87" s="122" t="s">
        <v>2177</v>
      </c>
      <c r="S87" s="123"/>
      <c r="T87" s="124"/>
      <c r="U87" s="123"/>
      <c r="V87" s="500" t="s">
        <v>2177</v>
      </c>
      <c r="X87" s="79"/>
      <c r="Y87" s="125">
        <f t="shared" si="102"/>
        <v>0</v>
      </c>
      <c r="Z87" s="119" t="s">
        <v>1987</v>
      </c>
      <c r="AA87" s="119" t="s">
        <v>1988</v>
      </c>
      <c r="AB87" s="119" t="s">
        <v>1989</v>
      </c>
      <c r="AC87" s="119" t="s">
        <v>1991</v>
      </c>
      <c r="AD87" s="529" t="s">
        <v>2177</v>
      </c>
      <c r="AE87" s="65"/>
      <c r="AF87" s="126"/>
      <c r="AG87" s="127"/>
      <c r="AH87" s="79"/>
      <c r="AI87" s="139"/>
      <c r="AJ87" s="35"/>
      <c r="AK87" s="51"/>
      <c r="AL87" s="47"/>
      <c r="AM87" s="47"/>
      <c r="AN87" s="125"/>
      <c r="AO87" s="125">
        <f t="shared" si="112"/>
        <v>0</v>
      </c>
      <c r="AP87" s="250" t="s">
        <v>22</v>
      </c>
      <c r="AQ87" s="251" t="s">
        <v>68</v>
      </c>
      <c r="AR87" s="251" t="s">
        <v>68</v>
      </c>
      <c r="AS87" s="251" t="s">
        <v>68</v>
      </c>
      <c r="AT87" s="252" t="s">
        <v>68</v>
      </c>
      <c r="AU87" s="79"/>
      <c r="AV87" s="79">
        <v>42735</v>
      </c>
      <c r="AW87" s="47">
        <f t="shared" si="113"/>
        <v>42735</v>
      </c>
      <c r="AX87" s="47"/>
      <c r="AY87" s="26"/>
      <c r="AZ87" s="151" t="e">
        <f>LOOKUP(AY87,'SUPERVISIONES 2015'!$A$3:$B$1279,'SUPERVISIONES 2015'!$B$3:$B$1279)</f>
        <v>#N/A</v>
      </c>
      <c r="BA87" s="253" t="s">
        <v>2634</v>
      </c>
      <c r="BB87" s="254"/>
      <c r="BC87" s="123"/>
      <c r="BD87" s="47"/>
      <c r="BE87" s="47"/>
      <c r="BF87" s="123"/>
      <c r="BG87" s="47"/>
      <c r="BH87" s="120"/>
      <c r="BI87" s="121"/>
      <c r="BJ87" s="47"/>
      <c r="BK87" s="47"/>
      <c r="BL87" s="123"/>
      <c r="BM87" s="47"/>
      <c r="BN87" s="255"/>
      <c r="BO87" s="255"/>
      <c r="BP87" s="125"/>
      <c r="BQ87" s="47"/>
      <c r="BR87" s="123"/>
      <c r="BS87" s="47"/>
      <c r="BT87" s="242">
        <f t="shared" si="119"/>
        <v>0</v>
      </c>
      <c r="BU87" s="242">
        <f t="shared" si="115"/>
        <v>0</v>
      </c>
      <c r="BV87" s="242">
        <f t="shared" si="116"/>
        <v>0</v>
      </c>
      <c r="BW87" s="121"/>
      <c r="BX87" s="121"/>
      <c r="BY87" s="256"/>
      <c r="BZ87" s="121"/>
      <c r="CA87" s="47"/>
      <c r="CB87" s="121"/>
      <c r="CC87" s="121"/>
      <c r="CD87" s="121"/>
      <c r="CE87" s="121"/>
      <c r="CF87" s="47"/>
      <c r="CG87" s="243"/>
      <c r="CH87" s="243"/>
      <c r="CI87" s="121"/>
      <c r="CJ87" s="121"/>
      <c r="CK87" s="121"/>
      <c r="CL87" s="194"/>
      <c r="CM87" s="143"/>
      <c r="CN87" s="196"/>
      <c r="CO87" s="125"/>
      <c r="CP87" s="194"/>
      <c r="CQ87" s="194"/>
      <c r="CR87" s="125"/>
      <c r="CS87" s="200"/>
      <c r="CT87" s="200"/>
      <c r="CU87" s="202"/>
      <c r="CV87" s="202"/>
      <c r="CW87" s="257"/>
      <c r="CX87" s="202"/>
      <c r="CY87" s="258"/>
      <c r="CZ87" s="258"/>
      <c r="DA87" s="259"/>
      <c r="DB87" s="589"/>
    </row>
    <row r="88" spans="1:108" ht="38.25" hidden="1" x14ac:dyDescent="0.25">
      <c r="A88" s="521">
        <f t="shared" si="98"/>
        <v>14</v>
      </c>
      <c r="B88" s="133" t="s">
        <v>1653</v>
      </c>
      <c r="C88" s="441" t="s">
        <v>2254</v>
      </c>
      <c r="D88" s="135">
        <v>18</v>
      </c>
      <c r="E88" s="79">
        <v>42465</v>
      </c>
      <c r="F88" s="118" t="s">
        <v>2646</v>
      </c>
      <c r="G88" s="118" t="s">
        <v>2646</v>
      </c>
      <c r="H88" s="51" t="s">
        <v>1948</v>
      </c>
      <c r="I88" s="51" t="s">
        <v>2252</v>
      </c>
      <c r="J88" s="136" t="s">
        <v>2633</v>
      </c>
      <c r="K88" s="137">
        <v>161</v>
      </c>
      <c r="L88" s="138">
        <v>801416</v>
      </c>
      <c r="M88" s="138" t="s">
        <v>2238</v>
      </c>
      <c r="N88" s="68">
        <v>5250000</v>
      </c>
      <c r="O88" s="53" t="s">
        <v>2253</v>
      </c>
      <c r="P88" s="140" t="s">
        <v>2015</v>
      </c>
      <c r="Q88" s="122" t="s">
        <v>1488</v>
      </c>
      <c r="R88" s="122" t="s">
        <v>1972</v>
      </c>
      <c r="S88" s="141"/>
      <c r="T88" s="142"/>
      <c r="U88" s="141"/>
      <c r="V88" s="500">
        <v>14</v>
      </c>
      <c r="W88" s="79">
        <v>42486</v>
      </c>
      <c r="X88" s="143">
        <v>42492</v>
      </c>
      <c r="Y88" s="125">
        <f t="shared" si="102"/>
        <v>6</v>
      </c>
      <c r="Z88" s="51" t="s">
        <v>2032</v>
      </c>
      <c r="AA88" s="51" t="s">
        <v>2573</v>
      </c>
      <c r="AB88" s="51" t="s">
        <v>1948</v>
      </c>
      <c r="AC88" s="51" t="s">
        <v>1948</v>
      </c>
      <c r="AD88" s="51" t="s">
        <v>2574</v>
      </c>
      <c r="AE88" s="68">
        <v>73151937</v>
      </c>
      <c r="AF88" s="126"/>
      <c r="AG88" s="43">
        <v>91916</v>
      </c>
      <c r="AH88" s="140"/>
      <c r="AI88" s="140"/>
      <c r="AJ88" s="43"/>
      <c r="AK88" s="440"/>
      <c r="AL88" s="235"/>
      <c r="AM88" s="139">
        <v>5250000</v>
      </c>
      <c r="AN88" s="139"/>
      <c r="AO88" s="125">
        <f t="shared" si="112"/>
        <v>5250000</v>
      </c>
      <c r="AP88" s="48"/>
      <c r="AQ88" s="236"/>
      <c r="AR88" s="237"/>
      <c r="AS88" s="237"/>
      <c r="AT88" s="121"/>
      <c r="AU88" s="79"/>
      <c r="AV88" s="79">
        <v>42719</v>
      </c>
      <c r="AW88" s="47">
        <f>AV88-AU88</f>
        <v>42719</v>
      </c>
      <c r="AX88" s="238"/>
      <c r="AY88" s="239" t="s">
        <v>45</v>
      </c>
      <c r="AZ88" s="240"/>
      <c r="BA88" s="142"/>
      <c r="BB88" s="143"/>
      <c r="BC88" s="143"/>
      <c r="BD88" s="125"/>
      <c r="BE88" s="196"/>
      <c r="BF88" s="143"/>
      <c r="BG88" s="125"/>
      <c r="BH88" s="241"/>
      <c r="BI88" s="143"/>
      <c r="BJ88" s="125"/>
      <c r="BK88" s="125"/>
      <c r="BL88" s="143"/>
      <c r="BM88" s="125"/>
      <c r="BN88" s="241"/>
      <c r="BO88" s="241"/>
      <c r="BP88" s="125"/>
      <c r="BQ88" s="125"/>
      <c r="BR88" s="143"/>
      <c r="BS88" s="125"/>
      <c r="BT88" s="242"/>
      <c r="BU88" s="242"/>
      <c r="BV88" s="242"/>
      <c r="BW88" s="243"/>
      <c r="BX88" s="243"/>
      <c r="BY88" s="244"/>
      <c r="BZ88" s="243"/>
      <c r="CA88" s="125"/>
      <c r="CB88" s="243"/>
      <c r="CC88" s="243"/>
      <c r="CD88" s="126"/>
      <c r="CE88" s="243"/>
      <c r="CF88" s="125"/>
      <c r="CG88" s="243"/>
      <c r="CH88" s="243"/>
      <c r="CI88" s="126"/>
      <c r="CJ88" s="243"/>
      <c r="CK88" s="125"/>
      <c r="CL88" s="245"/>
      <c r="CM88" s="143"/>
      <c r="CN88" s="196"/>
      <c r="CO88" s="125"/>
      <c r="CP88" s="245"/>
      <c r="CQ88" s="246"/>
      <c r="CR88" s="247"/>
      <c r="CS88" s="247"/>
      <c r="CT88" s="247"/>
      <c r="CU88" s="134"/>
      <c r="CV88" s="134"/>
      <c r="CW88" s="134"/>
      <c r="CX88" s="134"/>
      <c r="CY88" s="134"/>
      <c r="CZ88" s="139"/>
      <c r="DA88" s="248"/>
      <c r="DB88" s="589"/>
      <c r="DC88" s="139"/>
      <c r="DD88" s="249"/>
    </row>
    <row r="89" spans="1:108" s="130" customFormat="1" ht="89.25" hidden="1" x14ac:dyDescent="0.25">
      <c r="A89" s="521">
        <f t="shared" si="98"/>
        <v>58</v>
      </c>
      <c r="B89" s="115" t="s">
        <v>1500</v>
      </c>
      <c r="C89" s="116" t="s">
        <v>1881</v>
      </c>
      <c r="D89" s="117" t="s">
        <v>1611</v>
      </c>
      <c r="E89" s="79">
        <v>42396</v>
      </c>
      <c r="F89" s="118" t="s">
        <v>1620</v>
      </c>
      <c r="G89" s="118" t="s">
        <v>1620</v>
      </c>
      <c r="H89" s="48" t="s">
        <v>1621</v>
      </c>
      <c r="I89" s="48" t="s">
        <v>1578</v>
      </c>
      <c r="J89" s="28" t="s">
        <v>1622</v>
      </c>
      <c r="K89" s="127">
        <v>12</v>
      </c>
      <c r="L89" s="120" t="s">
        <v>1623</v>
      </c>
      <c r="M89" s="120" t="s">
        <v>1624</v>
      </c>
      <c r="N89" s="47">
        <v>709228500</v>
      </c>
      <c r="O89" s="46" t="s">
        <v>1627</v>
      </c>
      <c r="P89" s="121" t="s">
        <v>1553</v>
      </c>
      <c r="Q89" s="122" t="s">
        <v>1625</v>
      </c>
      <c r="R89" s="121" t="s">
        <v>1626</v>
      </c>
      <c r="S89" s="123"/>
      <c r="T89" s="124"/>
      <c r="U89" s="123"/>
      <c r="V89" s="500">
        <v>58</v>
      </c>
      <c r="W89" s="79">
        <v>42460</v>
      </c>
      <c r="X89" s="79">
        <v>42461</v>
      </c>
      <c r="Y89" s="125">
        <f t="shared" ref="Y89" si="120">W89-X89</f>
        <v>-1</v>
      </c>
      <c r="Z89" s="48" t="s">
        <v>1590</v>
      </c>
      <c r="AA89" s="48" t="s">
        <v>2281</v>
      </c>
      <c r="AB89" s="48" t="s">
        <v>1493</v>
      </c>
      <c r="AC89" s="48" t="s">
        <v>1493</v>
      </c>
      <c r="AD89" s="32" t="s">
        <v>2282</v>
      </c>
      <c r="AE89" s="146">
        <v>830137868</v>
      </c>
      <c r="AF89" s="126" t="s">
        <v>2054</v>
      </c>
      <c r="AG89" s="127">
        <v>75616</v>
      </c>
      <c r="AH89" s="79">
        <v>42460</v>
      </c>
      <c r="AI89" s="139" t="s">
        <v>1512</v>
      </c>
      <c r="AJ89" s="33">
        <v>5148946029</v>
      </c>
      <c r="AK89" s="37" t="s">
        <v>2283</v>
      </c>
      <c r="AL89" s="47"/>
      <c r="AM89" s="47">
        <v>709228500</v>
      </c>
      <c r="AN89" s="125"/>
      <c r="AO89" s="125">
        <f t="shared" si="112"/>
        <v>709228500</v>
      </c>
      <c r="AP89" s="148" t="s">
        <v>2284</v>
      </c>
      <c r="AQ89" s="149" t="s">
        <v>2285</v>
      </c>
      <c r="AR89" s="149" t="s">
        <v>2286</v>
      </c>
      <c r="AS89" s="149" t="s">
        <v>2287</v>
      </c>
      <c r="AT89" s="149" t="s">
        <v>2288</v>
      </c>
      <c r="AU89" s="470">
        <v>42461</v>
      </c>
      <c r="AV89" s="276">
        <v>42735</v>
      </c>
      <c r="AW89" s="7">
        <f t="shared" si="113"/>
        <v>274</v>
      </c>
      <c r="AX89" s="336">
        <v>43831</v>
      </c>
      <c r="AY89" s="432" t="s">
        <v>2289</v>
      </c>
      <c r="AZ89" s="340" t="e">
        <f>LOOKUP(AY89,#REF!,#REF!)</f>
        <v>#REF!</v>
      </c>
      <c r="BA89" s="433" t="s">
        <v>2290</v>
      </c>
      <c r="BB89" s="342"/>
      <c r="BC89" s="342"/>
      <c r="BD89" s="213"/>
      <c r="BE89" s="434"/>
      <c r="BF89" s="342"/>
      <c r="BG89" s="213"/>
      <c r="BH89" s="344"/>
      <c r="BI89" s="214"/>
      <c r="BJ89" s="216"/>
      <c r="BK89" s="216"/>
      <c r="BL89" s="345"/>
      <c r="BM89" s="216"/>
      <c r="BN89" s="346"/>
      <c r="BO89" s="346"/>
      <c r="BP89" s="347"/>
      <c r="BQ89" s="348"/>
      <c r="BR89" s="349"/>
      <c r="BS89" s="348"/>
      <c r="BT89" s="350">
        <f t="shared" ref="BT89:BT96" si="121">+AN89</f>
        <v>0</v>
      </c>
      <c r="BU89" s="351">
        <f t="shared" si="115"/>
        <v>0</v>
      </c>
      <c r="BV89" s="352">
        <f t="shared" si="116"/>
        <v>709228500</v>
      </c>
      <c r="BW89" s="212"/>
      <c r="BX89" s="212"/>
      <c r="BY89" s="309"/>
      <c r="BZ89" s="166"/>
      <c r="CA89" s="154"/>
      <c r="CB89" s="156"/>
      <c r="CC89" s="156"/>
      <c r="CD89" s="191"/>
      <c r="CE89" s="156"/>
      <c r="CF89" s="157"/>
      <c r="CG89" s="192"/>
      <c r="CH89" s="192"/>
      <c r="CI89" s="193"/>
      <c r="CJ89" s="193"/>
      <c r="CK89" s="193"/>
      <c r="CL89" s="194"/>
      <c r="CM89" s="195">
        <f t="shared" ref="CM89:CM96" si="122">+IF(BX89&gt;AV89,IF(CC89&gt;BX89,IF(CH89&gt;CC89,CH89,CC89),BX89),AV89)</f>
        <v>42735</v>
      </c>
      <c r="CN89" s="196"/>
      <c r="CO89" s="125"/>
      <c r="CP89" s="194"/>
      <c r="CQ89" s="197" t="e">
        <f>+SUMIFS(#REF!,#REF!,AG89)</f>
        <v>#REF!</v>
      </c>
      <c r="CR89" s="198" t="e">
        <f>+SUMIFS(#REF!,#REF!,BB89)+SUMIFS(#REF!,#REF!,BH89)+SUMIFS(#REF!,#REF!,BN89)</f>
        <v>#REF!</v>
      </c>
      <c r="CS89" s="199" t="e">
        <f t="shared" ref="CS89" si="123">+(CQ89+CR89)/BV89</f>
        <v>#REF!</v>
      </c>
      <c r="CT89" s="200"/>
      <c r="CU89" s="201" t="str">
        <f t="shared" ref="CU89:CU96" si="124">+R89</f>
        <v>PUBLICACIÓN PROYECTO PLIEGOS</v>
      </c>
      <c r="CV89" s="202"/>
      <c r="CW89" s="203">
        <f t="shared" ref="CW89:CW96" si="125">+AU89</f>
        <v>42461</v>
      </c>
      <c r="CX89" s="201">
        <f t="shared" ref="CX89:CX102" si="126">+CM89</f>
        <v>42735</v>
      </c>
      <c r="CY89" s="204">
        <f t="shared" ref="CY89:CY105" si="127">+CX89-CW89</f>
        <v>274</v>
      </c>
      <c r="CZ89" s="204">
        <f t="shared" ref="CZ89:CZ102" si="128">+$DB$1-CW89</f>
        <v>-184</v>
      </c>
      <c r="DA89" s="205">
        <f t="shared" ref="DA89" si="129">+IF(CZ89&gt;=CY89,100,(CZ89/CY89)*100)</f>
        <v>-67.153284671532845</v>
      </c>
      <c r="DB89" s="589"/>
      <c r="DC89" s="204">
        <f t="shared" ref="DC89" si="130">+DA89</f>
        <v>-67.153284671532845</v>
      </c>
      <c r="DD89" s="206" t="e">
        <f t="shared" ref="DD89" si="131">+CS89</f>
        <v>#REF!</v>
      </c>
    </row>
    <row r="90" spans="1:108" s="130" customFormat="1" ht="38.25" hidden="1" x14ac:dyDescent="0.25">
      <c r="A90" s="521">
        <f t="shared" si="98"/>
        <v>0</v>
      </c>
      <c r="B90" s="115" t="s">
        <v>1647</v>
      </c>
      <c r="C90" s="116" t="s">
        <v>2153</v>
      </c>
      <c r="D90" s="117">
        <v>2</v>
      </c>
      <c r="E90" s="79">
        <v>42459</v>
      </c>
      <c r="F90" s="118" t="s">
        <v>1620</v>
      </c>
      <c r="G90" s="118" t="s">
        <v>1620</v>
      </c>
      <c r="H90" s="48" t="s">
        <v>1621</v>
      </c>
      <c r="I90" s="48" t="s">
        <v>2150</v>
      </c>
      <c r="J90" s="28" t="s">
        <v>2151</v>
      </c>
      <c r="K90" s="127">
        <v>158</v>
      </c>
      <c r="L90" s="120" t="s">
        <v>2154</v>
      </c>
      <c r="M90" s="54" t="s">
        <v>2155</v>
      </c>
      <c r="N90" s="47">
        <v>370350000</v>
      </c>
      <c r="O90" s="471">
        <v>21116</v>
      </c>
      <c r="P90" s="471" t="s">
        <v>2152</v>
      </c>
      <c r="Q90" s="122" t="s">
        <v>1844</v>
      </c>
      <c r="R90" s="121" t="s">
        <v>1626</v>
      </c>
      <c r="S90" s="123"/>
      <c r="T90" s="124"/>
      <c r="U90" s="123"/>
      <c r="V90" s="500"/>
      <c r="W90" s="79"/>
      <c r="X90" s="79"/>
      <c r="Y90" s="125">
        <f t="shared" si="42"/>
        <v>0</v>
      </c>
      <c r="Z90" s="48"/>
      <c r="AA90" s="48"/>
      <c r="AB90" s="48"/>
      <c r="AC90" s="48"/>
      <c r="AD90" s="37"/>
      <c r="AE90" s="146"/>
      <c r="AF90" s="126"/>
      <c r="AG90" s="127"/>
      <c r="AH90" s="79"/>
      <c r="AI90" s="139"/>
      <c r="AJ90" s="33"/>
      <c r="AK90" s="37"/>
      <c r="AL90" s="47"/>
      <c r="AM90" s="47"/>
      <c r="AN90" s="125"/>
      <c r="AO90" s="125">
        <f t="shared" si="1"/>
        <v>0</v>
      </c>
      <c r="AP90" s="148" t="s">
        <v>22</v>
      </c>
      <c r="AQ90" s="149" t="s">
        <v>68</v>
      </c>
      <c r="AR90" s="149" t="s">
        <v>68</v>
      </c>
      <c r="AS90" s="149" t="s">
        <v>68</v>
      </c>
      <c r="AT90" s="150" t="s">
        <v>68</v>
      </c>
      <c r="AU90" s="79"/>
      <c r="AV90" s="79"/>
      <c r="AW90" s="47">
        <f t="shared" si="10"/>
        <v>0</v>
      </c>
      <c r="AX90" s="47"/>
      <c r="AY90" s="26"/>
      <c r="AZ90" s="151" t="e">
        <f>LOOKUP(AY90,'SUPERVISIONES 2015'!$A$3:$B$1279,'SUPERVISIONES 2015'!$B$3:$B$1279)</f>
        <v>#N/A</v>
      </c>
      <c r="BA90" s="124"/>
      <c r="BB90" s="153"/>
      <c r="BC90" s="153"/>
      <c r="BD90" s="154"/>
      <c r="BE90" s="189"/>
      <c r="BF90" s="153"/>
      <c r="BG90" s="154"/>
      <c r="BH90" s="155"/>
      <c r="BI90" s="156"/>
      <c r="BJ90" s="157"/>
      <c r="BK90" s="157"/>
      <c r="BL90" s="158"/>
      <c r="BM90" s="157"/>
      <c r="BN90" s="159"/>
      <c r="BO90" s="159"/>
      <c r="BP90" s="160"/>
      <c r="BQ90" s="161"/>
      <c r="BR90" s="162"/>
      <c r="BS90" s="161"/>
      <c r="BT90" s="163">
        <f t="shared" si="121"/>
        <v>0</v>
      </c>
      <c r="BU90" s="164">
        <f t="shared" si="11"/>
        <v>0</v>
      </c>
      <c r="BV90" s="165">
        <f t="shared" si="101"/>
        <v>0</v>
      </c>
      <c r="BW90" s="166"/>
      <c r="BX90" s="166"/>
      <c r="BY90" s="309"/>
      <c r="BZ90" s="166"/>
      <c r="CA90" s="154"/>
      <c r="CB90" s="156"/>
      <c r="CC90" s="156"/>
      <c r="CD90" s="191"/>
      <c r="CE90" s="156"/>
      <c r="CF90" s="157"/>
      <c r="CG90" s="192"/>
      <c r="CH90" s="192"/>
      <c r="CI90" s="193"/>
      <c r="CJ90" s="193"/>
      <c r="CK90" s="193"/>
      <c r="CL90" s="194"/>
      <c r="CM90" s="195">
        <f t="shared" si="122"/>
        <v>0</v>
      </c>
      <c r="CN90" s="196"/>
      <c r="CO90" s="125"/>
      <c r="CP90" s="194"/>
      <c r="CQ90" s="197" t="e">
        <f>+SUMIFS(#REF!,#REF!,AG90)</f>
        <v>#REF!</v>
      </c>
      <c r="CR90" s="198" t="e">
        <f>+SUMIFS(#REF!,#REF!,BB90)+SUMIFS(#REF!,#REF!,BH90)+SUMIFS(#REF!,#REF!,BN90)</f>
        <v>#REF!</v>
      </c>
      <c r="CS90" s="199" t="e">
        <f t="shared" si="12"/>
        <v>#REF!</v>
      </c>
      <c r="CT90" s="200"/>
      <c r="CU90" s="201" t="str">
        <f t="shared" si="124"/>
        <v>PUBLICACIÓN PROYECTO PLIEGOS</v>
      </c>
      <c r="CV90" s="202"/>
      <c r="CW90" s="203">
        <f t="shared" si="125"/>
        <v>0</v>
      </c>
      <c r="CX90" s="201">
        <f t="shared" si="126"/>
        <v>0</v>
      </c>
      <c r="CY90" s="204">
        <f t="shared" si="127"/>
        <v>0</v>
      </c>
      <c r="CZ90" s="204">
        <f t="shared" si="128"/>
        <v>42277</v>
      </c>
      <c r="DA90" s="205">
        <f t="shared" si="14"/>
        <v>100</v>
      </c>
      <c r="DB90" s="589"/>
      <c r="DC90" s="204">
        <f t="shared" si="15"/>
        <v>100</v>
      </c>
      <c r="DD90" s="206" t="e">
        <f t="shared" si="16"/>
        <v>#REF!</v>
      </c>
    </row>
    <row r="91" spans="1:108" s="130" customFormat="1" ht="83.25" hidden="1" customHeight="1" x14ac:dyDescent="0.2">
      <c r="A91" s="521">
        <f t="shared" si="98"/>
        <v>61</v>
      </c>
      <c r="B91" s="115" t="s">
        <v>1647</v>
      </c>
      <c r="C91" s="116" t="s">
        <v>2099</v>
      </c>
      <c r="D91" s="416" t="s">
        <v>1611</v>
      </c>
      <c r="E91" s="79">
        <v>42438</v>
      </c>
      <c r="F91" s="118" t="s">
        <v>1628</v>
      </c>
      <c r="G91" s="118" t="s">
        <v>2100</v>
      </c>
      <c r="H91" s="48" t="s">
        <v>1621</v>
      </c>
      <c r="I91" s="48" t="s">
        <v>2101</v>
      </c>
      <c r="J91" s="28" t="s">
        <v>2102</v>
      </c>
      <c r="K91" s="127">
        <v>164</v>
      </c>
      <c r="L91" s="37">
        <v>53102710</v>
      </c>
      <c r="M91" s="120" t="s">
        <v>2103</v>
      </c>
      <c r="N91" s="47">
        <v>600000000</v>
      </c>
      <c r="O91" s="46" t="s">
        <v>2104</v>
      </c>
      <c r="P91" s="121" t="s">
        <v>2105</v>
      </c>
      <c r="Q91" s="122" t="s">
        <v>1488</v>
      </c>
      <c r="R91" s="121" t="s">
        <v>2354</v>
      </c>
      <c r="S91" s="123"/>
      <c r="T91" s="124"/>
      <c r="U91" s="123"/>
      <c r="V91" s="500">
        <v>61</v>
      </c>
      <c r="W91" s="79">
        <v>42466</v>
      </c>
      <c r="X91" s="79">
        <v>42466</v>
      </c>
      <c r="Y91" s="125">
        <f t="shared" si="42"/>
        <v>0</v>
      </c>
      <c r="Z91" s="119" t="s">
        <v>2355</v>
      </c>
      <c r="AA91" s="119" t="s">
        <v>2356</v>
      </c>
      <c r="AB91" s="48" t="s">
        <v>1926</v>
      </c>
      <c r="AC91" s="48" t="s">
        <v>1493</v>
      </c>
      <c r="AD91" s="472" t="s">
        <v>2357</v>
      </c>
      <c r="AE91" s="473">
        <v>8300983694</v>
      </c>
      <c r="AF91" s="126"/>
      <c r="AG91" s="127">
        <v>77916</v>
      </c>
      <c r="AH91" s="79">
        <v>42466</v>
      </c>
      <c r="AI91" s="139" t="s">
        <v>1594</v>
      </c>
      <c r="AJ91" s="35" t="s">
        <v>2358</v>
      </c>
      <c r="AK91" s="51" t="s">
        <v>2009</v>
      </c>
      <c r="AL91" s="47"/>
      <c r="AM91" s="47">
        <v>600000000</v>
      </c>
      <c r="AN91" s="125"/>
      <c r="AO91" s="125">
        <f t="shared" si="1"/>
        <v>600000000</v>
      </c>
      <c r="AP91" s="148" t="s">
        <v>22</v>
      </c>
      <c r="AQ91" s="149" t="s">
        <v>68</v>
      </c>
      <c r="AR91" s="149" t="s">
        <v>68</v>
      </c>
      <c r="AS91" s="149" t="s">
        <v>68</v>
      </c>
      <c r="AT91" s="150" t="s">
        <v>68</v>
      </c>
      <c r="AU91" s="79"/>
      <c r="AV91" s="79"/>
      <c r="AW91" s="47">
        <f t="shared" si="10"/>
        <v>0</v>
      </c>
      <c r="AX91" s="47"/>
      <c r="AY91" s="207"/>
      <c r="AZ91" s="151" t="e">
        <f>LOOKUP(AY91,'SUPERVISIONES 2015'!$A$3:$B$1279,'SUPERVISIONES 2015'!$B$3:$B$1279)</f>
        <v>#N/A</v>
      </c>
      <c r="BA91" s="208"/>
      <c r="BB91" s="153"/>
      <c r="BC91" s="153"/>
      <c r="BD91" s="154"/>
      <c r="BE91" s="209"/>
      <c r="BF91" s="153"/>
      <c r="BG91" s="154"/>
      <c r="BH91" s="155"/>
      <c r="BI91" s="156"/>
      <c r="BJ91" s="157"/>
      <c r="BK91" s="157"/>
      <c r="BL91" s="158"/>
      <c r="BM91" s="157"/>
      <c r="BN91" s="159"/>
      <c r="BO91" s="159"/>
      <c r="BP91" s="160"/>
      <c r="BQ91" s="161"/>
      <c r="BR91" s="162"/>
      <c r="BS91" s="161"/>
      <c r="BT91" s="163">
        <f t="shared" si="121"/>
        <v>0</v>
      </c>
      <c r="BU91" s="164">
        <f t="shared" si="11"/>
        <v>0</v>
      </c>
      <c r="BV91" s="165">
        <f t="shared" si="101"/>
        <v>600000000</v>
      </c>
      <c r="BW91" s="166"/>
      <c r="BX91" s="166"/>
      <c r="BY91" s="309"/>
      <c r="BZ91" s="166"/>
      <c r="CA91" s="154"/>
      <c r="CB91" s="157"/>
      <c r="CC91" s="156"/>
      <c r="CD91" s="156"/>
      <c r="CE91" s="156"/>
      <c r="CF91" s="157"/>
      <c r="CG91" s="192"/>
      <c r="CH91" s="192"/>
      <c r="CI91" s="193"/>
      <c r="CJ91" s="193"/>
      <c r="CK91" s="193"/>
      <c r="CL91" s="194"/>
      <c r="CM91" s="195">
        <f t="shared" si="122"/>
        <v>0</v>
      </c>
      <c r="CN91" s="196"/>
      <c r="CO91" s="125"/>
      <c r="CP91" s="194"/>
      <c r="CQ91" s="197" t="e">
        <f>+SUMIFS(#REF!,#REF!,AG91)</f>
        <v>#REF!</v>
      </c>
      <c r="CR91" s="198" t="e">
        <f>+SUMIFS(#REF!,#REF!,BB91)+SUMIFS(#REF!,#REF!,BH91)+SUMIFS(#REF!,#REF!,BN91)</f>
        <v>#REF!</v>
      </c>
      <c r="CS91" s="199" t="e">
        <f t="shared" si="12"/>
        <v>#REF!</v>
      </c>
      <c r="CT91" s="200"/>
      <c r="CU91" s="201" t="str">
        <f t="shared" si="124"/>
        <v>PROCESO DE NEGOCACION CON LA BOLSA</v>
      </c>
      <c r="CV91" s="202"/>
      <c r="CW91" s="203">
        <f t="shared" si="125"/>
        <v>0</v>
      </c>
      <c r="CX91" s="201">
        <f t="shared" si="126"/>
        <v>0</v>
      </c>
      <c r="CY91" s="204">
        <f t="shared" si="127"/>
        <v>0</v>
      </c>
      <c r="CZ91" s="204">
        <f t="shared" si="128"/>
        <v>42277</v>
      </c>
      <c r="DA91" s="205">
        <f t="shared" si="14"/>
        <v>100</v>
      </c>
      <c r="DB91" s="501"/>
      <c r="DC91" s="204">
        <f t="shared" si="15"/>
        <v>100</v>
      </c>
      <c r="DD91" s="206" t="e">
        <f t="shared" si="16"/>
        <v>#REF!</v>
      </c>
    </row>
    <row r="92" spans="1:108" s="130" customFormat="1" ht="60.75" hidden="1" customHeight="1" x14ac:dyDescent="0.25">
      <c r="A92" s="521">
        <f t="shared" si="98"/>
        <v>51</v>
      </c>
      <c r="B92" s="115" t="s">
        <v>1500</v>
      </c>
      <c r="C92" s="116" t="s">
        <v>1619</v>
      </c>
      <c r="D92" s="117" t="s">
        <v>1611</v>
      </c>
      <c r="E92" s="79">
        <v>42397</v>
      </c>
      <c r="F92" s="118" t="s">
        <v>1628</v>
      </c>
      <c r="G92" s="118" t="s">
        <v>1629</v>
      </c>
      <c r="H92" s="119" t="s">
        <v>1621</v>
      </c>
      <c r="I92" s="119" t="s">
        <v>1578</v>
      </c>
      <c r="J92" s="28" t="s">
        <v>1630</v>
      </c>
      <c r="K92" s="127">
        <v>9</v>
      </c>
      <c r="L92" s="120" t="s">
        <v>1550</v>
      </c>
      <c r="M92" s="120" t="s">
        <v>1631</v>
      </c>
      <c r="N92" s="47">
        <v>138700190</v>
      </c>
      <c r="O92" s="46" t="s">
        <v>1632</v>
      </c>
      <c r="P92" s="121" t="s">
        <v>1553</v>
      </c>
      <c r="Q92" s="122" t="s">
        <v>1488</v>
      </c>
      <c r="R92" s="121" t="s">
        <v>1972</v>
      </c>
      <c r="S92" s="123"/>
      <c r="T92" s="124"/>
      <c r="U92" s="123"/>
      <c r="V92" s="500">
        <v>51</v>
      </c>
      <c r="W92" s="79">
        <v>42445</v>
      </c>
      <c r="X92" s="79">
        <v>42445</v>
      </c>
      <c r="Y92" s="125">
        <f t="shared" si="42"/>
        <v>0</v>
      </c>
      <c r="Z92" s="119" t="s">
        <v>1919</v>
      </c>
      <c r="AA92" s="119" t="s">
        <v>2118</v>
      </c>
      <c r="AB92" s="119" t="s">
        <v>1493</v>
      </c>
      <c r="AC92" s="119" t="s">
        <v>1493</v>
      </c>
      <c r="AD92" s="239" t="s">
        <v>2119</v>
      </c>
      <c r="AE92" s="146">
        <v>800015583</v>
      </c>
      <c r="AF92" s="126" t="s">
        <v>1611</v>
      </c>
      <c r="AG92" s="127">
        <v>61916</v>
      </c>
      <c r="AH92" s="79">
        <v>42445</v>
      </c>
      <c r="AI92" s="308" t="s">
        <v>1594</v>
      </c>
      <c r="AJ92" s="35">
        <v>19100871481</v>
      </c>
      <c r="AK92" s="51" t="s">
        <v>2047</v>
      </c>
      <c r="AL92" s="47"/>
      <c r="AM92" s="47">
        <v>138700190</v>
      </c>
      <c r="AN92" s="125"/>
      <c r="AO92" s="125">
        <f t="shared" si="1"/>
        <v>138700190</v>
      </c>
      <c r="AP92" s="148" t="s">
        <v>2120</v>
      </c>
      <c r="AQ92" s="149">
        <v>0.2</v>
      </c>
      <c r="AR92" s="150">
        <v>42783</v>
      </c>
      <c r="AS92" s="149" t="s">
        <v>1464</v>
      </c>
      <c r="AT92" s="150" t="s">
        <v>2121</v>
      </c>
      <c r="AU92" s="79">
        <v>42446</v>
      </c>
      <c r="AV92" s="312">
        <v>42476</v>
      </c>
      <c r="AW92" s="47">
        <f t="shared" si="10"/>
        <v>30</v>
      </c>
      <c r="AX92" s="313">
        <v>42783</v>
      </c>
      <c r="AY92" s="435" t="s">
        <v>1411</v>
      </c>
      <c r="AZ92" s="316">
        <f>LOOKUP(AY92,'SUPERVISIONES 2015'!$A$3:$B$1279,'SUPERVISIONES 2015'!$B$3:$B$1279)</f>
        <v>1087989085</v>
      </c>
      <c r="BA92" s="354"/>
      <c r="BB92" s="318"/>
      <c r="BC92" s="318"/>
      <c r="BD92" s="169"/>
      <c r="BE92" s="319"/>
      <c r="BF92" s="318"/>
      <c r="BG92" s="169"/>
      <c r="BH92" s="320"/>
      <c r="BI92" s="170"/>
      <c r="BJ92" s="171"/>
      <c r="BK92" s="171"/>
      <c r="BL92" s="321"/>
      <c r="BM92" s="171"/>
      <c r="BN92" s="322"/>
      <c r="BO92" s="322"/>
      <c r="BP92" s="323"/>
      <c r="BQ92" s="324"/>
      <c r="BR92" s="325"/>
      <c r="BS92" s="324"/>
      <c r="BT92" s="326">
        <f t="shared" si="121"/>
        <v>0</v>
      </c>
      <c r="BU92" s="327">
        <f t="shared" si="11"/>
        <v>0</v>
      </c>
      <c r="BV92" s="328">
        <f t="shared" si="101"/>
        <v>138700190</v>
      </c>
      <c r="BW92" s="168"/>
      <c r="BX92" s="168"/>
      <c r="BY92" s="329"/>
      <c r="BZ92" s="168"/>
      <c r="CA92" s="169"/>
      <c r="CB92" s="171"/>
      <c r="CC92" s="170"/>
      <c r="CD92" s="170"/>
      <c r="CE92" s="170"/>
      <c r="CF92" s="171"/>
      <c r="CG92" s="172"/>
      <c r="CH92" s="172"/>
      <c r="CI92" s="173"/>
      <c r="CJ92" s="173"/>
      <c r="CK92" s="173"/>
      <c r="CL92" s="174"/>
      <c r="CM92" s="175">
        <f t="shared" si="122"/>
        <v>42476</v>
      </c>
      <c r="CN92" s="176"/>
      <c r="CO92" s="177"/>
      <c r="CP92" s="174"/>
      <c r="CQ92" s="178" t="e">
        <f>+SUMIFS(#REF!,#REF!,AG92)</f>
        <v>#REF!</v>
      </c>
      <c r="CR92" s="179" t="e">
        <f>+SUMIFS(#REF!,#REF!,BB92)+SUMIFS(#REF!,#REF!,BH92)+SUMIFS(#REF!,#REF!,BN92)</f>
        <v>#REF!</v>
      </c>
      <c r="CS92" s="180" t="e">
        <f t="shared" si="12"/>
        <v>#REF!</v>
      </c>
      <c r="CT92" s="181"/>
      <c r="CU92" s="182" t="str">
        <f t="shared" si="124"/>
        <v>EN EJECUCIÓN</v>
      </c>
      <c r="CV92" s="183"/>
      <c r="CW92" s="184">
        <f t="shared" si="125"/>
        <v>42446</v>
      </c>
      <c r="CX92" s="182">
        <f t="shared" si="126"/>
        <v>42476</v>
      </c>
      <c r="CY92" s="185">
        <f t="shared" si="127"/>
        <v>30</v>
      </c>
      <c r="CZ92" s="185">
        <f t="shared" si="128"/>
        <v>-169</v>
      </c>
      <c r="DA92" s="186">
        <f t="shared" si="14"/>
        <v>-563.33333333333337</v>
      </c>
      <c r="DB92" s="502"/>
      <c r="DC92" s="185">
        <f t="shared" si="15"/>
        <v>-563.33333333333337</v>
      </c>
      <c r="DD92" s="187" t="e">
        <f t="shared" si="16"/>
        <v>#REF!</v>
      </c>
    </row>
    <row r="93" spans="1:108" s="130" customFormat="1" ht="51" hidden="1" x14ac:dyDescent="0.25">
      <c r="A93" s="521">
        <f t="shared" si="98"/>
        <v>54</v>
      </c>
      <c r="B93" s="115" t="s">
        <v>1653</v>
      </c>
      <c r="C93" s="116" t="s">
        <v>1868</v>
      </c>
      <c r="D93" s="117" t="s">
        <v>1922</v>
      </c>
      <c r="E93" s="79" t="s">
        <v>1869</v>
      </c>
      <c r="F93" s="118" t="s">
        <v>1628</v>
      </c>
      <c r="G93" s="118" t="s">
        <v>1629</v>
      </c>
      <c r="H93" s="119" t="s">
        <v>1733</v>
      </c>
      <c r="I93" s="119" t="s">
        <v>1578</v>
      </c>
      <c r="J93" s="28" t="s">
        <v>1870</v>
      </c>
      <c r="K93" s="127">
        <v>14</v>
      </c>
      <c r="L93" s="120" t="s">
        <v>1871</v>
      </c>
      <c r="M93" s="120" t="s">
        <v>1872</v>
      </c>
      <c r="N93" s="400" t="s">
        <v>1873</v>
      </c>
      <c r="O93" s="46" t="s">
        <v>1874</v>
      </c>
      <c r="P93" s="121" t="s">
        <v>1553</v>
      </c>
      <c r="Q93" s="122" t="s">
        <v>1488</v>
      </c>
      <c r="R93" s="121" t="s">
        <v>1972</v>
      </c>
      <c r="S93" s="123"/>
      <c r="T93" s="124"/>
      <c r="U93" s="123"/>
      <c r="V93" s="500">
        <v>54</v>
      </c>
      <c r="W93" s="79">
        <v>42447</v>
      </c>
      <c r="X93" s="79">
        <v>42457</v>
      </c>
      <c r="Y93" s="125">
        <f t="shared" si="42"/>
        <v>-10</v>
      </c>
      <c r="Z93" s="48" t="s">
        <v>2178</v>
      </c>
      <c r="AA93" s="48"/>
      <c r="AB93" s="48" t="s">
        <v>1493</v>
      </c>
      <c r="AC93" s="48" t="s">
        <v>1493</v>
      </c>
      <c r="AD93" s="239" t="s">
        <v>2179</v>
      </c>
      <c r="AE93" s="146">
        <v>900477235</v>
      </c>
      <c r="AF93" s="126" t="s">
        <v>2054</v>
      </c>
      <c r="AG93" s="127">
        <v>64516</v>
      </c>
      <c r="AH93" s="79">
        <v>42447</v>
      </c>
      <c r="AI93" s="139" t="s">
        <v>1594</v>
      </c>
      <c r="AJ93" s="33">
        <v>9001059791</v>
      </c>
      <c r="AK93" s="37" t="s">
        <v>1828</v>
      </c>
      <c r="AL93" s="47"/>
      <c r="AM93" s="47">
        <v>199761400</v>
      </c>
      <c r="AN93" s="125"/>
      <c r="AO93" s="125">
        <f t="shared" si="1"/>
        <v>199761400</v>
      </c>
      <c r="AP93" s="148" t="s">
        <v>2181</v>
      </c>
      <c r="AQ93" s="149" t="s">
        <v>2058</v>
      </c>
      <c r="AR93" s="149" t="s">
        <v>68</v>
      </c>
      <c r="AS93" s="37" t="s">
        <v>2182</v>
      </c>
      <c r="AT93" s="150">
        <v>42457</v>
      </c>
      <c r="AU93" s="79">
        <v>42457</v>
      </c>
      <c r="AV93" s="79">
        <v>42735</v>
      </c>
      <c r="AW93" s="47">
        <f t="shared" si="10"/>
        <v>278</v>
      </c>
      <c r="AX93" s="47"/>
      <c r="AY93" s="26" t="s">
        <v>1085</v>
      </c>
      <c r="AZ93" s="151">
        <f>LOOKUP(AY93,'SUPERVISIONES 2015'!$A$3:$B$1279,'SUPERVISIONES 2015'!$B$3:$B$1279)</f>
        <v>80148863</v>
      </c>
      <c r="BA93" s="62" t="s">
        <v>2180</v>
      </c>
      <c r="BB93" s="152"/>
      <c r="BC93" s="153"/>
      <c r="BD93" s="154"/>
      <c r="BE93" s="154"/>
      <c r="BF93" s="153"/>
      <c r="BG93" s="154"/>
      <c r="BH93" s="155"/>
      <c r="BI93" s="156"/>
      <c r="BJ93" s="157"/>
      <c r="BK93" s="157"/>
      <c r="BL93" s="158"/>
      <c r="BM93" s="157"/>
      <c r="BN93" s="159"/>
      <c r="BO93" s="159"/>
      <c r="BP93" s="160"/>
      <c r="BQ93" s="161"/>
      <c r="BR93" s="162"/>
      <c r="BS93" s="161"/>
      <c r="BT93" s="163">
        <f t="shared" si="121"/>
        <v>0</v>
      </c>
      <c r="BU93" s="164">
        <f t="shared" si="11"/>
        <v>0</v>
      </c>
      <c r="BV93" s="165">
        <f t="shared" si="101"/>
        <v>199761400</v>
      </c>
      <c r="BW93" s="166"/>
      <c r="BX93" s="166"/>
      <c r="BY93" s="166"/>
      <c r="BZ93" s="166"/>
      <c r="CA93" s="154"/>
      <c r="CB93" s="156"/>
      <c r="CC93" s="156"/>
      <c r="CD93" s="156"/>
      <c r="CE93" s="156"/>
      <c r="CF93" s="157"/>
      <c r="CG93" s="192"/>
      <c r="CH93" s="192"/>
      <c r="CI93" s="193"/>
      <c r="CJ93" s="193"/>
      <c r="CK93" s="193"/>
      <c r="CL93" s="194"/>
      <c r="CM93" s="195">
        <f t="shared" si="122"/>
        <v>42735</v>
      </c>
      <c r="CN93" s="196"/>
      <c r="CO93" s="125"/>
      <c r="CP93" s="194"/>
      <c r="CQ93" s="197" t="e">
        <f>+SUMIFS(#REF!,#REF!,AG93)</f>
        <v>#REF!</v>
      </c>
      <c r="CR93" s="198" t="e">
        <f>+SUMIFS(#REF!,#REF!,BB93)+SUMIFS(#REF!,#REF!,BH93)+SUMIFS(#REF!,#REF!,BN93)</f>
        <v>#REF!</v>
      </c>
      <c r="CS93" s="199" t="e">
        <f t="shared" si="12"/>
        <v>#REF!</v>
      </c>
      <c r="CT93" s="200"/>
      <c r="CU93" s="201" t="str">
        <f t="shared" si="124"/>
        <v>EN EJECUCIÓN</v>
      </c>
      <c r="CV93" s="202"/>
      <c r="CW93" s="203">
        <f t="shared" si="125"/>
        <v>42457</v>
      </c>
      <c r="CX93" s="201">
        <f t="shared" si="126"/>
        <v>42735</v>
      </c>
      <c r="CY93" s="204">
        <f t="shared" si="127"/>
        <v>278</v>
      </c>
      <c r="CZ93" s="204">
        <f t="shared" si="128"/>
        <v>-180</v>
      </c>
      <c r="DA93" s="205">
        <f t="shared" si="14"/>
        <v>-64.748201438848923</v>
      </c>
      <c r="DB93" s="501"/>
      <c r="DC93" s="204">
        <f t="shared" si="15"/>
        <v>-64.748201438848923</v>
      </c>
      <c r="DD93" s="206" t="e">
        <f t="shared" si="16"/>
        <v>#REF!</v>
      </c>
    </row>
    <row r="94" spans="1:108" s="130" customFormat="1" ht="63.75" hidden="1" x14ac:dyDescent="0.25">
      <c r="A94" s="521" t="str">
        <f t="shared" si="98"/>
        <v>60</v>
      </c>
      <c r="B94" s="115" t="s">
        <v>2040</v>
      </c>
      <c r="C94" s="116" t="s">
        <v>1731</v>
      </c>
      <c r="D94" s="443">
        <v>3</v>
      </c>
      <c r="E94" s="79">
        <v>42398</v>
      </c>
      <c r="F94" s="118" t="s">
        <v>1628</v>
      </c>
      <c r="G94" s="118" t="s">
        <v>1629</v>
      </c>
      <c r="H94" s="119" t="s">
        <v>2028</v>
      </c>
      <c r="I94" s="119" t="s">
        <v>1578</v>
      </c>
      <c r="J94" s="28" t="s">
        <v>1721</v>
      </c>
      <c r="K94" s="127">
        <v>11</v>
      </c>
      <c r="L94" s="120" t="s">
        <v>1722</v>
      </c>
      <c r="M94" s="120" t="s">
        <v>1723</v>
      </c>
      <c r="N94" s="47">
        <v>145638134</v>
      </c>
      <c r="O94" s="46" t="s">
        <v>1724</v>
      </c>
      <c r="P94" s="121" t="s">
        <v>1553</v>
      </c>
      <c r="Q94" s="122" t="s">
        <v>1488</v>
      </c>
      <c r="R94" s="121" t="s">
        <v>1972</v>
      </c>
      <c r="S94" s="123"/>
      <c r="T94" s="124"/>
      <c r="U94" s="123"/>
      <c r="V94" s="500" t="s">
        <v>2556</v>
      </c>
      <c r="W94" s="79">
        <v>42465</v>
      </c>
      <c r="X94" s="79">
        <v>42466</v>
      </c>
      <c r="Y94" s="125">
        <f t="shared" si="42"/>
        <v>-1</v>
      </c>
      <c r="Z94" s="48" t="s">
        <v>2178</v>
      </c>
      <c r="AA94" s="26" t="s">
        <v>2557</v>
      </c>
      <c r="AB94" s="48" t="s">
        <v>2558</v>
      </c>
      <c r="AC94" s="48" t="s">
        <v>2558</v>
      </c>
      <c r="AD94" s="239" t="s">
        <v>2559</v>
      </c>
      <c r="AE94" s="146">
        <v>830106748</v>
      </c>
      <c r="AF94" s="126" t="s">
        <v>2031</v>
      </c>
      <c r="AG94" s="127">
        <v>77616</v>
      </c>
      <c r="AH94" s="79"/>
      <c r="AI94" s="139"/>
      <c r="AJ94" s="35"/>
      <c r="AK94" s="51"/>
      <c r="AL94" s="210"/>
      <c r="AM94" s="210">
        <v>105373609</v>
      </c>
      <c r="AN94" s="125"/>
      <c r="AO94" s="125">
        <f t="shared" si="1"/>
        <v>105373609</v>
      </c>
      <c r="AP94" s="148" t="s">
        <v>22</v>
      </c>
      <c r="AQ94" s="149" t="s">
        <v>68</v>
      </c>
      <c r="AR94" s="149" t="s">
        <v>68</v>
      </c>
      <c r="AS94" s="149" t="s">
        <v>68</v>
      </c>
      <c r="AT94" s="150" t="s">
        <v>68</v>
      </c>
      <c r="AU94" s="79"/>
      <c r="AV94" s="276"/>
      <c r="AW94" s="47">
        <f t="shared" si="10"/>
        <v>0</v>
      </c>
      <c r="AX94" s="7"/>
      <c r="AY94" s="41"/>
      <c r="AZ94" s="340" t="e">
        <f>LOOKUP(AY94,'SUPERVISIONES 2015'!$A$3:$B$1279,'SUPERVISIONES 2015'!$B$3:$B$1279)</f>
        <v>#N/A</v>
      </c>
      <c r="BA94" s="433"/>
      <c r="BB94" s="401"/>
      <c r="BC94" s="342"/>
      <c r="BD94" s="213"/>
      <c r="BE94" s="213"/>
      <c r="BF94" s="342"/>
      <c r="BG94" s="213"/>
      <c r="BH94" s="344"/>
      <c r="BI94" s="214"/>
      <c r="BJ94" s="216"/>
      <c r="BK94" s="216"/>
      <c r="BL94" s="345"/>
      <c r="BM94" s="216"/>
      <c r="BN94" s="346"/>
      <c r="BO94" s="346"/>
      <c r="BP94" s="347"/>
      <c r="BQ94" s="348"/>
      <c r="BR94" s="349"/>
      <c r="BS94" s="348"/>
      <c r="BT94" s="350">
        <f t="shared" si="121"/>
        <v>0</v>
      </c>
      <c r="BU94" s="351">
        <f t="shared" si="11"/>
        <v>0</v>
      </c>
      <c r="BV94" s="352">
        <f t="shared" si="101"/>
        <v>105373609</v>
      </c>
      <c r="BW94" s="212"/>
      <c r="BX94" s="212"/>
      <c r="BY94" s="212"/>
      <c r="BZ94" s="212"/>
      <c r="CA94" s="213"/>
      <c r="CB94" s="214"/>
      <c r="CC94" s="214"/>
      <c r="CD94" s="214"/>
      <c r="CE94" s="214"/>
      <c r="CF94" s="216"/>
      <c r="CG94" s="217"/>
      <c r="CH94" s="217"/>
      <c r="CI94" s="218"/>
      <c r="CJ94" s="218"/>
      <c r="CK94" s="218"/>
      <c r="CL94" s="219"/>
      <c r="CM94" s="220">
        <f t="shared" si="122"/>
        <v>0</v>
      </c>
      <c r="CN94" s="221"/>
      <c r="CO94" s="222"/>
      <c r="CP94" s="219"/>
      <c r="CQ94" s="223" t="e">
        <f>+SUMIFS(#REF!,#REF!,AG94)</f>
        <v>#REF!</v>
      </c>
      <c r="CR94" s="224" t="e">
        <f>+SUMIFS(#REF!,#REF!,BB94)+SUMIFS(#REF!,#REF!,BH94)+SUMIFS(#REF!,#REF!,BN94)</f>
        <v>#REF!</v>
      </c>
      <c r="CS94" s="225" t="e">
        <f t="shared" si="12"/>
        <v>#REF!</v>
      </c>
      <c r="CT94" s="226"/>
      <c r="CU94" s="227" t="str">
        <f t="shared" si="124"/>
        <v>EN EJECUCIÓN</v>
      </c>
      <c r="CV94" s="228"/>
      <c r="CW94" s="229">
        <f t="shared" si="125"/>
        <v>0</v>
      </c>
      <c r="CX94" s="227">
        <f t="shared" si="126"/>
        <v>0</v>
      </c>
      <c r="CY94" s="230">
        <f t="shared" si="127"/>
        <v>0</v>
      </c>
      <c r="CZ94" s="230">
        <f t="shared" si="128"/>
        <v>42277</v>
      </c>
      <c r="DA94" s="231">
        <f t="shared" si="14"/>
        <v>100</v>
      </c>
      <c r="DB94" s="591"/>
      <c r="DC94" s="230">
        <f t="shared" si="15"/>
        <v>100</v>
      </c>
      <c r="DD94" s="232" t="e">
        <f t="shared" si="16"/>
        <v>#REF!</v>
      </c>
    </row>
    <row r="95" spans="1:108" s="130" customFormat="1" ht="82.5" hidden="1" customHeight="1" x14ac:dyDescent="0.25">
      <c r="A95" s="521">
        <f t="shared" si="98"/>
        <v>53</v>
      </c>
      <c r="B95" s="115" t="s">
        <v>2040</v>
      </c>
      <c r="C95" s="116" t="s">
        <v>1730</v>
      </c>
      <c r="D95" s="262">
        <v>4</v>
      </c>
      <c r="E95" s="79">
        <v>42398</v>
      </c>
      <c r="F95" s="118" t="s">
        <v>1628</v>
      </c>
      <c r="G95" s="118" t="s">
        <v>1629</v>
      </c>
      <c r="H95" s="119" t="s">
        <v>1486</v>
      </c>
      <c r="I95" s="119" t="s">
        <v>1578</v>
      </c>
      <c r="J95" s="28" t="s">
        <v>1725</v>
      </c>
      <c r="K95" s="127" t="s">
        <v>1726</v>
      </c>
      <c r="L95" s="120" t="s">
        <v>1727</v>
      </c>
      <c r="M95" s="120" t="s">
        <v>1728</v>
      </c>
      <c r="N95" s="47">
        <v>369932000</v>
      </c>
      <c r="O95" s="46" t="s">
        <v>1729</v>
      </c>
      <c r="P95" s="121" t="s">
        <v>1553</v>
      </c>
      <c r="Q95" s="122" t="s">
        <v>1488</v>
      </c>
      <c r="R95" s="121" t="s">
        <v>1972</v>
      </c>
      <c r="S95" s="123"/>
      <c r="T95" s="124"/>
      <c r="U95" s="123"/>
      <c r="V95" s="500">
        <v>53</v>
      </c>
      <c r="W95" s="79">
        <v>42447</v>
      </c>
      <c r="X95" s="79">
        <v>42451</v>
      </c>
      <c r="Y95" s="125">
        <f t="shared" si="42"/>
        <v>-4</v>
      </c>
      <c r="Z95" s="119" t="s">
        <v>1919</v>
      </c>
      <c r="AA95" s="26" t="s">
        <v>2302</v>
      </c>
      <c r="AB95" s="119" t="s">
        <v>1493</v>
      </c>
      <c r="AC95" s="119" t="s">
        <v>1493</v>
      </c>
      <c r="AD95" s="239" t="s">
        <v>2303</v>
      </c>
      <c r="AE95" s="146">
        <v>900951914</v>
      </c>
      <c r="AF95" s="126" t="s">
        <v>1611</v>
      </c>
      <c r="AG95" s="127" t="s">
        <v>2304</v>
      </c>
      <c r="AH95" s="79">
        <v>42447</v>
      </c>
      <c r="AI95" s="139" t="s">
        <v>1512</v>
      </c>
      <c r="AJ95" s="33">
        <v>187103429</v>
      </c>
      <c r="AK95" s="51" t="s">
        <v>2305</v>
      </c>
      <c r="AL95" s="210"/>
      <c r="AM95" s="210">
        <v>333484640</v>
      </c>
      <c r="AN95" s="125"/>
      <c r="AO95" s="125">
        <f t="shared" si="1"/>
        <v>333484640</v>
      </c>
      <c r="AP95" s="148" t="s">
        <v>2306</v>
      </c>
      <c r="AQ95" s="149" t="s">
        <v>2307</v>
      </c>
      <c r="AR95" s="149" t="s">
        <v>2308</v>
      </c>
      <c r="AS95" s="149" t="s">
        <v>2287</v>
      </c>
      <c r="AT95" s="150">
        <v>42452</v>
      </c>
      <c r="AU95" s="79">
        <v>42452</v>
      </c>
      <c r="AV95" s="79">
        <v>42512</v>
      </c>
      <c r="AW95" s="47">
        <f t="shared" si="10"/>
        <v>60</v>
      </c>
      <c r="AX95" s="123">
        <v>44342</v>
      </c>
      <c r="AY95" s="26" t="s">
        <v>2309</v>
      </c>
      <c r="AZ95" s="151" t="e">
        <f>LOOKUP(AY95,#REF!,#REF!)</f>
        <v>#REF!</v>
      </c>
      <c r="BA95" s="436" t="s">
        <v>2310</v>
      </c>
      <c r="BB95" s="355"/>
      <c r="BC95" s="318"/>
      <c r="BD95" s="169"/>
      <c r="BE95" s="169"/>
      <c r="BF95" s="318"/>
      <c r="BG95" s="169"/>
      <c r="BH95" s="320"/>
      <c r="BI95" s="170"/>
      <c r="BJ95" s="171"/>
      <c r="BK95" s="171"/>
      <c r="BL95" s="321"/>
      <c r="BM95" s="171"/>
      <c r="BN95" s="322"/>
      <c r="BO95" s="322"/>
      <c r="BP95" s="323"/>
      <c r="BQ95" s="324"/>
      <c r="BR95" s="325"/>
      <c r="BS95" s="324"/>
      <c r="BT95" s="326">
        <f t="shared" si="121"/>
        <v>0</v>
      </c>
      <c r="BU95" s="327">
        <f t="shared" si="11"/>
        <v>0</v>
      </c>
      <c r="BV95" s="328">
        <f t="shared" si="101"/>
        <v>333484640</v>
      </c>
      <c r="BW95" s="168"/>
      <c r="BX95" s="168"/>
      <c r="BY95" s="168"/>
      <c r="BZ95" s="168"/>
      <c r="CA95" s="169"/>
      <c r="CB95" s="170"/>
      <c r="CC95" s="170"/>
      <c r="CD95" s="170"/>
      <c r="CE95" s="170"/>
      <c r="CF95" s="171"/>
      <c r="CG95" s="172"/>
      <c r="CH95" s="172"/>
      <c r="CI95" s="173"/>
      <c r="CJ95" s="173"/>
      <c r="CK95" s="173"/>
      <c r="CL95" s="174"/>
      <c r="CM95" s="175">
        <f t="shared" si="122"/>
        <v>42512</v>
      </c>
      <c r="CN95" s="176"/>
      <c r="CO95" s="177"/>
      <c r="CP95" s="174"/>
      <c r="CQ95" s="178" t="e">
        <f>+SUMIFS(#REF!,#REF!,AG95)</f>
        <v>#REF!</v>
      </c>
      <c r="CR95" s="179" t="e">
        <f>+SUMIFS(#REF!,#REF!,BB95)+SUMIFS(#REF!,#REF!,BH95)+SUMIFS(#REF!,#REF!,BN95)</f>
        <v>#REF!</v>
      </c>
      <c r="CS95" s="180" t="e">
        <f t="shared" si="12"/>
        <v>#REF!</v>
      </c>
      <c r="CT95" s="181"/>
      <c r="CU95" s="182" t="str">
        <f t="shared" si="124"/>
        <v>EN EJECUCIÓN</v>
      </c>
      <c r="CV95" s="183"/>
      <c r="CW95" s="184">
        <f t="shared" si="125"/>
        <v>42452</v>
      </c>
      <c r="CX95" s="182">
        <f t="shared" si="126"/>
        <v>42512</v>
      </c>
      <c r="CY95" s="185">
        <f t="shared" si="127"/>
        <v>60</v>
      </c>
      <c r="CZ95" s="185">
        <f t="shared" si="128"/>
        <v>-175</v>
      </c>
      <c r="DA95" s="186">
        <f t="shared" si="14"/>
        <v>-291.66666666666663</v>
      </c>
      <c r="DB95" s="592"/>
      <c r="DC95" s="185">
        <f t="shared" si="15"/>
        <v>-291.66666666666663</v>
      </c>
      <c r="DD95" s="187" t="e">
        <f t="shared" si="16"/>
        <v>#REF!</v>
      </c>
    </row>
    <row r="96" spans="1:108" s="130" customFormat="1" ht="76.5" hidden="1" x14ac:dyDescent="0.25">
      <c r="A96" s="521">
        <f t="shared" si="98"/>
        <v>49</v>
      </c>
      <c r="B96" s="115" t="s">
        <v>1653</v>
      </c>
      <c r="C96" s="116" t="s">
        <v>1875</v>
      </c>
      <c r="D96" s="117" t="s">
        <v>7</v>
      </c>
      <c r="E96" s="79">
        <v>42398</v>
      </c>
      <c r="F96" s="118" t="s">
        <v>1628</v>
      </c>
      <c r="G96" s="118" t="s">
        <v>2291</v>
      </c>
      <c r="H96" s="48" t="s">
        <v>1798</v>
      </c>
      <c r="I96" s="48" t="s">
        <v>163</v>
      </c>
      <c r="J96" s="28" t="s">
        <v>2643</v>
      </c>
      <c r="K96" s="127">
        <v>120</v>
      </c>
      <c r="L96" s="120">
        <v>781815</v>
      </c>
      <c r="M96" s="120" t="s">
        <v>1877</v>
      </c>
      <c r="N96" s="47">
        <v>161000000</v>
      </c>
      <c r="O96" s="46" t="s">
        <v>1878</v>
      </c>
      <c r="P96" s="121" t="s">
        <v>1637</v>
      </c>
      <c r="Q96" s="122" t="s">
        <v>1488</v>
      </c>
      <c r="R96" s="121" t="s">
        <v>2156</v>
      </c>
      <c r="S96" s="123"/>
      <c r="T96" s="124"/>
      <c r="U96" s="123"/>
      <c r="V96" s="500">
        <v>49</v>
      </c>
      <c r="W96" s="79">
        <v>42440</v>
      </c>
      <c r="X96" s="79">
        <v>42440</v>
      </c>
      <c r="Y96" s="125">
        <f t="shared" si="42"/>
        <v>0</v>
      </c>
      <c r="Z96" s="119" t="s">
        <v>1590</v>
      </c>
      <c r="AA96" s="119"/>
      <c r="AB96" s="119" t="s">
        <v>2169</v>
      </c>
      <c r="AC96" s="119" t="s">
        <v>2169</v>
      </c>
      <c r="AD96" s="51" t="s">
        <v>2170</v>
      </c>
      <c r="AE96" s="146">
        <v>830031296</v>
      </c>
      <c r="AF96" s="126" t="s">
        <v>1593</v>
      </c>
      <c r="AG96" s="127">
        <v>57416</v>
      </c>
      <c r="AH96" s="79">
        <v>42440</v>
      </c>
      <c r="AI96" s="308" t="s">
        <v>1778</v>
      </c>
      <c r="AJ96" s="33">
        <v>1003010003025</v>
      </c>
      <c r="AK96" s="51" t="s">
        <v>2171</v>
      </c>
      <c r="AL96" s="47"/>
      <c r="AM96" s="47">
        <v>161000000</v>
      </c>
      <c r="AN96" s="125"/>
      <c r="AO96" s="125">
        <f t="shared" si="1"/>
        <v>161000000</v>
      </c>
      <c r="AP96" s="148" t="s">
        <v>2183</v>
      </c>
      <c r="AQ96" s="149" t="s">
        <v>2184</v>
      </c>
      <c r="AR96" s="149" t="s">
        <v>68</v>
      </c>
      <c r="AS96" s="149" t="s">
        <v>2185</v>
      </c>
      <c r="AT96" s="150">
        <v>42440</v>
      </c>
      <c r="AU96" s="79">
        <v>42440</v>
      </c>
      <c r="AV96" s="79">
        <v>42735</v>
      </c>
      <c r="AW96" s="47">
        <f t="shared" si="10"/>
        <v>295</v>
      </c>
      <c r="AX96" s="47"/>
      <c r="AY96" s="207" t="s">
        <v>71</v>
      </c>
      <c r="AZ96" s="151">
        <f>LOOKUP(AY96,'SUPERVISIONES 2015'!$A$3:$B$1279,'SUPERVISIONES 2015'!$B$3:$B$1279)</f>
        <v>79247452</v>
      </c>
      <c r="BA96" s="208" t="s">
        <v>2172</v>
      </c>
      <c r="BB96" s="153"/>
      <c r="BC96" s="153"/>
      <c r="BD96" s="154"/>
      <c r="BE96" s="189"/>
      <c r="BF96" s="153"/>
      <c r="BG96" s="154"/>
      <c r="BH96" s="155"/>
      <c r="BI96" s="156"/>
      <c r="BJ96" s="157"/>
      <c r="BK96" s="157"/>
      <c r="BL96" s="158"/>
      <c r="BM96" s="157"/>
      <c r="BN96" s="159"/>
      <c r="BO96" s="159"/>
      <c r="BP96" s="160"/>
      <c r="BQ96" s="161"/>
      <c r="BR96" s="162"/>
      <c r="BS96" s="161"/>
      <c r="BT96" s="163">
        <f t="shared" si="121"/>
        <v>0</v>
      </c>
      <c r="BU96" s="164">
        <f t="shared" si="11"/>
        <v>0</v>
      </c>
      <c r="BV96" s="165">
        <f t="shared" si="101"/>
        <v>161000000</v>
      </c>
      <c r="BW96" s="166"/>
      <c r="BX96" s="166"/>
      <c r="BY96" s="309"/>
      <c r="BZ96" s="166"/>
      <c r="CA96" s="154"/>
      <c r="CB96" s="156"/>
      <c r="CC96" s="156"/>
      <c r="CD96" s="191"/>
      <c r="CE96" s="156"/>
      <c r="CF96" s="157"/>
      <c r="CG96" s="192"/>
      <c r="CH96" s="192"/>
      <c r="CI96" s="193"/>
      <c r="CJ96" s="193"/>
      <c r="CK96" s="193"/>
      <c r="CL96" s="194"/>
      <c r="CM96" s="195">
        <f t="shared" si="122"/>
        <v>42735</v>
      </c>
      <c r="CN96" s="196"/>
      <c r="CO96" s="125"/>
      <c r="CP96" s="194"/>
      <c r="CQ96" s="197" t="e">
        <f>+SUMIFS(#REF!,#REF!,AG96)</f>
        <v>#REF!</v>
      </c>
      <c r="CR96" s="198" t="e">
        <f>+SUMIFS(#REF!,#REF!,BB96)+SUMIFS(#REF!,#REF!,BH96)+SUMIFS(#REF!,#REF!,BN96)</f>
        <v>#REF!</v>
      </c>
      <c r="CS96" s="199" t="e">
        <f t="shared" si="12"/>
        <v>#REF!</v>
      </c>
      <c r="CT96" s="200"/>
      <c r="CU96" s="201" t="str">
        <f t="shared" si="124"/>
        <v>EJECUCION</v>
      </c>
      <c r="CV96" s="202"/>
      <c r="CW96" s="203">
        <f t="shared" si="125"/>
        <v>42440</v>
      </c>
      <c r="CX96" s="201">
        <f t="shared" si="126"/>
        <v>42735</v>
      </c>
      <c r="CY96" s="204">
        <f t="shared" si="127"/>
        <v>295</v>
      </c>
      <c r="CZ96" s="204">
        <f t="shared" si="128"/>
        <v>-163</v>
      </c>
      <c r="DA96" s="205">
        <f t="shared" si="14"/>
        <v>-55.254237288135585</v>
      </c>
      <c r="DB96" s="501"/>
      <c r="DC96" s="204">
        <f t="shared" si="15"/>
        <v>-55.254237288135585</v>
      </c>
      <c r="DD96" s="206" t="e">
        <f t="shared" si="16"/>
        <v>#REF!</v>
      </c>
    </row>
    <row r="97" spans="1:108" s="130" customFormat="1" ht="53.25" hidden="1" customHeight="1" x14ac:dyDescent="0.25">
      <c r="A97" s="521" t="str">
        <f t="shared" si="98"/>
        <v>72</v>
      </c>
      <c r="B97" s="115" t="s">
        <v>1654</v>
      </c>
      <c r="C97" s="478">
        <v>20166230002973</v>
      </c>
      <c r="D97" s="416" t="s">
        <v>1499</v>
      </c>
      <c r="E97" s="79">
        <v>42429</v>
      </c>
      <c r="F97" s="118" t="s">
        <v>1628</v>
      </c>
      <c r="G97" s="118" t="s">
        <v>1876</v>
      </c>
      <c r="H97" s="48" t="s">
        <v>2010</v>
      </c>
      <c r="I97" s="48" t="s">
        <v>1846</v>
      </c>
      <c r="J97" s="29" t="s">
        <v>2011</v>
      </c>
      <c r="K97" s="127">
        <v>162</v>
      </c>
      <c r="L97" s="120" t="s">
        <v>2012</v>
      </c>
      <c r="M97" s="32" t="s">
        <v>2013</v>
      </c>
      <c r="N97" s="47">
        <v>52000000</v>
      </c>
      <c r="O97" s="46" t="s">
        <v>2014</v>
      </c>
      <c r="P97" s="121" t="s">
        <v>2015</v>
      </c>
      <c r="Q97" s="122" t="s">
        <v>1488</v>
      </c>
      <c r="R97" s="121" t="s">
        <v>1972</v>
      </c>
      <c r="S97" s="123"/>
      <c r="T97" s="124"/>
      <c r="U97" s="123"/>
      <c r="V97" s="500" t="s">
        <v>2546</v>
      </c>
      <c r="W97" s="79">
        <v>42482</v>
      </c>
      <c r="X97" s="79">
        <v>42485</v>
      </c>
      <c r="Y97" s="125"/>
      <c r="Z97" s="119" t="s">
        <v>1590</v>
      </c>
      <c r="AA97" s="119" t="s">
        <v>2547</v>
      </c>
      <c r="AB97" s="119" t="s">
        <v>2010</v>
      </c>
      <c r="AC97" s="119" t="s">
        <v>2010</v>
      </c>
      <c r="AD97" s="51" t="s">
        <v>2548</v>
      </c>
      <c r="AE97" s="146">
        <v>900170405</v>
      </c>
      <c r="AF97" s="126" t="s">
        <v>1922</v>
      </c>
      <c r="AG97" s="127"/>
      <c r="AH97" s="79">
        <v>86416</v>
      </c>
      <c r="AI97" s="139"/>
      <c r="AJ97" s="35"/>
      <c r="AK97" s="51"/>
      <c r="AL97" s="210"/>
      <c r="AM97" s="125">
        <v>23286000</v>
      </c>
      <c r="AN97" s="125"/>
      <c r="AO97" s="125">
        <f t="shared" si="1"/>
        <v>23286000</v>
      </c>
      <c r="AP97" s="148"/>
      <c r="AQ97" s="149"/>
      <c r="AR97" s="149"/>
      <c r="AS97" s="149"/>
      <c r="AT97" s="150"/>
      <c r="AU97" s="79"/>
      <c r="AV97" s="276"/>
      <c r="AW97" s="47"/>
      <c r="AX97" s="7"/>
      <c r="AY97" s="41"/>
      <c r="AZ97" s="340"/>
      <c r="BA97" s="437"/>
      <c r="BB97" s="401"/>
      <c r="BC97" s="342"/>
      <c r="BD97" s="213"/>
      <c r="BE97" s="213"/>
      <c r="BF97" s="342"/>
      <c r="BG97" s="213"/>
      <c r="BH97" s="344"/>
      <c r="BI97" s="214"/>
      <c r="BJ97" s="216"/>
      <c r="BK97" s="216"/>
      <c r="BL97" s="345"/>
      <c r="BM97" s="216"/>
      <c r="BN97" s="346"/>
      <c r="BO97" s="346"/>
      <c r="BP97" s="347"/>
      <c r="BQ97" s="348"/>
      <c r="BR97" s="349"/>
      <c r="BS97" s="348"/>
      <c r="BT97" s="350"/>
      <c r="BU97" s="351"/>
      <c r="BV97" s="352"/>
      <c r="BW97" s="212"/>
      <c r="BX97" s="212"/>
      <c r="BY97" s="212"/>
      <c r="BZ97" s="212"/>
      <c r="CA97" s="213"/>
      <c r="CB97" s="214"/>
      <c r="CC97" s="214"/>
      <c r="CD97" s="214"/>
      <c r="CE97" s="214"/>
      <c r="CF97" s="216"/>
      <c r="CG97" s="217"/>
      <c r="CH97" s="217"/>
      <c r="CI97" s="218"/>
      <c r="CJ97" s="218"/>
      <c r="CK97" s="218"/>
      <c r="CL97" s="219"/>
      <c r="CM97" s="220"/>
      <c r="CN97" s="221"/>
      <c r="CO97" s="222"/>
      <c r="CP97" s="219"/>
      <c r="CQ97" s="223"/>
      <c r="CR97" s="224"/>
      <c r="CS97" s="225"/>
      <c r="CT97" s="226"/>
      <c r="CU97" s="227"/>
      <c r="CV97" s="228"/>
      <c r="CW97" s="229"/>
      <c r="CX97" s="227"/>
      <c r="CY97" s="230"/>
      <c r="CZ97" s="230"/>
      <c r="DA97" s="231"/>
      <c r="DB97" s="503"/>
      <c r="DC97" s="230"/>
      <c r="DD97" s="232"/>
    </row>
    <row r="98" spans="1:108" s="130" customFormat="1" ht="38.25" hidden="1" x14ac:dyDescent="0.25">
      <c r="A98" s="521">
        <f t="shared" si="98"/>
        <v>6571</v>
      </c>
      <c r="B98" s="115" t="s">
        <v>2025</v>
      </c>
      <c r="C98" s="116" t="s">
        <v>2726</v>
      </c>
      <c r="D98" s="117" t="s">
        <v>2016</v>
      </c>
      <c r="E98" s="79">
        <v>42408</v>
      </c>
      <c r="F98" s="118" t="s">
        <v>1628</v>
      </c>
      <c r="G98" s="118" t="s">
        <v>2017</v>
      </c>
      <c r="H98" s="48" t="s">
        <v>2018</v>
      </c>
      <c r="I98" s="48" t="s">
        <v>2018</v>
      </c>
      <c r="J98" s="28" t="s">
        <v>2019</v>
      </c>
      <c r="K98" s="127">
        <v>235</v>
      </c>
      <c r="L98" s="120">
        <v>841316</v>
      </c>
      <c r="M98" s="120" t="s">
        <v>2020</v>
      </c>
      <c r="N98" s="47">
        <v>45000000</v>
      </c>
      <c r="O98" s="46" t="s">
        <v>2021</v>
      </c>
      <c r="P98" s="121" t="s">
        <v>2022</v>
      </c>
      <c r="Q98" s="122" t="s">
        <v>1488</v>
      </c>
      <c r="R98" s="121" t="s">
        <v>1489</v>
      </c>
      <c r="S98" s="123"/>
      <c r="T98" s="124"/>
      <c r="U98" s="123"/>
      <c r="V98" s="500">
        <v>6571</v>
      </c>
      <c r="W98" s="79">
        <v>42408</v>
      </c>
      <c r="X98" s="79">
        <v>42408</v>
      </c>
      <c r="Y98" s="125">
        <f t="shared" si="42"/>
        <v>0</v>
      </c>
      <c r="Z98" s="48" t="s">
        <v>1919</v>
      </c>
      <c r="AA98" s="48" t="s">
        <v>2023</v>
      </c>
      <c r="AB98" s="48" t="s">
        <v>2010</v>
      </c>
      <c r="AC98" s="48" t="s">
        <v>2010</v>
      </c>
      <c r="AD98" s="51" t="s">
        <v>2024</v>
      </c>
      <c r="AE98" s="146">
        <v>890903407</v>
      </c>
      <c r="AF98" s="126" t="s">
        <v>1967</v>
      </c>
      <c r="AG98" s="127"/>
      <c r="AH98" s="79"/>
      <c r="AI98" s="139"/>
      <c r="AJ98" s="33"/>
      <c r="AK98" s="37"/>
      <c r="AL98" s="47"/>
      <c r="AM98" s="47"/>
      <c r="AN98" s="125"/>
      <c r="AO98" s="125">
        <f t="shared" si="1"/>
        <v>0</v>
      </c>
      <c r="AP98" s="148" t="s">
        <v>22</v>
      </c>
      <c r="AQ98" s="149" t="s">
        <v>68</v>
      </c>
      <c r="AR98" s="149" t="s">
        <v>68</v>
      </c>
      <c r="AS98" s="149" t="s">
        <v>68</v>
      </c>
      <c r="AT98" s="150" t="s">
        <v>68</v>
      </c>
      <c r="AU98" s="79"/>
      <c r="AV98" s="79"/>
      <c r="AW98" s="47">
        <f t="shared" si="10"/>
        <v>0</v>
      </c>
      <c r="AX98" s="47"/>
      <c r="AY98" s="26"/>
      <c r="AZ98" s="151" t="e">
        <f>LOOKUP(AY98,'SUPERVISIONES 2015'!$A$3:$B$1279,'SUPERVISIONES 2015'!$B$3:$B$1279)</f>
        <v>#N/A</v>
      </c>
      <c r="BA98" s="124"/>
      <c r="BB98" s="152"/>
      <c r="BC98" s="153"/>
      <c r="BD98" s="154"/>
      <c r="BE98" s="154"/>
      <c r="BF98" s="153"/>
      <c r="BG98" s="154"/>
      <c r="BH98" s="155"/>
      <c r="BI98" s="156"/>
      <c r="BJ98" s="157"/>
      <c r="BK98" s="157"/>
      <c r="BL98" s="158"/>
      <c r="BM98" s="157"/>
      <c r="BN98" s="159"/>
      <c r="BO98" s="159"/>
      <c r="BP98" s="160"/>
      <c r="BQ98" s="161"/>
      <c r="BR98" s="162"/>
      <c r="BS98" s="161"/>
      <c r="BT98" s="163">
        <f t="shared" ref="BT98:BT105" si="132">+AN98</f>
        <v>0</v>
      </c>
      <c r="BU98" s="164">
        <f t="shared" si="11"/>
        <v>0</v>
      </c>
      <c r="BV98" s="165">
        <f t="shared" ref="BV98:BV105" si="133">+AO98+BU98</f>
        <v>0</v>
      </c>
      <c r="BW98" s="166"/>
      <c r="BX98" s="166"/>
      <c r="BY98" s="166"/>
      <c r="BZ98" s="166"/>
      <c r="CA98" s="154"/>
      <c r="CB98" s="156"/>
      <c r="CC98" s="156"/>
      <c r="CD98" s="156"/>
      <c r="CE98" s="156"/>
      <c r="CF98" s="157"/>
      <c r="CG98" s="192"/>
      <c r="CH98" s="192"/>
      <c r="CI98" s="193"/>
      <c r="CJ98" s="193"/>
      <c r="CK98" s="193"/>
      <c r="CL98" s="194"/>
      <c r="CM98" s="195">
        <f t="shared" ref="CM98:CM105" si="134">+IF(BX98&gt;AV98,IF(CC98&gt;BX98,IF(CH98&gt;CC98,CH98,CC98),BX98),AV98)</f>
        <v>0</v>
      </c>
      <c r="CN98" s="196"/>
      <c r="CO98" s="125"/>
      <c r="CP98" s="194"/>
      <c r="CQ98" s="197" t="e">
        <f>+SUMIFS(#REF!,#REF!,AG98)</f>
        <v>#REF!</v>
      </c>
      <c r="CR98" s="198" t="e">
        <f>+SUMIFS(#REF!,#REF!,BB98)+SUMIFS(#REF!,#REF!,BH98)+SUMIFS(#REF!,#REF!,BN98)</f>
        <v>#REF!</v>
      </c>
      <c r="CS98" s="199" t="e">
        <f t="shared" si="12"/>
        <v>#REF!</v>
      </c>
      <c r="CT98" s="200"/>
      <c r="CU98" s="201" t="str">
        <f t="shared" ref="CU98:CU105" si="135">+R98</f>
        <v>EJECUCIÓN</v>
      </c>
      <c r="CV98" s="202"/>
      <c r="CW98" s="203">
        <f t="shared" ref="CW98:CW105" si="136">+AU98</f>
        <v>0</v>
      </c>
      <c r="CX98" s="201">
        <f t="shared" si="126"/>
        <v>0</v>
      </c>
      <c r="CY98" s="204">
        <f t="shared" si="127"/>
        <v>0</v>
      </c>
      <c r="CZ98" s="204">
        <f t="shared" si="128"/>
        <v>42277</v>
      </c>
      <c r="DA98" s="205">
        <f t="shared" si="14"/>
        <v>100</v>
      </c>
      <c r="DB98" s="589"/>
      <c r="DC98" s="204">
        <f t="shared" si="15"/>
        <v>100</v>
      </c>
      <c r="DD98" s="206" t="e">
        <f t="shared" si="16"/>
        <v>#REF!</v>
      </c>
    </row>
    <row r="99" spans="1:108" s="130" customFormat="1" ht="38.25" hidden="1" x14ac:dyDescent="0.25">
      <c r="A99" s="521">
        <f t="shared" si="98"/>
        <v>6787</v>
      </c>
      <c r="B99" s="115" t="s">
        <v>2025</v>
      </c>
      <c r="C99" s="116"/>
      <c r="D99" s="117" t="s">
        <v>2026</v>
      </c>
      <c r="E99" s="79">
        <v>42418</v>
      </c>
      <c r="F99" s="118" t="s">
        <v>1628</v>
      </c>
      <c r="G99" s="118" t="s">
        <v>2017</v>
      </c>
      <c r="H99" s="48" t="s">
        <v>2028</v>
      </c>
      <c r="I99" s="48" t="s">
        <v>2028</v>
      </c>
      <c r="J99" s="28" t="s">
        <v>2027</v>
      </c>
      <c r="K99" s="127"/>
      <c r="L99" s="120"/>
      <c r="M99" s="120"/>
      <c r="N99" s="47"/>
      <c r="O99" s="46" t="s">
        <v>2029</v>
      </c>
      <c r="P99" s="121" t="s">
        <v>1553</v>
      </c>
      <c r="Q99" s="122" t="s">
        <v>1488</v>
      </c>
      <c r="R99" s="121" t="s">
        <v>1489</v>
      </c>
      <c r="S99" s="123"/>
      <c r="T99" s="124"/>
      <c r="U99" s="123"/>
      <c r="V99" s="500">
        <v>6787</v>
      </c>
      <c r="W99" s="79">
        <v>42419</v>
      </c>
      <c r="X99" s="79">
        <v>42419</v>
      </c>
      <c r="Y99" s="125">
        <f t="shared" si="42"/>
        <v>0</v>
      </c>
      <c r="Z99" s="48" t="s">
        <v>2032</v>
      </c>
      <c r="AA99" s="48" t="s">
        <v>2033</v>
      </c>
      <c r="AB99" s="48" t="s">
        <v>1493</v>
      </c>
      <c r="AC99" s="48" t="s">
        <v>1493</v>
      </c>
      <c r="AD99" s="51" t="s">
        <v>2030</v>
      </c>
      <c r="AE99" s="146">
        <v>800058607</v>
      </c>
      <c r="AF99" s="126" t="s">
        <v>2031</v>
      </c>
      <c r="AG99" s="127"/>
      <c r="AH99" s="79"/>
      <c r="AI99" s="139"/>
      <c r="AJ99" s="33"/>
      <c r="AK99" s="37"/>
      <c r="AL99" s="47"/>
      <c r="AM99" s="47"/>
      <c r="AN99" s="125"/>
      <c r="AO99" s="125">
        <f t="shared" si="1"/>
        <v>0</v>
      </c>
      <c r="AP99" s="148" t="s">
        <v>22</v>
      </c>
      <c r="AQ99" s="149" t="s">
        <v>68</v>
      </c>
      <c r="AR99" s="149" t="s">
        <v>68</v>
      </c>
      <c r="AS99" s="149" t="s">
        <v>68</v>
      </c>
      <c r="AT99" s="150" t="s">
        <v>68</v>
      </c>
      <c r="AU99" s="79"/>
      <c r="AV99" s="79"/>
      <c r="AW99" s="47">
        <f t="shared" si="10"/>
        <v>0</v>
      </c>
      <c r="AX99" s="47"/>
      <c r="AY99" s="26"/>
      <c r="AZ99" s="151" t="e">
        <f>LOOKUP(AY99,'SUPERVISIONES 2015'!$A$3:$B$1279,'SUPERVISIONES 2015'!$B$3:$B$1279)</f>
        <v>#N/A</v>
      </c>
      <c r="BA99" s="124"/>
      <c r="BB99" s="153"/>
      <c r="BC99" s="153"/>
      <c r="BD99" s="154"/>
      <c r="BE99" s="189"/>
      <c r="BF99" s="153"/>
      <c r="BG99" s="154"/>
      <c r="BH99" s="155"/>
      <c r="BI99" s="156"/>
      <c r="BJ99" s="157"/>
      <c r="BK99" s="157"/>
      <c r="BL99" s="158"/>
      <c r="BM99" s="157"/>
      <c r="BN99" s="159"/>
      <c r="BO99" s="159"/>
      <c r="BP99" s="160"/>
      <c r="BQ99" s="161"/>
      <c r="BR99" s="162"/>
      <c r="BS99" s="161"/>
      <c r="BT99" s="163">
        <f t="shared" si="132"/>
        <v>0</v>
      </c>
      <c r="BU99" s="164">
        <f t="shared" si="11"/>
        <v>0</v>
      </c>
      <c r="BV99" s="165">
        <f t="shared" si="133"/>
        <v>0</v>
      </c>
      <c r="BW99" s="166"/>
      <c r="BX99" s="166"/>
      <c r="BY99" s="309"/>
      <c r="BZ99" s="166"/>
      <c r="CA99" s="154"/>
      <c r="CB99" s="156"/>
      <c r="CC99" s="156"/>
      <c r="CD99" s="191"/>
      <c r="CE99" s="156"/>
      <c r="CF99" s="157"/>
      <c r="CG99" s="192"/>
      <c r="CH99" s="192"/>
      <c r="CI99" s="193"/>
      <c r="CJ99" s="193"/>
      <c r="CK99" s="193"/>
      <c r="CL99" s="194"/>
      <c r="CM99" s="195">
        <f t="shared" si="134"/>
        <v>0</v>
      </c>
      <c r="CN99" s="196"/>
      <c r="CO99" s="125"/>
      <c r="CP99" s="194"/>
      <c r="CQ99" s="197" t="e">
        <f>+SUMIFS(#REF!,#REF!,AG99)</f>
        <v>#REF!</v>
      </c>
      <c r="CR99" s="198" t="e">
        <f>+SUMIFS(#REF!,#REF!,BB99)+SUMIFS(#REF!,#REF!,BH99)+SUMIFS(#REF!,#REF!,BN99)</f>
        <v>#REF!</v>
      </c>
      <c r="CS99" s="199" t="e">
        <f t="shared" si="12"/>
        <v>#REF!</v>
      </c>
      <c r="CT99" s="200"/>
      <c r="CU99" s="201" t="str">
        <f t="shared" si="135"/>
        <v>EJECUCIÓN</v>
      </c>
      <c r="CV99" s="202"/>
      <c r="CW99" s="203">
        <f t="shared" si="136"/>
        <v>0</v>
      </c>
      <c r="CX99" s="201">
        <f t="shared" si="126"/>
        <v>0</v>
      </c>
      <c r="CY99" s="204">
        <f t="shared" si="127"/>
        <v>0</v>
      </c>
      <c r="CZ99" s="204">
        <f t="shared" si="128"/>
        <v>42277</v>
      </c>
      <c r="DA99" s="205">
        <f t="shared" si="14"/>
        <v>100</v>
      </c>
      <c r="DB99" s="589"/>
      <c r="DC99" s="204">
        <f t="shared" si="15"/>
        <v>100</v>
      </c>
      <c r="DD99" s="206" t="e">
        <f t="shared" si="16"/>
        <v>#REF!</v>
      </c>
    </row>
    <row r="100" spans="1:108" s="130" customFormat="1" ht="36.75" hidden="1" customHeight="1" x14ac:dyDescent="0.25">
      <c r="A100" s="521">
        <f t="shared" si="98"/>
        <v>6824</v>
      </c>
      <c r="B100" s="115" t="s">
        <v>2025</v>
      </c>
      <c r="C100" s="116"/>
      <c r="D100" s="117" t="s">
        <v>2035</v>
      </c>
      <c r="E100" s="79">
        <v>42419</v>
      </c>
      <c r="F100" s="118" t="s">
        <v>1628</v>
      </c>
      <c r="G100" s="118" t="s">
        <v>2017</v>
      </c>
      <c r="H100" s="48" t="s">
        <v>2018</v>
      </c>
      <c r="I100" s="48" t="s">
        <v>2018</v>
      </c>
      <c r="J100" s="28" t="s">
        <v>2034</v>
      </c>
      <c r="K100" s="61">
        <v>242</v>
      </c>
      <c r="L100" s="120"/>
      <c r="M100" s="54" t="s">
        <v>2036</v>
      </c>
      <c r="N100" s="47">
        <v>0</v>
      </c>
      <c r="O100" s="47">
        <v>0</v>
      </c>
      <c r="P100" s="47">
        <v>0</v>
      </c>
      <c r="Q100" s="122" t="s">
        <v>1488</v>
      </c>
      <c r="R100" s="121" t="s">
        <v>1489</v>
      </c>
      <c r="S100" s="123"/>
      <c r="T100" s="124"/>
      <c r="U100" s="123"/>
      <c r="V100" s="500">
        <v>6824</v>
      </c>
      <c r="W100" s="79">
        <v>42419</v>
      </c>
      <c r="X100" s="79">
        <v>42419</v>
      </c>
      <c r="Y100" s="125">
        <f t="shared" si="42"/>
        <v>0</v>
      </c>
      <c r="Z100" s="48" t="s">
        <v>2032</v>
      </c>
      <c r="AA100" s="119" t="s">
        <v>2037</v>
      </c>
      <c r="AB100" s="48" t="s">
        <v>2010</v>
      </c>
      <c r="AC100" s="48" t="s">
        <v>2010</v>
      </c>
      <c r="AD100" s="51" t="s">
        <v>2038</v>
      </c>
      <c r="AE100" s="146">
        <v>860003020</v>
      </c>
      <c r="AF100" s="126" t="s">
        <v>1611</v>
      </c>
      <c r="AG100" s="127"/>
      <c r="AH100" s="79"/>
      <c r="AI100" s="308"/>
      <c r="AJ100" s="35"/>
      <c r="AK100" s="51"/>
      <c r="AL100" s="47"/>
      <c r="AM100" s="47"/>
      <c r="AN100" s="125"/>
      <c r="AO100" s="125">
        <f t="shared" si="1"/>
        <v>0</v>
      </c>
      <c r="AP100" s="148" t="s">
        <v>22</v>
      </c>
      <c r="AQ100" s="149" t="s">
        <v>68</v>
      </c>
      <c r="AR100" s="149" t="s">
        <v>68</v>
      </c>
      <c r="AS100" s="149" t="s">
        <v>68</v>
      </c>
      <c r="AT100" s="150" t="s">
        <v>68</v>
      </c>
      <c r="AU100" s="79"/>
      <c r="AV100" s="79"/>
      <c r="AW100" s="47">
        <f t="shared" si="10"/>
        <v>0</v>
      </c>
      <c r="AX100" s="47"/>
      <c r="AY100" s="207"/>
      <c r="AZ100" s="151" t="e">
        <f>LOOKUP(AY100,'SUPERVISIONES 2015'!$A$3:$B$1279,'SUPERVISIONES 2015'!$B$3:$B$1279)</f>
        <v>#N/A</v>
      </c>
      <c r="BA100" s="208"/>
      <c r="BB100" s="153"/>
      <c r="BC100" s="153"/>
      <c r="BD100" s="154"/>
      <c r="BE100" s="209"/>
      <c r="BF100" s="153"/>
      <c r="BG100" s="154"/>
      <c r="BH100" s="155"/>
      <c r="BI100" s="156"/>
      <c r="BJ100" s="157"/>
      <c r="BK100" s="157"/>
      <c r="BL100" s="158"/>
      <c r="BM100" s="157"/>
      <c r="BN100" s="159"/>
      <c r="BO100" s="159"/>
      <c r="BP100" s="160"/>
      <c r="BQ100" s="161"/>
      <c r="BR100" s="162"/>
      <c r="BS100" s="161"/>
      <c r="BT100" s="163">
        <f t="shared" si="132"/>
        <v>0</v>
      </c>
      <c r="BU100" s="164">
        <f t="shared" si="11"/>
        <v>0</v>
      </c>
      <c r="BV100" s="165">
        <f t="shared" si="133"/>
        <v>0</v>
      </c>
      <c r="BW100" s="166"/>
      <c r="BX100" s="166"/>
      <c r="BY100" s="309"/>
      <c r="BZ100" s="166"/>
      <c r="CA100" s="154"/>
      <c r="CB100" s="157"/>
      <c r="CC100" s="156"/>
      <c r="CD100" s="156"/>
      <c r="CE100" s="156"/>
      <c r="CF100" s="157"/>
      <c r="CG100" s="192"/>
      <c r="CH100" s="192"/>
      <c r="CI100" s="193"/>
      <c r="CJ100" s="193"/>
      <c r="CK100" s="193"/>
      <c r="CL100" s="194"/>
      <c r="CM100" s="195">
        <f t="shared" si="134"/>
        <v>0</v>
      </c>
      <c r="CN100" s="196"/>
      <c r="CO100" s="125"/>
      <c r="CP100" s="194"/>
      <c r="CQ100" s="197" t="e">
        <f>+SUMIFS(#REF!,#REF!,AG100)</f>
        <v>#REF!</v>
      </c>
      <c r="CR100" s="198" t="e">
        <f>+SUMIFS(#REF!,#REF!,BB100)+SUMIFS(#REF!,#REF!,BH100)+SUMIFS(#REF!,#REF!,BN100)</f>
        <v>#REF!</v>
      </c>
      <c r="CS100" s="199" t="e">
        <f t="shared" si="12"/>
        <v>#REF!</v>
      </c>
      <c r="CT100" s="200"/>
      <c r="CU100" s="201" t="str">
        <f t="shared" si="135"/>
        <v>EJECUCIÓN</v>
      </c>
      <c r="CV100" s="202"/>
      <c r="CW100" s="203">
        <f t="shared" si="136"/>
        <v>0</v>
      </c>
      <c r="CX100" s="201">
        <f t="shared" si="126"/>
        <v>0</v>
      </c>
      <c r="CY100" s="204">
        <f t="shared" si="127"/>
        <v>0</v>
      </c>
      <c r="CZ100" s="204">
        <f t="shared" si="128"/>
        <v>42277</v>
      </c>
      <c r="DA100" s="205">
        <f t="shared" si="14"/>
        <v>100</v>
      </c>
      <c r="DB100" s="589"/>
      <c r="DC100" s="204">
        <f t="shared" si="15"/>
        <v>100</v>
      </c>
      <c r="DD100" s="206" t="e">
        <f t="shared" si="16"/>
        <v>#REF!</v>
      </c>
    </row>
    <row r="101" spans="1:108" s="130" customFormat="1" ht="25.5" hidden="1" x14ac:dyDescent="0.2">
      <c r="A101" s="521">
        <f t="shared" si="98"/>
        <v>0</v>
      </c>
      <c r="B101" s="115" t="s">
        <v>2025</v>
      </c>
      <c r="C101" s="116"/>
      <c r="D101" s="117" t="s">
        <v>2039</v>
      </c>
      <c r="E101" s="79">
        <v>42408</v>
      </c>
      <c r="F101" s="118" t="s">
        <v>1628</v>
      </c>
      <c r="G101" s="118" t="s">
        <v>2017</v>
      </c>
      <c r="H101" s="48"/>
      <c r="I101" s="48"/>
      <c r="J101" s="30"/>
      <c r="K101" s="127"/>
      <c r="L101" s="120"/>
      <c r="M101" s="120"/>
      <c r="N101" s="47"/>
      <c r="O101" s="46"/>
      <c r="P101" s="121"/>
      <c r="Q101" s="122"/>
      <c r="R101" s="121"/>
      <c r="S101" s="123"/>
      <c r="T101" s="124"/>
      <c r="U101" s="123"/>
      <c r="V101" s="500"/>
      <c r="W101" s="79"/>
      <c r="X101" s="79"/>
      <c r="Y101" s="125">
        <f t="shared" si="42"/>
        <v>0</v>
      </c>
      <c r="Z101" s="48"/>
      <c r="AA101" s="48"/>
      <c r="AB101" s="48"/>
      <c r="AC101" s="48"/>
      <c r="AD101" s="474"/>
      <c r="AE101" s="146"/>
      <c r="AF101" s="126"/>
      <c r="AG101" s="127"/>
      <c r="AH101" s="79"/>
      <c r="AI101" s="139"/>
      <c r="AJ101" s="33"/>
      <c r="AK101" s="37"/>
      <c r="AL101" s="47"/>
      <c r="AM101" s="47"/>
      <c r="AN101" s="125"/>
      <c r="AO101" s="125">
        <f t="shared" si="1"/>
        <v>0</v>
      </c>
      <c r="AP101" s="148" t="s">
        <v>22</v>
      </c>
      <c r="AQ101" s="149" t="s">
        <v>68</v>
      </c>
      <c r="AR101" s="149" t="s">
        <v>68</v>
      </c>
      <c r="AS101" s="149" t="s">
        <v>68</v>
      </c>
      <c r="AT101" s="150" t="s">
        <v>68</v>
      </c>
      <c r="AU101" s="79"/>
      <c r="AV101" s="79"/>
      <c r="AW101" s="47">
        <f t="shared" si="10"/>
        <v>0</v>
      </c>
      <c r="AX101" s="47"/>
      <c r="AY101" s="26"/>
      <c r="AZ101" s="151" t="e">
        <f>LOOKUP(AY101,'SUPERVISIONES 2015'!$A$3:$B$1279,'SUPERVISIONES 2015'!$B$3:$B$1279)</f>
        <v>#N/A</v>
      </c>
      <c r="BA101" s="124"/>
      <c r="BB101" s="152"/>
      <c r="BC101" s="153"/>
      <c r="BD101" s="154"/>
      <c r="BE101" s="154"/>
      <c r="BF101" s="153"/>
      <c r="BG101" s="154"/>
      <c r="BH101" s="155"/>
      <c r="BI101" s="156"/>
      <c r="BJ101" s="157"/>
      <c r="BK101" s="157"/>
      <c r="BL101" s="158"/>
      <c r="BM101" s="157"/>
      <c r="BN101" s="159"/>
      <c r="BO101" s="159"/>
      <c r="BP101" s="160"/>
      <c r="BQ101" s="161"/>
      <c r="BR101" s="162"/>
      <c r="BS101" s="161"/>
      <c r="BT101" s="163">
        <f t="shared" si="132"/>
        <v>0</v>
      </c>
      <c r="BU101" s="164">
        <f t="shared" si="11"/>
        <v>0</v>
      </c>
      <c r="BV101" s="165">
        <f t="shared" si="133"/>
        <v>0</v>
      </c>
      <c r="BW101" s="166"/>
      <c r="BX101" s="166"/>
      <c r="BY101" s="166"/>
      <c r="BZ101" s="166"/>
      <c r="CA101" s="154"/>
      <c r="CB101" s="156"/>
      <c r="CC101" s="156"/>
      <c r="CD101" s="156"/>
      <c r="CE101" s="156"/>
      <c r="CF101" s="157"/>
      <c r="CG101" s="192"/>
      <c r="CH101" s="192"/>
      <c r="CI101" s="193"/>
      <c r="CJ101" s="193"/>
      <c r="CK101" s="193"/>
      <c r="CL101" s="194"/>
      <c r="CM101" s="195">
        <f t="shared" si="134"/>
        <v>0</v>
      </c>
      <c r="CN101" s="196"/>
      <c r="CO101" s="125"/>
      <c r="CP101" s="194"/>
      <c r="CQ101" s="197" t="e">
        <f>+SUMIFS(#REF!,#REF!,AG101)</f>
        <v>#REF!</v>
      </c>
      <c r="CR101" s="198" t="e">
        <f>+SUMIFS(#REF!,#REF!,BB101)+SUMIFS(#REF!,#REF!,BH101)+SUMIFS(#REF!,#REF!,BN101)</f>
        <v>#REF!</v>
      </c>
      <c r="CS101" s="199" t="e">
        <f t="shared" si="12"/>
        <v>#REF!</v>
      </c>
      <c r="CT101" s="200"/>
      <c r="CU101" s="201">
        <f t="shared" si="135"/>
        <v>0</v>
      </c>
      <c r="CV101" s="202"/>
      <c r="CW101" s="203">
        <f t="shared" si="136"/>
        <v>0</v>
      </c>
      <c r="CX101" s="201">
        <f t="shared" si="126"/>
        <v>0</v>
      </c>
      <c r="CY101" s="204">
        <f t="shared" si="127"/>
        <v>0</v>
      </c>
      <c r="CZ101" s="204">
        <f t="shared" si="128"/>
        <v>42277</v>
      </c>
      <c r="DA101" s="205">
        <f t="shared" si="14"/>
        <v>100</v>
      </c>
      <c r="DB101" s="589"/>
      <c r="DC101" s="204">
        <f t="shared" si="15"/>
        <v>100</v>
      </c>
      <c r="DD101" s="206" t="e">
        <f t="shared" si="16"/>
        <v>#REF!</v>
      </c>
    </row>
    <row r="102" spans="1:108" s="130" customFormat="1" ht="51" hidden="1" x14ac:dyDescent="0.25">
      <c r="A102" s="521" t="str">
        <f t="shared" si="98"/>
        <v>64</v>
      </c>
      <c r="B102" s="115" t="s">
        <v>2040</v>
      </c>
      <c r="C102" s="116" t="s">
        <v>2081</v>
      </c>
      <c r="D102" s="443">
        <v>5</v>
      </c>
      <c r="E102" s="79">
        <v>42418</v>
      </c>
      <c r="F102" s="118" t="s">
        <v>1628</v>
      </c>
      <c r="G102" s="118" t="s">
        <v>1629</v>
      </c>
      <c r="H102" s="119" t="s">
        <v>1486</v>
      </c>
      <c r="I102" s="119" t="s">
        <v>1734</v>
      </c>
      <c r="J102" s="29" t="s">
        <v>2077</v>
      </c>
      <c r="K102" s="127">
        <v>123</v>
      </c>
      <c r="L102" s="120">
        <v>721015</v>
      </c>
      <c r="M102" s="120" t="s">
        <v>2078</v>
      </c>
      <c r="N102" s="47">
        <v>110000000</v>
      </c>
      <c r="O102" s="46" t="s">
        <v>2079</v>
      </c>
      <c r="P102" s="121" t="s">
        <v>2080</v>
      </c>
      <c r="Q102" s="122" t="s">
        <v>1488</v>
      </c>
      <c r="R102" s="121" t="s">
        <v>1972</v>
      </c>
      <c r="S102" s="123"/>
      <c r="T102" s="124"/>
      <c r="U102" s="123"/>
      <c r="V102" s="500" t="s">
        <v>2560</v>
      </c>
      <c r="W102" s="79">
        <v>42473</v>
      </c>
      <c r="X102" s="79">
        <v>42473</v>
      </c>
      <c r="Y102" s="125">
        <f t="shared" si="42"/>
        <v>0</v>
      </c>
      <c r="Z102" s="119" t="s">
        <v>1491</v>
      </c>
      <c r="AA102" s="26" t="s">
        <v>2561</v>
      </c>
      <c r="AB102" s="37" t="s">
        <v>2010</v>
      </c>
      <c r="AC102" s="37" t="s">
        <v>2010</v>
      </c>
      <c r="AD102" s="239" t="s">
        <v>2562</v>
      </c>
      <c r="AE102" s="146">
        <v>900109122</v>
      </c>
      <c r="AF102" s="126" t="s">
        <v>2279</v>
      </c>
      <c r="AG102" s="127">
        <v>81216</v>
      </c>
      <c r="AH102" s="79"/>
      <c r="AI102" s="139"/>
      <c r="AJ102" s="35"/>
      <c r="AK102" s="51"/>
      <c r="AL102" s="210"/>
      <c r="AM102" s="210">
        <v>110000000</v>
      </c>
      <c r="AN102" s="125"/>
      <c r="AO102" s="125">
        <f t="shared" si="1"/>
        <v>110000000</v>
      </c>
      <c r="AP102" s="148" t="s">
        <v>22</v>
      </c>
      <c r="AQ102" s="149" t="s">
        <v>68</v>
      </c>
      <c r="AR102" s="149" t="s">
        <v>68</v>
      </c>
      <c r="AS102" s="149" t="s">
        <v>68</v>
      </c>
      <c r="AT102" s="150" t="s">
        <v>68</v>
      </c>
      <c r="AU102" s="79"/>
      <c r="AV102" s="79">
        <v>42734</v>
      </c>
      <c r="AW102" s="47">
        <f t="shared" si="10"/>
        <v>42734</v>
      </c>
      <c r="AX102" s="47"/>
      <c r="AY102" s="23" t="s">
        <v>63</v>
      </c>
      <c r="AZ102" s="151">
        <f>LOOKUP(AY102,'SUPERVISIONES 2015'!$A$3:$B$1279,'SUPERVISIONES 2015'!$B$3:$B$1279)</f>
        <v>12630990</v>
      </c>
      <c r="BA102" s="62"/>
      <c r="BB102" s="152"/>
      <c r="BC102" s="153"/>
      <c r="BD102" s="154"/>
      <c r="BE102" s="154"/>
      <c r="BF102" s="153"/>
      <c r="BG102" s="154"/>
      <c r="BH102" s="155"/>
      <c r="BI102" s="156"/>
      <c r="BJ102" s="157"/>
      <c r="BK102" s="157"/>
      <c r="BL102" s="158"/>
      <c r="BM102" s="157"/>
      <c r="BN102" s="159"/>
      <c r="BO102" s="159"/>
      <c r="BP102" s="160"/>
      <c r="BQ102" s="161"/>
      <c r="BR102" s="162"/>
      <c r="BS102" s="161"/>
      <c r="BT102" s="163">
        <f t="shared" si="132"/>
        <v>0</v>
      </c>
      <c r="BU102" s="164">
        <f t="shared" si="11"/>
        <v>0</v>
      </c>
      <c r="BV102" s="165">
        <f t="shared" si="133"/>
        <v>110000000</v>
      </c>
      <c r="BW102" s="166"/>
      <c r="BX102" s="166"/>
      <c r="BY102" s="166"/>
      <c r="BZ102" s="166"/>
      <c r="CA102" s="154"/>
      <c r="CB102" s="156"/>
      <c r="CC102" s="156"/>
      <c r="CD102" s="156"/>
      <c r="CE102" s="156"/>
      <c r="CF102" s="157"/>
      <c r="CG102" s="192"/>
      <c r="CH102" s="192"/>
      <c r="CI102" s="193"/>
      <c r="CJ102" s="193"/>
      <c r="CK102" s="193"/>
      <c r="CL102" s="194"/>
      <c r="CM102" s="195">
        <f t="shared" si="134"/>
        <v>42734</v>
      </c>
      <c r="CN102" s="196"/>
      <c r="CO102" s="125"/>
      <c r="CP102" s="194"/>
      <c r="CQ102" s="197" t="e">
        <f>+SUMIFS(#REF!,#REF!,AG102)</f>
        <v>#REF!</v>
      </c>
      <c r="CR102" s="198" t="e">
        <f>+SUMIFS(#REF!,#REF!,BB102)+SUMIFS(#REF!,#REF!,BH102)+SUMIFS(#REF!,#REF!,BN102)</f>
        <v>#REF!</v>
      </c>
      <c r="CS102" s="199" t="e">
        <f t="shared" si="12"/>
        <v>#REF!</v>
      </c>
      <c r="CT102" s="200"/>
      <c r="CU102" s="201" t="str">
        <f t="shared" si="135"/>
        <v>EN EJECUCIÓN</v>
      </c>
      <c r="CV102" s="202"/>
      <c r="CW102" s="203">
        <f t="shared" si="136"/>
        <v>0</v>
      </c>
      <c r="CX102" s="201">
        <f t="shared" si="126"/>
        <v>42734</v>
      </c>
      <c r="CY102" s="204">
        <f t="shared" si="127"/>
        <v>42734</v>
      </c>
      <c r="CZ102" s="204">
        <f t="shared" si="128"/>
        <v>42277</v>
      </c>
      <c r="DA102" s="205">
        <f t="shared" si="14"/>
        <v>98.93059390649131</v>
      </c>
      <c r="DB102" s="589"/>
      <c r="DC102" s="204">
        <f t="shared" si="15"/>
        <v>98.93059390649131</v>
      </c>
      <c r="DD102" s="206" t="e">
        <f t="shared" si="16"/>
        <v>#REF!</v>
      </c>
    </row>
    <row r="103" spans="1:108" ht="38.25" hidden="1" x14ac:dyDescent="0.25">
      <c r="A103" s="521">
        <f t="shared" si="98"/>
        <v>67</v>
      </c>
      <c r="B103" s="133" t="s">
        <v>1653</v>
      </c>
      <c r="C103" s="441" t="s">
        <v>2186</v>
      </c>
      <c r="D103" s="438">
        <v>6</v>
      </c>
      <c r="E103" s="79">
        <v>42425</v>
      </c>
      <c r="F103" s="51" t="s">
        <v>1628</v>
      </c>
      <c r="G103" s="51" t="s">
        <v>1629</v>
      </c>
      <c r="H103" s="51" t="s">
        <v>1733</v>
      </c>
      <c r="I103" s="51" t="s">
        <v>163</v>
      </c>
      <c r="J103" s="136" t="s">
        <v>2187</v>
      </c>
      <c r="K103" s="137">
        <v>124</v>
      </c>
      <c r="L103" s="138" t="s">
        <v>2552</v>
      </c>
      <c r="M103" s="138" t="s">
        <v>2188</v>
      </c>
      <c r="N103" s="139">
        <v>99064796</v>
      </c>
      <c r="O103" s="53" t="s">
        <v>2189</v>
      </c>
      <c r="P103" s="140" t="s">
        <v>1704</v>
      </c>
      <c r="Q103" s="134" t="s">
        <v>1488</v>
      </c>
      <c r="R103" s="121" t="s">
        <v>1972</v>
      </c>
      <c r="S103" s="141"/>
      <c r="T103" s="142"/>
      <c r="U103" s="141"/>
      <c r="V103" s="500">
        <v>67</v>
      </c>
      <c r="W103" s="79">
        <v>42478</v>
      </c>
      <c r="X103" s="143">
        <v>42480</v>
      </c>
      <c r="Y103" s="125">
        <f>X103-W103</f>
        <v>2</v>
      </c>
      <c r="Z103" s="51" t="s">
        <v>2032</v>
      </c>
      <c r="AA103" s="51" t="s">
        <v>2554</v>
      </c>
      <c r="AB103" s="37" t="s">
        <v>2010</v>
      </c>
      <c r="AC103" s="37" t="s">
        <v>2010</v>
      </c>
      <c r="AD103" s="239" t="s">
        <v>2555</v>
      </c>
      <c r="AE103" s="439">
        <v>830108265</v>
      </c>
      <c r="AF103" s="126" t="s">
        <v>1611</v>
      </c>
      <c r="AG103" s="43">
        <v>83816</v>
      </c>
      <c r="AH103" s="140"/>
      <c r="AI103" s="140"/>
      <c r="AJ103" s="43"/>
      <c r="AK103" s="440"/>
      <c r="AL103" s="235"/>
      <c r="AM103" s="139">
        <v>99064796</v>
      </c>
      <c r="AN103" s="139"/>
      <c r="AO103" s="125">
        <f t="shared" si="1"/>
        <v>99064796</v>
      </c>
      <c r="AP103" s="48"/>
      <c r="AQ103" s="236"/>
      <c r="AR103" s="237"/>
      <c r="AS103" s="237"/>
      <c r="AT103" s="121"/>
      <c r="AU103" s="79"/>
      <c r="AV103" s="79">
        <v>42735</v>
      </c>
      <c r="AW103" s="47">
        <f>AV103-AU103</f>
        <v>42735</v>
      </c>
      <c r="AX103" s="238"/>
      <c r="AY103" s="239"/>
      <c r="AZ103" s="240"/>
      <c r="BA103" s="142"/>
      <c r="BB103" s="143"/>
      <c r="BC103" s="143"/>
      <c r="BD103" s="125"/>
      <c r="BE103" s="196"/>
      <c r="BF103" s="143"/>
      <c r="BG103" s="125"/>
      <c r="BH103" s="241"/>
      <c r="BI103" s="143"/>
      <c r="BJ103" s="125"/>
      <c r="BK103" s="125"/>
      <c r="BL103" s="143"/>
      <c r="BM103" s="125"/>
      <c r="BN103" s="241"/>
      <c r="BO103" s="241"/>
      <c r="BP103" s="125"/>
      <c r="BQ103" s="125"/>
      <c r="BR103" s="143"/>
      <c r="BS103" s="125"/>
      <c r="BT103" s="242"/>
      <c r="BU103" s="242"/>
      <c r="BV103" s="242"/>
      <c r="BW103" s="243"/>
      <c r="BX103" s="243"/>
      <c r="BY103" s="126"/>
      <c r="BZ103" s="243"/>
      <c r="CA103" s="125"/>
      <c r="CB103" s="243"/>
      <c r="CC103" s="243"/>
      <c r="CD103" s="126"/>
      <c r="CE103" s="243"/>
      <c r="CF103" s="125"/>
      <c r="CG103" s="243"/>
      <c r="CH103" s="243"/>
      <c r="CI103" s="126"/>
      <c r="CJ103" s="243"/>
      <c r="CK103" s="125"/>
      <c r="CL103" s="245"/>
      <c r="CM103" s="143"/>
      <c r="CN103" s="196"/>
      <c r="CO103" s="125"/>
      <c r="CP103" s="245"/>
      <c r="CQ103" s="246"/>
      <c r="CR103" s="247"/>
      <c r="CS103" s="247"/>
      <c r="CT103" s="247"/>
      <c r="CU103" s="134"/>
      <c r="CV103" s="134"/>
      <c r="CW103" s="134"/>
      <c r="CX103" s="134"/>
      <c r="CY103" s="134"/>
      <c r="CZ103" s="139"/>
      <c r="DA103" s="248"/>
      <c r="DB103" s="589"/>
      <c r="DC103" s="139"/>
      <c r="DD103" s="249"/>
    </row>
    <row r="104" spans="1:108" s="130" customFormat="1" ht="51" hidden="1" x14ac:dyDescent="0.25">
      <c r="A104" s="521">
        <f t="shared" si="98"/>
        <v>73</v>
      </c>
      <c r="B104" s="115" t="s">
        <v>2040</v>
      </c>
      <c r="C104" s="116" t="s">
        <v>2086</v>
      </c>
      <c r="D104" s="443">
        <v>7</v>
      </c>
      <c r="E104" s="79">
        <v>42429</v>
      </c>
      <c r="F104" s="118" t="s">
        <v>1628</v>
      </c>
      <c r="G104" s="118" t="s">
        <v>1629</v>
      </c>
      <c r="H104" s="119" t="s">
        <v>1486</v>
      </c>
      <c r="I104" s="119" t="s">
        <v>1734</v>
      </c>
      <c r="J104" s="29" t="s">
        <v>2087</v>
      </c>
      <c r="K104" s="127">
        <v>18</v>
      </c>
      <c r="L104" s="120" t="s">
        <v>2089</v>
      </c>
      <c r="M104" s="120" t="s">
        <v>2088</v>
      </c>
      <c r="N104" s="47">
        <v>549402759</v>
      </c>
      <c r="O104" s="46" t="s">
        <v>2090</v>
      </c>
      <c r="P104" s="121" t="s">
        <v>1553</v>
      </c>
      <c r="Q104" s="122" t="s">
        <v>1488</v>
      </c>
      <c r="R104" s="121" t="s">
        <v>1972</v>
      </c>
      <c r="S104" s="123"/>
      <c r="T104" s="124"/>
      <c r="U104" s="123"/>
      <c r="V104" s="500">
        <v>73</v>
      </c>
      <c r="W104" s="79">
        <v>42486</v>
      </c>
      <c r="X104" s="79">
        <v>42486</v>
      </c>
      <c r="Y104" s="125">
        <f>X104-W104</f>
        <v>0</v>
      </c>
      <c r="Z104" s="119" t="s">
        <v>1919</v>
      </c>
      <c r="AA104" s="26" t="s">
        <v>2542</v>
      </c>
      <c r="AB104" s="119" t="s">
        <v>1493</v>
      </c>
      <c r="AC104" s="119" t="s">
        <v>1493</v>
      </c>
      <c r="AD104" s="239" t="s">
        <v>2543</v>
      </c>
      <c r="AE104" s="146">
        <v>830500329</v>
      </c>
      <c r="AF104" s="126" t="s">
        <v>1821</v>
      </c>
      <c r="AG104" s="127">
        <v>91716</v>
      </c>
      <c r="AH104" s="79"/>
      <c r="AI104" s="139"/>
      <c r="AJ104" s="35"/>
      <c r="AK104" s="51"/>
      <c r="AL104" s="210"/>
      <c r="AM104" s="210">
        <v>549327329</v>
      </c>
      <c r="AN104" s="125"/>
      <c r="AO104" s="125">
        <f t="shared" si="1"/>
        <v>549327329</v>
      </c>
      <c r="AP104" s="148" t="s">
        <v>22</v>
      </c>
      <c r="AQ104" s="149" t="s">
        <v>68</v>
      </c>
      <c r="AR104" s="149" t="s">
        <v>68</v>
      </c>
      <c r="AS104" s="149" t="s">
        <v>68</v>
      </c>
      <c r="AT104" s="150" t="s">
        <v>68</v>
      </c>
      <c r="AU104" s="79">
        <v>42492</v>
      </c>
      <c r="AV104" s="79">
        <v>42551</v>
      </c>
      <c r="AW104" s="47">
        <f t="shared" ref="AW104" si="137">AV104-AU104</f>
        <v>59</v>
      </c>
      <c r="AX104" s="47"/>
      <c r="AY104" s="23" t="s">
        <v>2545</v>
      </c>
      <c r="AZ104" s="151">
        <f>LOOKUP(AY104,'SUPERVISIONES 2015'!$A$3:$B$1279,'SUPERVISIONES 2015'!$B$3:$B$1279)</f>
        <v>86043031</v>
      </c>
      <c r="BA104" s="62"/>
      <c r="BB104" s="152"/>
      <c r="BC104" s="153"/>
      <c r="BD104" s="154"/>
      <c r="BE104" s="154"/>
      <c r="BF104" s="153"/>
      <c r="BG104" s="154"/>
      <c r="BH104" s="155"/>
      <c r="BI104" s="156"/>
      <c r="BJ104" s="157"/>
      <c r="BK104" s="157"/>
      <c r="BL104" s="158"/>
      <c r="BM104" s="157"/>
      <c r="BN104" s="159"/>
      <c r="BO104" s="159"/>
      <c r="BP104" s="160"/>
      <c r="BQ104" s="161"/>
      <c r="BR104" s="162"/>
      <c r="BS104" s="161"/>
      <c r="BT104" s="163">
        <f t="shared" si="132"/>
        <v>0</v>
      </c>
      <c r="BU104" s="164">
        <f t="shared" ref="BU104" si="138">+BD104+BJ104+BP104+BT104</f>
        <v>0</v>
      </c>
      <c r="BV104" s="165">
        <f t="shared" si="133"/>
        <v>549327329</v>
      </c>
      <c r="BW104" s="166"/>
      <c r="BX104" s="166"/>
      <c r="BY104" s="166"/>
      <c r="BZ104" s="166"/>
      <c r="CA104" s="154"/>
      <c r="CB104" s="156"/>
      <c r="CC104" s="156"/>
      <c r="CD104" s="156"/>
      <c r="CE104" s="156"/>
      <c r="CF104" s="157"/>
      <c r="CG104" s="192"/>
      <c r="CH104" s="192"/>
      <c r="CI104" s="193"/>
      <c r="CJ104" s="193"/>
      <c r="CK104" s="193"/>
      <c r="CL104" s="194"/>
      <c r="CM104" s="195">
        <f t="shared" si="134"/>
        <v>42551</v>
      </c>
      <c r="CN104" s="196"/>
      <c r="CO104" s="125"/>
      <c r="CP104" s="194"/>
      <c r="CQ104" s="197" t="e">
        <f>+SUMIFS(#REF!,#REF!,AG104)</f>
        <v>#REF!</v>
      </c>
      <c r="CR104" s="198" t="e">
        <f>+SUMIFS(#REF!,#REF!,BB104)+SUMIFS(#REF!,#REF!,BH104)+SUMIFS(#REF!,#REF!,BN104)</f>
        <v>#REF!</v>
      </c>
      <c r="CS104" s="199" t="e">
        <f t="shared" ref="CS104" si="139">+(CQ104+CR104)/BV104</f>
        <v>#REF!</v>
      </c>
      <c r="CT104" s="200"/>
      <c r="CU104" s="201" t="str">
        <f t="shared" si="135"/>
        <v>EN EJECUCIÓN</v>
      </c>
      <c r="CV104" s="202"/>
      <c r="CW104" s="203">
        <f t="shared" si="136"/>
        <v>42492</v>
      </c>
      <c r="CX104" s="201">
        <f t="shared" ref="CX104:CX105" si="140">+CM104</f>
        <v>42551</v>
      </c>
      <c r="CY104" s="204">
        <f t="shared" ref="CY104" si="141">+CX104-CW104</f>
        <v>59</v>
      </c>
      <c r="CZ104" s="204">
        <f t="shared" ref="CZ104:CZ105" si="142">+$DB$1-CW104</f>
        <v>-215</v>
      </c>
      <c r="DA104" s="205">
        <f t="shared" ref="DA104" si="143">+IF(CZ104&gt;=CY104,100,(CZ104/CY104)*100)</f>
        <v>-364.40677966101697</v>
      </c>
      <c r="DB104" s="589"/>
      <c r="DC104" s="204">
        <f t="shared" ref="DC104" si="144">+DA104</f>
        <v>-364.40677966101697</v>
      </c>
      <c r="DD104" s="206" t="e">
        <f t="shared" ref="DD104" si="145">+CS104</f>
        <v>#REF!</v>
      </c>
    </row>
    <row r="105" spans="1:108" s="130" customFormat="1" ht="51" hidden="1" x14ac:dyDescent="0.25">
      <c r="A105" s="521">
        <f t="shared" si="98"/>
        <v>81</v>
      </c>
      <c r="B105" s="115" t="s">
        <v>1500</v>
      </c>
      <c r="C105" s="116" t="s">
        <v>2106</v>
      </c>
      <c r="D105" s="416" t="s">
        <v>2031</v>
      </c>
      <c r="E105" s="79">
        <v>42445</v>
      </c>
      <c r="F105" s="118" t="s">
        <v>1628</v>
      </c>
      <c r="G105" s="118" t="s">
        <v>1629</v>
      </c>
      <c r="H105" s="119" t="s">
        <v>2028</v>
      </c>
      <c r="I105" s="119" t="s">
        <v>2028</v>
      </c>
      <c r="J105" s="28" t="s">
        <v>2108</v>
      </c>
      <c r="K105" s="61">
        <v>16</v>
      </c>
      <c r="L105" s="120" t="s">
        <v>2109</v>
      </c>
      <c r="M105" s="54" t="s">
        <v>2110</v>
      </c>
      <c r="N105" s="47">
        <v>216675000</v>
      </c>
      <c r="O105" s="46" t="s">
        <v>2111</v>
      </c>
      <c r="P105" s="121" t="s">
        <v>1553</v>
      </c>
      <c r="Q105" s="122" t="s">
        <v>1488</v>
      </c>
      <c r="R105" s="121" t="s">
        <v>1972</v>
      </c>
      <c r="S105" s="123"/>
      <c r="T105" s="124"/>
      <c r="U105" s="123"/>
      <c r="V105" s="500">
        <v>81</v>
      </c>
      <c r="W105" s="79">
        <v>42500</v>
      </c>
      <c r="X105" s="79">
        <v>42501</v>
      </c>
      <c r="Y105" s="125">
        <f t="shared" ref="Y105" si="146">X105-W105</f>
        <v>1</v>
      </c>
      <c r="Z105" s="119" t="s">
        <v>1491</v>
      </c>
      <c r="AA105" s="119" t="s">
        <v>2112</v>
      </c>
      <c r="AB105" s="119" t="s">
        <v>2010</v>
      </c>
      <c r="AC105" s="119" t="s">
        <v>2010</v>
      </c>
      <c r="AD105" s="239" t="s">
        <v>2747</v>
      </c>
      <c r="AE105" s="146">
        <v>900957303</v>
      </c>
      <c r="AF105" s="126" t="s">
        <v>1611</v>
      </c>
      <c r="AG105" s="127">
        <v>98016</v>
      </c>
      <c r="AH105" s="79"/>
      <c r="AI105" s="308"/>
      <c r="AJ105" s="35"/>
      <c r="AK105" s="51"/>
      <c r="AL105" s="47"/>
      <c r="AM105" s="47">
        <v>215264000</v>
      </c>
      <c r="AN105" s="125"/>
      <c r="AO105" s="125">
        <f t="shared" si="1"/>
        <v>215264000</v>
      </c>
      <c r="AP105" s="148" t="s">
        <v>2748</v>
      </c>
      <c r="AQ105" s="149" t="s">
        <v>2749</v>
      </c>
      <c r="AR105" s="149" t="s">
        <v>2750</v>
      </c>
      <c r="AS105" s="149" t="s">
        <v>2287</v>
      </c>
      <c r="AT105" s="150">
        <v>42502</v>
      </c>
      <c r="AU105" s="79">
        <v>42506</v>
      </c>
      <c r="AV105" s="79">
        <v>42735</v>
      </c>
      <c r="AW105" s="47">
        <f t="shared" si="10"/>
        <v>229</v>
      </c>
      <c r="AX105" s="47"/>
      <c r="AY105" s="207" t="s">
        <v>2751</v>
      </c>
      <c r="AZ105" s="151">
        <f>LOOKUP(AY105,'SUPERVISIONES 2015'!$A$3:$B$1279,'SUPERVISIONES 2015'!$B$3:$B$1279)</f>
        <v>72277833</v>
      </c>
      <c r="BA105" s="208"/>
      <c r="BB105" s="153"/>
      <c r="BC105" s="153"/>
      <c r="BD105" s="154"/>
      <c r="BE105" s="209"/>
      <c r="BF105" s="153"/>
      <c r="BG105" s="154"/>
      <c r="BH105" s="155"/>
      <c r="BI105" s="156"/>
      <c r="BJ105" s="157"/>
      <c r="BK105" s="157"/>
      <c r="BL105" s="158"/>
      <c r="BM105" s="157"/>
      <c r="BN105" s="159"/>
      <c r="BO105" s="159"/>
      <c r="BP105" s="160"/>
      <c r="BQ105" s="161"/>
      <c r="BR105" s="162"/>
      <c r="BS105" s="161"/>
      <c r="BT105" s="163">
        <f t="shared" si="132"/>
        <v>0</v>
      </c>
      <c r="BU105" s="164">
        <f t="shared" si="11"/>
        <v>0</v>
      </c>
      <c r="BV105" s="165">
        <f t="shared" si="133"/>
        <v>215264000</v>
      </c>
      <c r="BW105" s="166"/>
      <c r="BX105" s="166"/>
      <c r="BY105" s="309"/>
      <c r="BZ105" s="166"/>
      <c r="CA105" s="154"/>
      <c r="CB105" s="157"/>
      <c r="CC105" s="156"/>
      <c r="CD105" s="156"/>
      <c r="CE105" s="156"/>
      <c r="CF105" s="157"/>
      <c r="CG105" s="192"/>
      <c r="CH105" s="192"/>
      <c r="CI105" s="193"/>
      <c r="CJ105" s="193"/>
      <c r="CK105" s="193"/>
      <c r="CL105" s="194"/>
      <c r="CM105" s="195">
        <f t="shared" si="134"/>
        <v>42735</v>
      </c>
      <c r="CN105" s="196"/>
      <c r="CO105" s="125"/>
      <c r="CP105" s="194"/>
      <c r="CQ105" s="197" t="e">
        <f>+SUMIFS(#REF!,#REF!,AG105)</f>
        <v>#REF!</v>
      </c>
      <c r="CR105" s="198" t="e">
        <f>+SUMIFS(#REF!,#REF!,BB105)+SUMIFS(#REF!,#REF!,BH105)+SUMIFS(#REF!,#REF!,BN105)</f>
        <v>#REF!</v>
      </c>
      <c r="CS105" s="199" t="e">
        <f t="shared" si="12"/>
        <v>#REF!</v>
      </c>
      <c r="CT105" s="200"/>
      <c r="CU105" s="201" t="str">
        <f t="shared" si="135"/>
        <v>EN EJECUCIÓN</v>
      </c>
      <c r="CV105" s="202"/>
      <c r="CW105" s="203">
        <f t="shared" si="136"/>
        <v>42506</v>
      </c>
      <c r="CX105" s="201">
        <f t="shared" si="140"/>
        <v>42735</v>
      </c>
      <c r="CY105" s="204">
        <f t="shared" si="127"/>
        <v>229</v>
      </c>
      <c r="CZ105" s="204">
        <f t="shared" si="142"/>
        <v>-229</v>
      </c>
      <c r="DA105" s="205">
        <f t="shared" si="14"/>
        <v>-100</v>
      </c>
      <c r="DB105" s="501"/>
      <c r="DC105" s="204">
        <f t="shared" si="15"/>
        <v>-100</v>
      </c>
      <c r="DD105" s="206" t="e">
        <f t="shared" si="16"/>
        <v>#REF!</v>
      </c>
    </row>
    <row r="106" spans="1:108" ht="51" hidden="1" x14ac:dyDescent="0.25">
      <c r="A106" s="521">
        <f t="shared" si="98"/>
        <v>0</v>
      </c>
      <c r="B106" s="133" t="s">
        <v>1654</v>
      </c>
      <c r="C106" s="441"/>
      <c r="D106" s="438">
        <v>9</v>
      </c>
      <c r="E106" s="79">
        <v>42459</v>
      </c>
      <c r="F106" s="118" t="s">
        <v>1628</v>
      </c>
      <c r="G106" s="118" t="s">
        <v>1629</v>
      </c>
      <c r="H106" s="119" t="s">
        <v>2028</v>
      </c>
      <c r="I106" s="119" t="s">
        <v>2028</v>
      </c>
      <c r="J106" s="136" t="s">
        <v>2644</v>
      </c>
      <c r="K106" s="137">
        <v>23</v>
      </c>
      <c r="L106" s="138">
        <v>432332</v>
      </c>
      <c r="M106" s="138" t="s">
        <v>2494</v>
      </c>
      <c r="N106" s="139">
        <v>98056000</v>
      </c>
      <c r="O106" s="53" t="s">
        <v>2645</v>
      </c>
      <c r="P106" s="140" t="s">
        <v>1553</v>
      </c>
      <c r="Q106" s="134" t="s">
        <v>2177</v>
      </c>
      <c r="R106" s="134" t="s">
        <v>2177</v>
      </c>
      <c r="S106" s="141"/>
      <c r="T106" s="142"/>
      <c r="U106" s="141"/>
      <c r="V106" s="500"/>
      <c r="X106" s="143"/>
      <c r="Y106" s="125"/>
      <c r="Z106" s="37"/>
      <c r="AA106" s="37"/>
      <c r="AB106" s="37"/>
      <c r="AC106" s="37"/>
      <c r="AD106" s="37"/>
      <c r="AE106" s="439"/>
      <c r="AF106" s="126"/>
      <c r="AG106" s="43"/>
      <c r="AH106" s="140"/>
      <c r="AI106" s="140"/>
      <c r="AJ106" s="43"/>
      <c r="AK106" s="440"/>
      <c r="AL106" s="235"/>
      <c r="AM106" s="139"/>
      <c r="AN106" s="139"/>
      <c r="AO106" s="139"/>
      <c r="AP106" s="48"/>
      <c r="AQ106" s="236"/>
      <c r="AR106" s="237"/>
      <c r="AS106" s="237"/>
      <c r="AT106" s="121"/>
      <c r="AU106" s="79"/>
      <c r="AV106" s="79"/>
      <c r="AW106" s="47"/>
      <c r="AX106" s="238"/>
      <c r="AY106" s="239"/>
      <c r="AZ106" s="240"/>
      <c r="BA106" s="142"/>
      <c r="BB106" s="143"/>
      <c r="BC106" s="143"/>
      <c r="BD106" s="125"/>
      <c r="BE106" s="196"/>
      <c r="BF106" s="143"/>
      <c r="BG106" s="125"/>
      <c r="BH106" s="241"/>
      <c r="BI106" s="143"/>
      <c r="BJ106" s="125"/>
      <c r="BK106" s="125"/>
      <c r="BL106" s="143"/>
      <c r="BM106" s="125"/>
      <c r="BN106" s="241"/>
      <c r="BO106" s="241"/>
      <c r="BP106" s="125"/>
      <c r="BQ106" s="125"/>
      <c r="BR106" s="143"/>
      <c r="BS106" s="125"/>
      <c r="BT106" s="242"/>
      <c r="BU106" s="242"/>
      <c r="BV106" s="242"/>
      <c r="BW106" s="243"/>
      <c r="BX106" s="243"/>
      <c r="BY106" s="126"/>
      <c r="BZ106" s="243"/>
      <c r="CA106" s="125"/>
      <c r="CB106" s="243"/>
      <c r="CC106" s="243"/>
      <c r="CD106" s="126"/>
      <c r="CE106" s="243"/>
      <c r="CF106" s="125"/>
      <c r="CG106" s="243"/>
      <c r="CH106" s="243"/>
      <c r="CI106" s="126"/>
      <c r="CJ106" s="243"/>
      <c r="CK106" s="125"/>
      <c r="CL106" s="245"/>
      <c r="CM106" s="143"/>
      <c r="CN106" s="196"/>
      <c r="CO106" s="125"/>
      <c r="CP106" s="245"/>
      <c r="CQ106" s="246"/>
      <c r="CR106" s="247"/>
      <c r="CS106" s="247"/>
      <c r="CT106" s="247"/>
      <c r="CU106" s="134"/>
      <c r="CV106" s="134"/>
      <c r="CW106" s="134"/>
      <c r="CX106" s="134"/>
      <c r="CY106" s="134"/>
      <c r="CZ106" s="139"/>
      <c r="DA106" s="248"/>
      <c r="DB106" s="134"/>
      <c r="DC106" s="139"/>
      <c r="DD106" s="249"/>
    </row>
    <row r="107" spans="1:108" s="130" customFormat="1" ht="93" hidden="1" customHeight="1" x14ac:dyDescent="0.25">
      <c r="A107" s="521">
        <f t="shared" si="98"/>
        <v>0</v>
      </c>
      <c r="B107" s="115" t="s">
        <v>1500</v>
      </c>
      <c r="C107" s="441" t="s">
        <v>2292</v>
      </c>
      <c r="D107" s="417">
        <v>10</v>
      </c>
      <c r="E107" s="79">
        <v>42460</v>
      </c>
      <c r="F107" s="118" t="s">
        <v>1628</v>
      </c>
      <c r="G107" s="118" t="s">
        <v>1629</v>
      </c>
      <c r="H107" s="119" t="s">
        <v>1621</v>
      </c>
      <c r="I107" s="119" t="s">
        <v>1578</v>
      </c>
      <c r="J107" s="28" t="s">
        <v>2293</v>
      </c>
      <c r="K107" s="127">
        <v>26</v>
      </c>
      <c r="L107" s="120" t="s">
        <v>2294</v>
      </c>
      <c r="M107" s="120" t="s">
        <v>2295</v>
      </c>
      <c r="N107" s="47">
        <v>117000000</v>
      </c>
      <c r="O107" s="46" t="s">
        <v>2296</v>
      </c>
      <c r="P107" s="121">
        <v>42458</v>
      </c>
      <c r="Q107" s="122" t="s">
        <v>1554</v>
      </c>
      <c r="R107" s="121" t="s">
        <v>1626</v>
      </c>
      <c r="S107" s="123"/>
      <c r="T107" s="124"/>
      <c r="U107" s="123"/>
      <c r="V107" s="500"/>
      <c r="W107" s="79"/>
      <c r="X107" s="79"/>
      <c r="Y107" s="125">
        <f t="shared" ref="Y107" si="147">W107-X107</f>
        <v>0</v>
      </c>
      <c r="Z107" s="119" t="s">
        <v>2297</v>
      </c>
      <c r="AA107" s="119" t="s">
        <v>2298</v>
      </c>
      <c r="AB107" s="119" t="s">
        <v>2010</v>
      </c>
      <c r="AC107" s="119" t="s">
        <v>2010</v>
      </c>
      <c r="AD107" s="239"/>
      <c r="AE107" s="146"/>
      <c r="AF107" s="126"/>
      <c r="AG107" s="127"/>
      <c r="AH107" s="79"/>
      <c r="AI107" s="308"/>
      <c r="AJ107" s="33"/>
      <c r="AK107" s="51"/>
      <c r="AL107" s="47"/>
      <c r="AM107" s="47"/>
      <c r="AN107" s="125"/>
      <c r="AO107" s="125">
        <f t="shared" ref="AO107:AO126" si="148">+AM107+AN107</f>
        <v>0</v>
      </c>
      <c r="AP107" s="148" t="s">
        <v>2299</v>
      </c>
      <c r="AQ107" s="442" t="s">
        <v>2300</v>
      </c>
      <c r="AR107" s="429" t="s">
        <v>2301</v>
      </c>
      <c r="AS107" s="429"/>
      <c r="AT107" s="429"/>
      <c r="AU107" s="79"/>
      <c r="AV107" s="79">
        <v>42735</v>
      </c>
      <c r="AW107" s="47">
        <f t="shared" ref="AW107" si="149">AV107-AU107</f>
        <v>42735</v>
      </c>
      <c r="AX107" s="47"/>
      <c r="AY107" s="415"/>
      <c r="AZ107" s="151"/>
      <c r="BA107" s="208"/>
      <c r="BB107" s="153"/>
      <c r="BC107" s="153"/>
      <c r="BD107" s="154"/>
      <c r="BE107" s="209"/>
      <c r="BF107" s="153"/>
      <c r="BG107" s="154"/>
      <c r="BH107" s="155"/>
      <c r="BI107" s="156"/>
      <c r="BJ107" s="157"/>
      <c r="BK107" s="157"/>
      <c r="BL107" s="158"/>
      <c r="BM107" s="157"/>
      <c r="BN107" s="159"/>
      <c r="BO107" s="159"/>
      <c r="BP107" s="160"/>
      <c r="BQ107" s="161"/>
      <c r="BR107" s="162"/>
      <c r="BS107" s="161"/>
      <c r="BT107" s="163">
        <f t="shared" ref="BT107" si="150">+AN107</f>
        <v>0</v>
      </c>
      <c r="BU107" s="164">
        <f t="shared" ref="BU107" si="151">+BD107+BJ107+BP107+BT107</f>
        <v>0</v>
      </c>
      <c r="BV107" s="165">
        <f t="shared" ref="BV107" si="152">+AO107+BU107</f>
        <v>0</v>
      </c>
      <c r="BW107" s="166"/>
      <c r="BX107" s="166"/>
      <c r="BY107" s="309"/>
      <c r="BZ107" s="166"/>
      <c r="CA107" s="154"/>
      <c r="CB107" s="157"/>
      <c r="CC107" s="156"/>
      <c r="CD107" s="156"/>
      <c r="CE107" s="156"/>
      <c r="CF107" s="157"/>
      <c r="CG107" s="192"/>
      <c r="CH107" s="192"/>
      <c r="CI107" s="193"/>
      <c r="CJ107" s="193"/>
      <c r="CK107" s="193"/>
      <c r="CL107" s="194"/>
      <c r="CM107" s="195">
        <f t="shared" ref="CM107" si="153">+IF(BX107&gt;AV107,IF(CC107&gt;BX107,IF(CH107&gt;CC107,CH107,CC107),BX107),AV107)</f>
        <v>42735</v>
      </c>
      <c r="CN107" s="196"/>
      <c r="CO107" s="125"/>
      <c r="CP107" s="194"/>
      <c r="CQ107" s="197" t="e">
        <f>+SUMIFS(#REF!,#REF!,AG107)</f>
        <v>#REF!</v>
      </c>
      <c r="CR107" s="198" t="e">
        <f>+SUMIFS(#REF!,#REF!,BB107)+SUMIFS(#REF!,#REF!,BH107)+SUMIFS(#REF!,#REF!,BN107)</f>
        <v>#REF!</v>
      </c>
      <c r="CS107" s="199" t="e">
        <f t="shared" ref="CS107" si="154">+(CQ107+CR107)/BV107</f>
        <v>#REF!</v>
      </c>
      <c r="CT107" s="200"/>
      <c r="CU107" s="201" t="str">
        <f t="shared" ref="CU107" si="155">+R107</f>
        <v>PUBLICACIÓN PROYECTO PLIEGOS</v>
      </c>
      <c r="CV107" s="202"/>
      <c r="CW107" s="203">
        <f t="shared" ref="CW107" si="156">+AU107</f>
        <v>0</v>
      </c>
      <c r="CX107" s="201">
        <f t="shared" ref="CX107" si="157">+CM107</f>
        <v>42735</v>
      </c>
      <c r="CY107" s="204">
        <f t="shared" ref="CY107" si="158">+CX107-CW107</f>
        <v>42735</v>
      </c>
      <c r="CZ107" s="204">
        <f t="shared" ref="CZ107" si="159">+$DB$1-CW107</f>
        <v>42277</v>
      </c>
      <c r="DA107" s="205">
        <f t="shared" ref="DA107" si="160">+IF(CZ107&gt;=CY107,100,(CZ107/CY107)*100)</f>
        <v>98.928278928278928</v>
      </c>
      <c r="DB107" s="501"/>
      <c r="DC107" s="204">
        <f t="shared" ref="DC107" si="161">+DA107</f>
        <v>98.928278928278928</v>
      </c>
      <c r="DD107" s="206" t="e">
        <f t="shared" ref="DD107" si="162">+CS107</f>
        <v>#REF!</v>
      </c>
    </row>
    <row r="108" spans="1:108" ht="36.75" hidden="1" customHeight="1" x14ac:dyDescent="0.25">
      <c r="A108" s="521">
        <f t="shared" si="98"/>
        <v>0</v>
      </c>
      <c r="B108" s="133" t="s">
        <v>1653</v>
      </c>
      <c r="C108" s="441" t="s">
        <v>2255</v>
      </c>
      <c r="D108" s="438">
        <v>11</v>
      </c>
      <c r="E108" s="79">
        <v>42459</v>
      </c>
      <c r="F108" s="51" t="s">
        <v>1628</v>
      </c>
      <c r="G108" s="51" t="s">
        <v>1629</v>
      </c>
      <c r="H108" s="51" t="s">
        <v>2010</v>
      </c>
      <c r="I108" s="51" t="s">
        <v>2228</v>
      </c>
      <c r="J108" s="136" t="s">
        <v>2256</v>
      </c>
      <c r="K108" s="137">
        <v>27</v>
      </c>
      <c r="L108" s="138">
        <v>321016</v>
      </c>
      <c r="M108" s="138" t="s">
        <v>2257</v>
      </c>
      <c r="N108" s="139">
        <v>56452825</v>
      </c>
      <c r="O108" s="53" t="s">
        <v>2258</v>
      </c>
      <c r="P108" s="140" t="s">
        <v>1553</v>
      </c>
      <c r="Q108" s="134" t="s">
        <v>1554</v>
      </c>
      <c r="R108" s="134"/>
      <c r="S108" s="141"/>
      <c r="T108" s="142"/>
      <c r="U108" s="141"/>
      <c r="V108" s="500"/>
      <c r="X108" s="143"/>
      <c r="Y108" s="125"/>
      <c r="Z108" s="37"/>
      <c r="AA108" s="37"/>
      <c r="AB108" s="37"/>
      <c r="AC108" s="37"/>
      <c r="AD108" s="239"/>
      <c r="AE108" s="439"/>
      <c r="AF108" s="126"/>
      <c r="AG108" s="43"/>
      <c r="AH108" s="140"/>
      <c r="AI108" s="140"/>
      <c r="AJ108" s="43"/>
      <c r="AK108" s="440"/>
      <c r="AL108" s="235"/>
      <c r="AM108" s="139"/>
      <c r="AN108" s="139"/>
      <c r="AO108" s="125">
        <f t="shared" si="148"/>
        <v>0</v>
      </c>
      <c r="AP108" s="48"/>
      <c r="AQ108" s="236"/>
      <c r="AR108" s="237"/>
      <c r="AS108" s="237"/>
      <c r="AT108" s="121"/>
      <c r="AU108" s="79"/>
      <c r="AV108" s="79"/>
      <c r="AW108" s="47"/>
      <c r="AX108" s="238"/>
      <c r="AY108" s="239"/>
      <c r="AZ108" s="240"/>
      <c r="BA108" s="142"/>
      <c r="BB108" s="143"/>
      <c r="BC108" s="143"/>
      <c r="BD108" s="125"/>
      <c r="BE108" s="196"/>
      <c r="BF108" s="143"/>
      <c r="BG108" s="125"/>
      <c r="BH108" s="241"/>
      <c r="BI108" s="143"/>
      <c r="BJ108" s="125"/>
      <c r="BK108" s="125"/>
      <c r="BL108" s="143"/>
      <c r="BM108" s="125"/>
      <c r="BN108" s="241"/>
      <c r="BO108" s="241"/>
      <c r="BP108" s="125"/>
      <c r="BQ108" s="125"/>
      <c r="BR108" s="143"/>
      <c r="BS108" s="125"/>
      <c r="BT108" s="242"/>
      <c r="BU108" s="242"/>
      <c r="BV108" s="242"/>
      <c r="BW108" s="243"/>
      <c r="BX108" s="243"/>
      <c r="BY108" s="126"/>
      <c r="BZ108" s="243"/>
      <c r="CA108" s="125"/>
      <c r="CB108" s="243"/>
      <c r="CC108" s="243"/>
      <c r="CD108" s="126"/>
      <c r="CE108" s="243"/>
      <c r="CF108" s="125"/>
      <c r="CG108" s="243"/>
      <c r="CH108" s="243"/>
      <c r="CI108" s="126"/>
      <c r="CJ108" s="243"/>
      <c r="CK108" s="125"/>
      <c r="CL108" s="245"/>
      <c r="CM108" s="143"/>
      <c r="CN108" s="196"/>
      <c r="CO108" s="125"/>
      <c r="CP108" s="245"/>
      <c r="CQ108" s="246"/>
      <c r="CR108" s="247"/>
      <c r="CS108" s="247"/>
      <c r="CT108" s="247"/>
      <c r="CU108" s="134"/>
      <c r="CV108" s="134"/>
      <c r="CW108" s="134"/>
      <c r="CX108" s="134"/>
      <c r="CY108" s="134"/>
      <c r="CZ108" s="139"/>
      <c r="DA108" s="248"/>
      <c r="DB108" s="134"/>
      <c r="DC108" s="139"/>
      <c r="DD108" s="249"/>
    </row>
    <row r="109" spans="1:108" s="130" customFormat="1" ht="60" hidden="1" customHeight="1" x14ac:dyDescent="0.25">
      <c r="A109" s="521">
        <f t="shared" si="98"/>
        <v>7263</v>
      </c>
      <c r="B109" s="115" t="s">
        <v>2319</v>
      </c>
      <c r="C109" s="116" t="s">
        <v>2320</v>
      </c>
      <c r="D109" s="416" t="s">
        <v>2321</v>
      </c>
      <c r="E109" s="79">
        <v>42440</v>
      </c>
      <c r="F109" s="51" t="s">
        <v>1628</v>
      </c>
      <c r="G109" s="118" t="s">
        <v>2017</v>
      </c>
      <c r="H109" s="48" t="s">
        <v>2000</v>
      </c>
      <c r="I109" s="48" t="s">
        <v>2000</v>
      </c>
      <c r="J109" s="28" t="s">
        <v>2322</v>
      </c>
      <c r="K109" s="61" t="s">
        <v>2323</v>
      </c>
      <c r="L109" s="120">
        <v>91111703</v>
      </c>
      <c r="M109" s="54" t="s">
        <v>2324</v>
      </c>
      <c r="N109" s="47">
        <v>4485922</v>
      </c>
      <c r="O109" s="47" t="s">
        <v>2325</v>
      </c>
      <c r="P109" s="47" t="s">
        <v>2105</v>
      </c>
      <c r="Q109" s="122" t="s">
        <v>1488</v>
      </c>
      <c r="R109" s="121" t="s">
        <v>1489</v>
      </c>
      <c r="S109" s="123"/>
      <c r="T109" s="124"/>
      <c r="U109" s="123"/>
      <c r="V109" s="500">
        <v>7263</v>
      </c>
      <c r="W109" s="79">
        <v>42440</v>
      </c>
      <c r="X109" s="79">
        <v>42440</v>
      </c>
      <c r="Y109" s="125">
        <f t="shared" ref="Y109:Y115" si="163">W109-X109</f>
        <v>0</v>
      </c>
      <c r="Z109" s="48" t="s">
        <v>1919</v>
      </c>
      <c r="AA109" s="119" t="s">
        <v>2326</v>
      </c>
      <c r="AB109" s="48" t="s">
        <v>2010</v>
      </c>
      <c r="AC109" s="48" t="s">
        <v>2010</v>
      </c>
      <c r="AD109" s="51" t="s">
        <v>2327</v>
      </c>
      <c r="AE109" s="146">
        <v>4137729</v>
      </c>
      <c r="AF109" s="126" t="s">
        <v>1821</v>
      </c>
      <c r="AG109" s="127">
        <v>57716</v>
      </c>
      <c r="AH109" s="79">
        <v>42440</v>
      </c>
      <c r="AI109" s="308" t="s">
        <v>1594</v>
      </c>
      <c r="AJ109" s="35">
        <v>460000441</v>
      </c>
      <c r="AK109" s="51" t="s">
        <v>1902</v>
      </c>
      <c r="AL109" s="47"/>
      <c r="AM109" s="47">
        <v>4485922</v>
      </c>
      <c r="AN109" s="125"/>
      <c r="AO109" s="125">
        <f t="shared" si="148"/>
        <v>4485922</v>
      </c>
      <c r="AP109" s="148" t="s">
        <v>22</v>
      </c>
      <c r="AQ109" s="149" t="s">
        <v>68</v>
      </c>
      <c r="AR109" s="149" t="s">
        <v>68</v>
      </c>
      <c r="AS109" s="149" t="s">
        <v>68</v>
      </c>
      <c r="AT109" s="150" t="s">
        <v>68</v>
      </c>
      <c r="AU109" s="79">
        <v>42440</v>
      </c>
      <c r="AV109" s="79">
        <v>42489</v>
      </c>
      <c r="AW109" s="47">
        <f t="shared" ref="AW109:AW115" si="164">AV109-AU109</f>
        <v>49</v>
      </c>
      <c r="AX109" s="47"/>
      <c r="AY109" s="207" t="s">
        <v>2319</v>
      </c>
      <c r="AZ109" s="151">
        <f>LOOKUP(AY109,'SUPERVISIONES 2015'!$A$3:$B$1279,'SUPERVISIONES 2015'!$B$3:$B$1279)</f>
        <v>3085927</v>
      </c>
      <c r="BA109" s="208"/>
      <c r="BB109" s="153"/>
      <c r="BC109" s="153"/>
      <c r="BD109" s="154"/>
      <c r="BE109" s="209"/>
      <c r="BF109" s="153"/>
      <c r="BG109" s="154"/>
      <c r="BH109" s="155"/>
      <c r="BI109" s="156"/>
      <c r="BJ109" s="157"/>
      <c r="BK109" s="157"/>
      <c r="BL109" s="158"/>
      <c r="BM109" s="157"/>
      <c r="BN109" s="159"/>
      <c r="BO109" s="159"/>
      <c r="BP109" s="160"/>
      <c r="BQ109" s="161"/>
      <c r="BR109" s="162"/>
      <c r="BS109" s="161"/>
      <c r="BT109" s="163">
        <f t="shared" ref="BT109:BT115" si="165">+AN109</f>
        <v>0</v>
      </c>
      <c r="BU109" s="164">
        <f t="shared" ref="BU109:BU115" si="166">+BD109+BJ109+BP109+BT109</f>
        <v>0</v>
      </c>
      <c r="BV109" s="165">
        <f t="shared" ref="BV109:BV115" si="167">+AO109+BU109</f>
        <v>4485922</v>
      </c>
      <c r="BW109" s="166"/>
      <c r="BX109" s="166"/>
      <c r="BY109" s="309"/>
      <c r="BZ109" s="166"/>
      <c r="CA109" s="154"/>
      <c r="CB109" s="157"/>
      <c r="CC109" s="156"/>
      <c r="CD109" s="156"/>
      <c r="CE109" s="156"/>
      <c r="CF109" s="157"/>
      <c r="CG109" s="192"/>
      <c r="CH109" s="192"/>
      <c r="CI109" s="193"/>
      <c r="CJ109" s="193"/>
      <c r="CK109" s="193"/>
      <c r="CL109" s="194"/>
      <c r="CM109" s="195">
        <f t="shared" ref="CM109:CM115" si="168">+IF(BX109&gt;AV109,IF(CC109&gt;BX109,IF(CH109&gt;CC109,CH109,CC109),BX109),AV109)</f>
        <v>42489</v>
      </c>
      <c r="CN109" s="196"/>
      <c r="CO109" s="125"/>
      <c r="CP109" s="194"/>
      <c r="CQ109" s="197" t="e">
        <f>+SUMIFS(#REF!,#REF!,AG109)</f>
        <v>#REF!</v>
      </c>
      <c r="CR109" s="198" t="e">
        <f>+SUMIFS(#REF!,#REF!,BB109)+SUMIFS(#REF!,#REF!,BH109)+SUMIFS(#REF!,#REF!,BN109)</f>
        <v>#REF!</v>
      </c>
      <c r="CS109" s="199" t="e">
        <f t="shared" ref="CS109:CS115" si="169">+(CQ109+CR109)/BV109</f>
        <v>#REF!</v>
      </c>
      <c r="CT109" s="200"/>
      <c r="CU109" s="201" t="str">
        <f t="shared" ref="CU109:CU115" si="170">+R109</f>
        <v>EJECUCIÓN</v>
      </c>
      <c r="CV109" s="202"/>
      <c r="CW109" s="203">
        <f t="shared" ref="CW109:CW115" si="171">+AU109</f>
        <v>42440</v>
      </c>
      <c r="CX109" s="201">
        <f t="shared" ref="CX109:CX115" si="172">+CM109</f>
        <v>42489</v>
      </c>
      <c r="CY109" s="204">
        <f t="shared" ref="CY109:CY115" si="173">+CX109-CW109</f>
        <v>49</v>
      </c>
      <c r="CZ109" s="204">
        <f t="shared" ref="CZ109:CZ115" si="174">+$DB$1-CW109</f>
        <v>-163</v>
      </c>
      <c r="DA109" s="205">
        <f t="shared" ref="DA109:DA115" si="175">+IF(CZ109&gt;=CY109,100,(CZ109/CY109)*100)</f>
        <v>-332.65306122448976</v>
      </c>
      <c r="DB109" s="261"/>
      <c r="DC109" s="204">
        <f t="shared" ref="DC109:DC115" si="176">+DA109</f>
        <v>-332.65306122448976</v>
      </c>
      <c r="DD109" s="206" t="e">
        <f t="shared" ref="DD109:DD115" si="177">+CS109</f>
        <v>#REF!</v>
      </c>
    </row>
    <row r="110" spans="1:108" s="130" customFormat="1" ht="60" hidden="1" customHeight="1" x14ac:dyDescent="0.25">
      <c r="A110" s="521">
        <f t="shared" si="98"/>
        <v>7264</v>
      </c>
      <c r="B110" s="115" t="s">
        <v>2319</v>
      </c>
      <c r="C110" s="116" t="s">
        <v>2328</v>
      </c>
      <c r="D110" s="443" t="s">
        <v>2329</v>
      </c>
      <c r="E110" s="79">
        <v>42440</v>
      </c>
      <c r="F110" s="51" t="s">
        <v>1628</v>
      </c>
      <c r="G110" s="118" t="s">
        <v>2017</v>
      </c>
      <c r="H110" s="48" t="s">
        <v>2000</v>
      </c>
      <c r="I110" s="48" t="s">
        <v>2000</v>
      </c>
      <c r="J110" s="28" t="s">
        <v>2322</v>
      </c>
      <c r="K110" s="61" t="s">
        <v>2323</v>
      </c>
      <c r="L110" s="120">
        <v>91111703</v>
      </c>
      <c r="M110" s="54" t="s">
        <v>2324</v>
      </c>
      <c r="N110" s="47">
        <v>730800</v>
      </c>
      <c r="O110" s="47" t="s">
        <v>2325</v>
      </c>
      <c r="P110" s="47" t="s">
        <v>2105</v>
      </c>
      <c r="Q110" s="122" t="s">
        <v>1488</v>
      </c>
      <c r="R110" s="121" t="s">
        <v>1489</v>
      </c>
      <c r="S110" s="123"/>
      <c r="T110" s="124"/>
      <c r="U110" s="123"/>
      <c r="V110" s="500">
        <v>7264</v>
      </c>
      <c r="W110" s="79">
        <v>42440</v>
      </c>
      <c r="X110" s="79">
        <v>42440</v>
      </c>
      <c r="Y110" s="125">
        <f t="shared" si="163"/>
        <v>0</v>
      </c>
      <c r="Z110" s="48" t="s">
        <v>1919</v>
      </c>
      <c r="AA110" s="119" t="s">
        <v>2326</v>
      </c>
      <c r="AB110" s="48" t="s">
        <v>2010</v>
      </c>
      <c r="AC110" s="48" t="s">
        <v>2010</v>
      </c>
      <c r="AD110" s="51" t="s">
        <v>2330</v>
      </c>
      <c r="AE110" s="146">
        <v>805022296</v>
      </c>
      <c r="AF110" s="126"/>
      <c r="AG110" s="127">
        <v>57816</v>
      </c>
      <c r="AH110" s="79">
        <v>42440</v>
      </c>
      <c r="AI110" s="308" t="s">
        <v>1594</v>
      </c>
      <c r="AJ110" s="35">
        <v>37837867622</v>
      </c>
      <c r="AK110" s="51" t="s">
        <v>1513</v>
      </c>
      <c r="AL110" s="47"/>
      <c r="AM110" s="47">
        <v>730800</v>
      </c>
      <c r="AN110" s="125"/>
      <c r="AO110" s="125">
        <f t="shared" si="148"/>
        <v>730800</v>
      </c>
      <c r="AP110" s="148" t="s">
        <v>22</v>
      </c>
      <c r="AQ110" s="149" t="s">
        <v>68</v>
      </c>
      <c r="AR110" s="149" t="s">
        <v>68</v>
      </c>
      <c r="AS110" s="149" t="s">
        <v>68</v>
      </c>
      <c r="AT110" s="150" t="s">
        <v>68</v>
      </c>
      <c r="AU110" s="79">
        <v>42440</v>
      </c>
      <c r="AV110" s="79">
        <v>42489</v>
      </c>
      <c r="AW110" s="47">
        <f t="shared" si="164"/>
        <v>49</v>
      </c>
      <c r="AX110" s="47"/>
      <c r="AY110" s="207" t="s">
        <v>2319</v>
      </c>
      <c r="AZ110" s="151">
        <f>LOOKUP(AY110,'SUPERVISIONES 2015'!$A$3:$B$1279,'SUPERVISIONES 2015'!$B$3:$B$1279)</f>
        <v>3085927</v>
      </c>
      <c r="BA110" s="208"/>
      <c r="BB110" s="153"/>
      <c r="BC110" s="153"/>
      <c r="BD110" s="154"/>
      <c r="BE110" s="209"/>
      <c r="BF110" s="153"/>
      <c r="BG110" s="154"/>
      <c r="BH110" s="155"/>
      <c r="BI110" s="156"/>
      <c r="BJ110" s="157"/>
      <c r="BK110" s="157"/>
      <c r="BL110" s="158"/>
      <c r="BM110" s="157"/>
      <c r="BN110" s="159"/>
      <c r="BO110" s="159"/>
      <c r="BP110" s="160"/>
      <c r="BQ110" s="161"/>
      <c r="BR110" s="162"/>
      <c r="BS110" s="161"/>
      <c r="BT110" s="163">
        <f t="shared" si="165"/>
        <v>0</v>
      </c>
      <c r="BU110" s="164">
        <f t="shared" si="166"/>
        <v>0</v>
      </c>
      <c r="BV110" s="165">
        <f t="shared" si="167"/>
        <v>730800</v>
      </c>
      <c r="BW110" s="166"/>
      <c r="BX110" s="166"/>
      <c r="BY110" s="309"/>
      <c r="BZ110" s="166"/>
      <c r="CA110" s="154"/>
      <c r="CB110" s="157"/>
      <c r="CC110" s="156"/>
      <c r="CD110" s="156"/>
      <c r="CE110" s="156"/>
      <c r="CF110" s="157"/>
      <c r="CG110" s="192"/>
      <c r="CH110" s="192"/>
      <c r="CI110" s="193"/>
      <c r="CJ110" s="193"/>
      <c r="CK110" s="193"/>
      <c r="CL110" s="194"/>
      <c r="CM110" s="195">
        <f t="shared" si="168"/>
        <v>42489</v>
      </c>
      <c r="CN110" s="196"/>
      <c r="CO110" s="125"/>
      <c r="CP110" s="194"/>
      <c r="CQ110" s="197" t="e">
        <f>+SUMIFS(#REF!,#REF!,AG110)</f>
        <v>#REF!</v>
      </c>
      <c r="CR110" s="198" t="e">
        <f>+SUMIFS(#REF!,#REF!,BB110)+SUMIFS(#REF!,#REF!,BH110)+SUMIFS(#REF!,#REF!,BN110)</f>
        <v>#REF!</v>
      </c>
      <c r="CS110" s="199" t="e">
        <f t="shared" si="169"/>
        <v>#REF!</v>
      </c>
      <c r="CT110" s="200"/>
      <c r="CU110" s="201" t="str">
        <f t="shared" si="170"/>
        <v>EJECUCIÓN</v>
      </c>
      <c r="CV110" s="202"/>
      <c r="CW110" s="203">
        <f t="shared" si="171"/>
        <v>42440</v>
      </c>
      <c r="CX110" s="201">
        <f t="shared" si="172"/>
        <v>42489</v>
      </c>
      <c r="CY110" s="204">
        <f t="shared" si="173"/>
        <v>49</v>
      </c>
      <c r="CZ110" s="204">
        <f t="shared" si="174"/>
        <v>-163</v>
      </c>
      <c r="DA110" s="205">
        <f t="shared" si="175"/>
        <v>-332.65306122448976</v>
      </c>
      <c r="DB110" s="261"/>
      <c r="DC110" s="204">
        <f t="shared" si="176"/>
        <v>-332.65306122448976</v>
      </c>
      <c r="DD110" s="206" t="e">
        <f t="shared" si="177"/>
        <v>#REF!</v>
      </c>
    </row>
    <row r="111" spans="1:108" s="130" customFormat="1" ht="60" hidden="1" customHeight="1" x14ac:dyDescent="0.25">
      <c r="A111" s="521">
        <f t="shared" si="98"/>
        <v>7265</v>
      </c>
      <c r="B111" s="115" t="s">
        <v>2319</v>
      </c>
      <c r="C111" s="116" t="s">
        <v>2331</v>
      </c>
      <c r="D111" s="443">
        <v>14864</v>
      </c>
      <c r="E111" s="79">
        <v>42440</v>
      </c>
      <c r="F111" s="51" t="s">
        <v>1628</v>
      </c>
      <c r="G111" s="118" t="s">
        <v>2017</v>
      </c>
      <c r="H111" s="48" t="s">
        <v>2000</v>
      </c>
      <c r="I111" s="48" t="s">
        <v>2000</v>
      </c>
      <c r="J111" s="28" t="s">
        <v>2322</v>
      </c>
      <c r="K111" s="61" t="s">
        <v>2323</v>
      </c>
      <c r="L111" s="120">
        <v>91111703</v>
      </c>
      <c r="M111" s="54" t="s">
        <v>2324</v>
      </c>
      <c r="N111" s="47">
        <v>556800</v>
      </c>
      <c r="O111" s="47" t="s">
        <v>2325</v>
      </c>
      <c r="P111" s="47" t="s">
        <v>2105</v>
      </c>
      <c r="Q111" s="122" t="s">
        <v>1488</v>
      </c>
      <c r="R111" s="121" t="s">
        <v>1489</v>
      </c>
      <c r="S111" s="123"/>
      <c r="T111" s="124"/>
      <c r="U111" s="123"/>
      <c r="V111" s="500">
        <v>7265</v>
      </c>
      <c r="W111" s="79">
        <v>42440</v>
      </c>
      <c r="X111" s="79">
        <v>42440</v>
      </c>
      <c r="Y111" s="125">
        <f t="shared" si="163"/>
        <v>0</v>
      </c>
      <c r="Z111" s="48" t="s">
        <v>1919</v>
      </c>
      <c r="AA111" s="119" t="s">
        <v>2326</v>
      </c>
      <c r="AB111" s="48" t="s">
        <v>2010</v>
      </c>
      <c r="AC111" s="48" t="s">
        <v>2010</v>
      </c>
      <c r="AD111" s="51" t="s">
        <v>2330</v>
      </c>
      <c r="AE111" s="146">
        <v>805022296</v>
      </c>
      <c r="AF111" s="126"/>
      <c r="AG111" s="127">
        <v>57816</v>
      </c>
      <c r="AH111" s="79">
        <v>42440</v>
      </c>
      <c r="AI111" s="308" t="s">
        <v>1594</v>
      </c>
      <c r="AJ111" s="35">
        <v>37837867622</v>
      </c>
      <c r="AK111" s="51" t="s">
        <v>1513</v>
      </c>
      <c r="AL111" s="47"/>
      <c r="AM111" s="47">
        <v>556800</v>
      </c>
      <c r="AN111" s="125"/>
      <c r="AO111" s="125">
        <f t="shared" si="148"/>
        <v>556800</v>
      </c>
      <c r="AP111" s="148" t="s">
        <v>22</v>
      </c>
      <c r="AQ111" s="149" t="s">
        <v>68</v>
      </c>
      <c r="AR111" s="149" t="s">
        <v>68</v>
      </c>
      <c r="AS111" s="149" t="s">
        <v>68</v>
      </c>
      <c r="AT111" s="150" t="s">
        <v>68</v>
      </c>
      <c r="AU111" s="79">
        <v>42440</v>
      </c>
      <c r="AV111" s="79">
        <v>42489</v>
      </c>
      <c r="AW111" s="47">
        <f t="shared" si="164"/>
        <v>49</v>
      </c>
      <c r="AX111" s="47"/>
      <c r="AY111" s="207" t="s">
        <v>2319</v>
      </c>
      <c r="AZ111" s="151">
        <f>LOOKUP(AY111,'SUPERVISIONES 2015'!$A$3:$B$1279,'SUPERVISIONES 2015'!$B$3:$B$1279)</f>
        <v>3085927</v>
      </c>
      <c r="BA111" s="208"/>
      <c r="BB111" s="153"/>
      <c r="BC111" s="153"/>
      <c r="BD111" s="154"/>
      <c r="BE111" s="209"/>
      <c r="BF111" s="153"/>
      <c r="BG111" s="154"/>
      <c r="BH111" s="155"/>
      <c r="BI111" s="156"/>
      <c r="BJ111" s="157"/>
      <c r="BK111" s="157"/>
      <c r="BL111" s="158"/>
      <c r="BM111" s="157"/>
      <c r="BN111" s="159"/>
      <c r="BO111" s="159"/>
      <c r="BP111" s="160"/>
      <c r="BQ111" s="161"/>
      <c r="BR111" s="162"/>
      <c r="BS111" s="161"/>
      <c r="BT111" s="163">
        <f t="shared" si="165"/>
        <v>0</v>
      </c>
      <c r="BU111" s="164">
        <f t="shared" si="166"/>
        <v>0</v>
      </c>
      <c r="BV111" s="165">
        <f t="shared" si="167"/>
        <v>556800</v>
      </c>
      <c r="BW111" s="166"/>
      <c r="BX111" s="166"/>
      <c r="BY111" s="309"/>
      <c r="BZ111" s="166"/>
      <c r="CA111" s="154"/>
      <c r="CB111" s="157"/>
      <c r="CC111" s="156"/>
      <c r="CD111" s="156"/>
      <c r="CE111" s="156"/>
      <c r="CF111" s="157"/>
      <c r="CG111" s="192"/>
      <c r="CH111" s="192"/>
      <c r="CI111" s="193"/>
      <c r="CJ111" s="193"/>
      <c r="CK111" s="193"/>
      <c r="CL111" s="194"/>
      <c r="CM111" s="195">
        <f t="shared" si="168"/>
        <v>42489</v>
      </c>
      <c r="CN111" s="196"/>
      <c r="CO111" s="125"/>
      <c r="CP111" s="194"/>
      <c r="CQ111" s="197" t="e">
        <f>+SUMIFS(#REF!,#REF!,AG111)</f>
        <v>#REF!</v>
      </c>
      <c r="CR111" s="198" t="e">
        <f>+SUMIFS(#REF!,#REF!,BB111)+SUMIFS(#REF!,#REF!,BH111)+SUMIFS(#REF!,#REF!,BN111)</f>
        <v>#REF!</v>
      </c>
      <c r="CS111" s="199" t="e">
        <f t="shared" si="169"/>
        <v>#REF!</v>
      </c>
      <c r="CT111" s="200"/>
      <c r="CU111" s="201" t="str">
        <f t="shared" si="170"/>
        <v>EJECUCIÓN</v>
      </c>
      <c r="CV111" s="202"/>
      <c r="CW111" s="203">
        <f t="shared" si="171"/>
        <v>42440</v>
      </c>
      <c r="CX111" s="201">
        <f t="shared" si="172"/>
        <v>42489</v>
      </c>
      <c r="CY111" s="204">
        <f t="shared" si="173"/>
        <v>49</v>
      </c>
      <c r="CZ111" s="204">
        <f t="shared" si="174"/>
        <v>-163</v>
      </c>
      <c r="DA111" s="205">
        <f t="shared" si="175"/>
        <v>-332.65306122448976</v>
      </c>
      <c r="DB111" s="261"/>
      <c r="DC111" s="204">
        <f t="shared" si="176"/>
        <v>-332.65306122448976</v>
      </c>
      <c r="DD111" s="206" t="e">
        <f t="shared" si="177"/>
        <v>#REF!</v>
      </c>
    </row>
    <row r="112" spans="1:108" s="130" customFormat="1" ht="60" hidden="1" customHeight="1" x14ac:dyDescent="0.25">
      <c r="A112" s="521">
        <f t="shared" si="98"/>
        <v>7266</v>
      </c>
      <c r="B112" s="115" t="s">
        <v>2319</v>
      </c>
      <c r="C112" s="116" t="s">
        <v>2332</v>
      </c>
      <c r="D112" s="443">
        <v>14863</v>
      </c>
      <c r="E112" s="79">
        <v>42440</v>
      </c>
      <c r="F112" s="51" t="s">
        <v>1628</v>
      </c>
      <c r="G112" s="118" t="s">
        <v>2017</v>
      </c>
      <c r="H112" s="48" t="s">
        <v>2000</v>
      </c>
      <c r="I112" s="48" t="s">
        <v>2000</v>
      </c>
      <c r="J112" s="28" t="s">
        <v>2322</v>
      </c>
      <c r="K112" s="61" t="s">
        <v>2323</v>
      </c>
      <c r="L112" s="120">
        <v>91111703</v>
      </c>
      <c r="M112" s="54" t="s">
        <v>2324</v>
      </c>
      <c r="N112" s="47">
        <v>1448701</v>
      </c>
      <c r="O112" s="47" t="s">
        <v>2325</v>
      </c>
      <c r="P112" s="47" t="s">
        <v>2105</v>
      </c>
      <c r="Q112" s="122" t="s">
        <v>1488</v>
      </c>
      <c r="R112" s="121" t="s">
        <v>1489</v>
      </c>
      <c r="S112" s="123"/>
      <c r="T112" s="124"/>
      <c r="U112" s="123"/>
      <c r="V112" s="500">
        <v>7266</v>
      </c>
      <c r="W112" s="79">
        <v>42440</v>
      </c>
      <c r="X112" s="79">
        <v>42440</v>
      </c>
      <c r="Y112" s="125">
        <f t="shared" si="163"/>
        <v>0</v>
      </c>
      <c r="Z112" s="48" t="s">
        <v>1919</v>
      </c>
      <c r="AA112" s="119" t="s">
        <v>2326</v>
      </c>
      <c r="AB112" s="48" t="s">
        <v>2010</v>
      </c>
      <c r="AC112" s="48" t="s">
        <v>2010</v>
      </c>
      <c r="AD112" s="51" t="s">
        <v>2327</v>
      </c>
      <c r="AE112" s="146">
        <v>4137729</v>
      </c>
      <c r="AF112" s="126" t="s">
        <v>1821</v>
      </c>
      <c r="AG112" s="127">
        <v>58116</v>
      </c>
      <c r="AH112" s="79">
        <v>42440</v>
      </c>
      <c r="AI112" s="308" t="s">
        <v>1594</v>
      </c>
      <c r="AJ112" s="35">
        <v>460000441</v>
      </c>
      <c r="AK112" s="51" t="s">
        <v>1902</v>
      </c>
      <c r="AL112" s="47"/>
      <c r="AM112" s="47">
        <v>1448701</v>
      </c>
      <c r="AN112" s="125"/>
      <c r="AO112" s="125">
        <f t="shared" si="148"/>
        <v>1448701</v>
      </c>
      <c r="AP112" s="148" t="s">
        <v>22</v>
      </c>
      <c r="AQ112" s="149" t="s">
        <v>68</v>
      </c>
      <c r="AR112" s="149" t="s">
        <v>68</v>
      </c>
      <c r="AS112" s="149" t="s">
        <v>68</v>
      </c>
      <c r="AT112" s="150" t="s">
        <v>68</v>
      </c>
      <c r="AU112" s="79">
        <v>42440</v>
      </c>
      <c r="AV112" s="79">
        <v>42489</v>
      </c>
      <c r="AW112" s="47">
        <f t="shared" si="164"/>
        <v>49</v>
      </c>
      <c r="AX112" s="47"/>
      <c r="AY112" s="207" t="s">
        <v>2319</v>
      </c>
      <c r="AZ112" s="151">
        <f>LOOKUP(AY112,'SUPERVISIONES 2015'!$A$3:$B$1279,'SUPERVISIONES 2015'!$B$3:$B$1279)</f>
        <v>3085927</v>
      </c>
      <c r="BA112" s="208"/>
      <c r="BB112" s="153"/>
      <c r="BC112" s="153"/>
      <c r="BD112" s="154"/>
      <c r="BE112" s="209"/>
      <c r="BF112" s="153"/>
      <c r="BG112" s="154"/>
      <c r="BH112" s="155"/>
      <c r="BI112" s="156"/>
      <c r="BJ112" s="157"/>
      <c r="BK112" s="157"/>
      <c r="BL112" s="158"/>
      <c r="BM112" s="157"/>
      <c r="BN112" s="159"/>
      <c r="BO112" s="159"/>
      <c r="BP112" s="160"/>
      <c r="BQ112" s="161"/>
      <c r="BR112" s="162"/>
      <c r="BS112" s="161"/>
      <c r="BT112" s="163">
        <f t="shared" si="165"/>
        <v>0</v>
      </c>
      <c r="BU112" s="164">
        <f t="shared" si="166"/>
        <v>0</v>
      </c>
      <c r="BV112" s="165">
        <f t="shared" si="167"/>
        <v>1448701</v>
      </c>
      <c r="BW112" s="166"/>
      <c r="BX112" s="166"/>
      <c r="BY112" s="309"/>
      <c r="BZ112" s="166"/>
      <c r="CA112" s="154"/>
      <c r="CB112" s="157"/>
      <c r="CC112" s="156"/>
      <c r="CD112" s="156"/>
      <c r="CE112" s="156"/>
      <c r="CF112" s="157"/>
      <c r="CG112" s="192"/>
      <c r="CH112" s="192"/>
      <c r="CI112" s="193"/>
      <c r="CJ112" s="193"/>
      <c r="CK112" s="193"/>
      <c r="CL112" s="194"/>
      <c r="CM112" s="195">
        <f t="shared" si="168"/>
        <v>42489</v>
      </c>
      <c r="CN112" s="196"/>
      <c r="CO112" s="125"/>
      <c r="CP112" s="194"/>
      <c r="CQ112" s="197" t="e">
        <f>+SUMIFS(#REF!,#REF!,AG112)</f>
        <v>#REF!</v>
      </c>
      <c r="CR112" s="198" t="e">
        <f>+SUMIFS(#REF!,#REF!,BB112)+SUMIFS(#REF!,#REF!,BH112)+SUMIFS(#REF!,#REF!,BN112)</f>
        <v>#REF!</v>
      </c>
      <c r="CS112" s="199" t="e">
        <f t="shared" si="169"/>
        <v>#REF!</v>
      </c>
      <c r="CT112" s="200"/>
      <c r="CU112" s="201" t="str">
        <f t="shared" si="170"/>
        <v>EJECUCIÓN</v>
      </c>
      <c r="CV112" s="202"/>
      <c r="CW112" s="203">
        <f t="shared" si="171"/>
        <v>42440</v>
      </c>
      <c r="CX112" s="201">
        <f t="shared" si="172"/>
        <v>42489</v>
      </c>
      <c r="CY112" s="204">
        <f t="shared" si="173"/>
        <v>49</v>
      </c>
      <c r="CZ112" s="204">
        <f t="shared" si="174"/>
        <v>-163</v>
      </c>
      <c r="DA112" s="205">
        <f t="shared" si="175"/>
        <v>-332.65306122448976</v>
      </c>
      <c r="DB112" s="261"/>
      <c r="DC112" s="204">
        <f t="shared" si="176"/>
        <v>-332.65306122448976</v>
      </c>
      <c r="DD112" s="206" t="e">
        <f t="shared" si="177"/>
        <v>#REF!</v>
      </c>
    </row>
    <row r="113" spans="1:108" s="130" customFormat="1" ht="60" hidden="1" customHeight="1" x14ac:dyDescent="0.25">
      <c r="A113" s="521">
        <f t="shared" si="98"/>
        <v>7267</v>
      </c>
      <c r="B113" s="115" t="s">
        <v>2319</v>
      </c>
      <c r="C113" s="116" t="s">
        <v>2333</v>
      </c>
      <c r="D113" s="443">
        <v>14862</v>
      </c>
      <c r="E113" s="79">
        <v>42440</v>
      </c>
      <c r="F113" s="51" t="s">
        <v>1628</v>
      </c>
      <c r="G113" s="118" t="s">
        <v>2017</v>
      </c>
      <c r="H113" s="48" t="s">
        <v>2000</v>
      </c>
      <c r="I113" s="48" t="s">
        <v>2000</v>
      </c>
      <c r="J113" s="28" t="s">
        <v>2322</v>
      </c>
      <c r="K113" s="61" t="s">
        <v>2323</v>
      </c>
      <c r="L113" s="120">
        <v>91111703</v>
      </c>
      <c r="M113" s="54" t="s">
        <v>2324</v>
      </c>
      <c r="N113" s="47">
        <v>2232903</v>
      </c>
      <c r="O113" s="47" t="s">
        <v>2325</v>
      </c>
      <c r="P113" s="47" t="s">
        <v>2105</v>
      </c>
      <c r="Q113" s="122" t="s">
        <v>1488</v>
      </c>
      <c r="R113" s="121" t="s">
        <v>1489</v>
      </c>
      <c r="S113" s="123"/>
      <c r="T113" s="124"/>
      <c r="U113" s="123"/>
      <c r="V113" s="500">
        <v>7267</v>
      </c>
      <c r="W113" s="79">
        <v>42440</v>
      </c>
      <c r="X113" s="79">
        <v>42440</v>
      </c>
      <c r="Y113" s="125">
        <f t="shared" si="163"/>
        <v>0</v>
      </c>
      <c r="Z113" s="48" t="s">
        <v>1919</v>
      </c>
      <c r="AA113" s="119" t="s">
        <v>2326</v>
      </c>
      <c r="AB113" s="48" t="s">
        <v>2010</v>
      </c>
      <c r="AC113" s="48" t="s">
        <v>2010</v>
      </c>
      <c r="AD113" s="51" t="s">
        <v>2327</v>
      </c>
      <c r="AE113" s="146">
        <v>4137729</v>
      </c>
      <c r="AF113" s="126" t="s">
        <v>1821</v>
      </c>
      <c r="AG113" s="127">
        <v>58216</v>
      </c>
      <c r="AH113" s="79">
        <v>42440</v>
      </c>
      <c r="AI113" s="308" t="s">
        <v>1594</v>
      </c>
      <c r="AJ113" s="35">
        <v>460000441</v>
      </c>
      <c r="AK113" s="51" t="s">
        <v>1902</v>
      </c>
      <c r="AL113" s="47"/>
      <c r="AM113" s="47">
        <v>2232903</v>
      </c>
      <c r="AN113" s="125"/>
      <c r="AO113" s="125">
        <f t="shared" si="148"/>
        <v>2232903</v>
      </c>
      <c r="AP113" s="148" t="s">
        <v>22</v>
      </c>
      <c r="AQ113" s="149" t="s">
        <v>68</v>
      </c>
      <c r="AR113" s="149" t="s">
        <v>68</v>
      </c>
      <c r="AS113" s="149" t="s">
        <v>68</v>
      </c>
      <c r="AT113" s="150" t="s">
        <v>68</v>
      </c>
      <c r="AU113" s="79">
        <v>42440</v>
      </c>
      <c r="AV113" s="79">
        <v>42489</v>
      </c>
      <c r="AW113" s="47">
        <f t="shared" si="164"/>
        <v>49</v>
      </c>
      <c r="AX113" s="47"/>
      <c r="AY113" s="207" t="s">
        <v>2319</v>
      </c>
      <c r="AZ113" s="151">
        <f>LOOKUP(AY113,'SUPERVISIONES 2015'!$A$3:$B$1279,'SUPERVISIONES 2015'!$B$3:$B$1279)</f>
        <v>3085927</v>
      </c>
      <c r="BA113" s="208"/>
      <c r="BB113" s="153"/>
      <c r="BC113" s="153"/>
      <c r="BD113" s="154"/>
      <c r="BE113" s="209"/>
      <c r="BF113" s="153"/>
      <c r="BG113" s="154"/>
      <c r="BH113" s="155"/>
      <c r="BI113" s="156"/>
      <c r="BJ113" s="157"/>
      <c r="BK113" s="157"/>
      <c r="BL113" s="158"/>
      <c r="BM113" s="157"/>
      <c r="BN113" s="159"/>
      <c r="BO113" s="159"/>
      <c r="BP113" s="160"/>
      <c r="BQ113" s="161"/>
      <c r="BR113" s="162"/>
      <c r="BS113" s="161"/>
      <c r="BT113" s="163">
        <f t="shared" si="165"/>
        <v>0</v>
      </c>
      <c r="BU113" s="164">
        <f t="shared" si="166"/>
        <v>0</v>
      </c>
      <c r="BV113" s="165">
        <f t="shared" si="167"/>
        <v>2232903</v>
      </c>
      <c r="BW113" s="166"/>
      <c r="BX113" s="166"/>
      <c r="BY113" s="309"/>
      <c r="BZ113" s="166"/>
      <c r="CA113" s="154"/>
      <c r="CB113" s="157"/>
      <c r="CC113" s="156"/>
      <c r="CD113" s="156"/>
      <c r="CE113" s="156"/>
      <c r="CF113" s="157"/>
      <c r="CG113" s="192"/>
      <c r="CH113" s="192"/>
      <c r="CI113" s="193"/>
      <c r="CJ113" s="193"/>
      <c r="CK113" s="193"/>
      <c r="CL113" s="194"/>
      <c r="CM113" s="195">
        <f t="shared" si="168"/>
        <v>42489</v>
      </c>
      <c r="CN113" s="196"/>
      <c r="CO113" s="125"/>
      <c r="CP113" s="194"/>
      <c r="CQ113" s="197" t="e">
        <f>+SUMIFS(#REF!,#REF!,AG113)</f>
        <v>#REF!</v>
      </c>
      <c r="CR113" s="198" t="e">
        <f>+SUMIFS(#REF!,#REF!,BB113)+SUMIFS(#REF!,#REF!,BH113)+SUMIFS(#REF!,#REF!,BN113)</f>
        <v>#REF!</v>
      </c>
      <c r="CS113" s="199" t="e">
        <f t="shared" si="169"/>
        <v>#REF!</v>
      </c>
      <c r="CT113" s="200"/>
      <c r="CU113" s="201" t="str">
        <f t="shared" si="170"/>
        <v>EJECUCIÓN</v>
      </c>
      <c r="CV113" s="202"/>
      <c r="CW113" s="203">
        <f t="shared" si="171"/>
        <v>42440</v>
      </c>
      <c r="CX113" s="201">
        <f t="shared" si="172"/>
        <v>42489</v>
      </c>
      <c r="CY113" s="204">
        <f t="shared" si="173"/>
        <v>49</v>
      </c>
      <c r="CZ113" s="204">
        <f t="shared" si="174"/>
        <v>-163</v>
      </c>
      <c r="DA113" s="205">
        <f t="shared" si="175"/>
        <v>-332.65306122448976</v>
      </c>
      <c r="DB113" s="261"/>
      <c r="DC113" s="204">
        <f t="shared" si="176"/>
        <v>-332.65306122448976</v>
      </c>
      <c r="DD113" s="206" t="e">
        <f t="shared" si="177"/>
        <v>#REF!</v>
      </c>
    </row>
    <row r="114" spans="1:108" s="130" customFormat="1" ht="60" hidden="1" customHeight="1" x14ac:dyDescent="0.25">
      <c r="A114" s="521">
        <f t="shared" si="98"/>
        <v>7268</v>
      </c>
      <c r="B114" s="115" t="s">
        <v>2319</v>
      </c>
      <c r="C114" s="116" t="s">
        <v>2333</v>
      </c>
      <c r="D114" s="443">
        <v>14861</v>
      </c>
      <c r="E114" s="79">
        <v>42440</v>
      </c>
      <c r="F114" s="51" t="s">
        <v>1628</v>
      </c>
      <c r="G114" s="118" t="s">
        <v>2017</v>
      </c>
      <c r="H114" s="48" t="s">
        <v>2000</v>
      </c>
      <c r="I114" s="48" t="s">
        <v>2000</v>
      </c>
      <c r="J114" s="28" t="s">
        <v>2322</v>
      </c>
      <c r="K114" s="61" t="s">
        <v>2323</v>
      </c>
      <c r="L114" s="120">
        <v>91111703</v>
      </c>
      <c r="M114" s="54" t="s">
        <v>2324</v>
      </c>
      <c r="N114" s="47">
        <v>2565920</v>
      </c>
      <c r="O114" s="47" t="s">
        <v>2325</v>
      </c>
      <c r="P114" s="47" t="s">
        <v>2105</v>
      </c>
      <c r="Q114" s="122" t="s">
        <v>1488</v>
      </c>
      <c r="R114" s="121" t="s">
        <v>1489</v>
      </c>
      <c r="S114" s="123"/>
      <c r="T114" s="124"/>
      <c r="U114" s="123"/>
      <c r="V114" s="500">
        <v>7268</v>
      </c>
      <c r="W114" s="79">
        <v>42440</v>
      </c>
      <c r="X114" s="79">
        <v>42440</v>
      </c>
      <c r="Y114" s="125">
        <f t="shared" si="163"/>
        <v>0</v>
      </c>
      <c r="Z114" s="48" t="s">
        <v>1919</v>
      </c>
      <c r="AA114" s="119" t="s">
        <v>2326</v>
      </c>
      <c r="AB114" s="48" t="s">
        <v>2010</v>
      </c>
      <c r="AC114" s="48" t="s">
        <v>2010</v>
      </c>
      <c r="AD114" s="51" t="s">
        <v>2330</v>
      </c>
      <c r="AE114" s="146">
        <v>805022296</v>
      </c>
      <c r="AF114" s="126"/>
      <c r="AG114" s="127">
        <v>57816</v>
      </c>
      <c r="AH114" s="79">
        <v>42440</v>
      </c>
      <c r="AI114" s="308" t="s">
        <v>1594</v>
      </c>
      <c r="AJ114" s="35">
        <v>37837867622</v>
      </c>
      <c r="AK114" s="51" t="s">
        <v>1513</v>
      </c>
      <c r="AL114" s="47"/>
      <c r="AM114" s="47">
        <v>2565920</v>
      </c>
      <c r="AN114" s="125"/>
      <c r="AO114" s="125">
        <f t="shared" si="148"/>
        <v>2565920</v>
      </c>
      <c r="AP114" s="148" t="s">
        <v>22</v>
      </c>
      <c r="AQ114" s="149" t="s">
        <v>68</v>
      </c>
      <c r="AR114" s="149" t="s">
        <v>68</v>
      </c>
      <c r="AS114" s="149" t="s">
        <v>68</v>
      </c>
      <c r="AT114" s="150" t="s">
        <v>68</v>
      </c>
      <c r="AU114" s="79">
        <v>42440</v>
      </c>
      <c r="AV114" s="79">
        <v>42489</v>
      </c>
      <c r="AW114" s="47">
        <f t="shared" si="164"/>
        <v>49</v>
      </c>
      <c r="AX114" s="47"/>
      <c r="AY114" s="207" t="s">
        <v>2319</v>
      </c>
      <c r="AZ114" s="151">
        <f>LOOKUP(AY114,'SUPERVISIONES 2015'!$A$3:$B$1279,'SUPERVISIONES 2015'!$B$3:$B$1279)</f>
        <v>3085927</v>
      </c>
      <c r="BA114" s="208"/>
      <c r="BB114" s="153"/>
      <c r="BC114" s="153"/>
      <c r="BD114" s="154"/>
      <c r="BE114" s="209"/>
      <c r="BF114" s="153"/>
      <c r="BG114" s="154"/>
      <c r="BH114" s="155"/>
      <c r="BI114" s="156"/>
      <c r="BJ114" s="157"/>
      <c r="BK114" s="157"/>
      <c r="BL114" s="158"/>
      <c r="BM114" s="157"/>
      <c r="BN114" s="159"/>
      <c r="BO114" s="159"/>
      <c r="BP114" s="160"/>
      <c r="BQ114" s="161"/>
      <c r="BR114" s="162"/>
      <c r="BS114" s="161"/>
      <c r="BT114" s="163">
        <f t="shared" si="165"/>
        <v>0</v>
      </c>
      <c r="BU114" s="164">
        <f t="shared" si="166"/>
        <v>0</v>
      </c>
      <c r="BV114" s="165">
        <f t="shared" si="167"/>
        <v>2565920</v>
      </c>
      <c r="BW114" s="166"/>
      <c r="BX114" s="166"/>
      <c r="BY114" s="309"/>
      <c r="BZ114" s="166"/>
      <c r="CA114" s="154"/>
      <c r="CB114" s="157"/>
      <c r="CC114" s="156"/>
      <c r="CD114" s="156"/>
      <c r="CE114" s="156"/>
      <c r="CF114" s="157"/>
      <c r="CG114" s="192"/>
      <c r="CH114" s="192"/>
      <c r="CI114" s="193"/>
      <c r="CJ114" s="193"/>
      <c r="CK114" s="193"/>
      <c r="CL114" s="194"/>
      <c r="CM114" s="195">
        <f t="shared" si="168"/>
        <v>42489</v>
      </c>
      <c r="CN114" s="196"/>
      <c r="CO114" s="125"/>
      <c r="CP114" s="194"/>
      <c r="CQ114" s="197" t="e">
        <f>+SUMIFS(#REF!,#REF!,AG114)</f>
        <v>#REF!</v>
      </c>
      <c r="CR114" s="198" t="e">
        <f>+SUMIFS(#REF!,#REF!,BB114)+SUMIFS(#REF!,#REF!,BH114)+SUMIFS(#REF!,#REF!,BN114)</f>
        <v>#REF!</v>
      </c>
      <c r="CS114" s="199" t="e">
        <f t="shared" si="169"/>
        <v>#REF!</v>
      </c>
      <c r="CT114" s="200"/>
      <c r="CU114" s="201" t="str">
        <f t="shared" si="170"/>
        <v>EJECUCIÓN</v>
      </c>
      <c r="CV114" s="202"/>
      <c r="CW114" s="203">
        <f t="shared" si="171"/>
        <v>42440</v>
      </c>
      <c r="CX114" s="201">
        <f t="shared" si="172"/>
        <v>42489</v>
      </c>
      <c r="CY114" s="204">
        <f t="shared" si="173"/>
        <v>49</v>
      </c>
      <c r="CZ114" s="204">
        <f t="shared" si="174"/>
        <v>-163</v>
      </c>
      <c r="DA114" s="205">
        <f t="shared" si="175"/>
        <v>-332.65306122448976</v>
      </c>
      <c r="DB114" s="261"/>
      <c r="DC114" s="204">
        <f t="shared" si="176"/>
        <v>-332.65306122448976</v>
      </c>
      <c r="DD114" s="206" t="e">
        <f t="shared" si="177"/>
        <v>#REF!</v>
      </c>
    </row>
    <row r="115" spans="1:108" s="130" customFormat="1" ht="60" hidden="1" customHeight="1" x14ac:dyDescent="0.25">
      <c r="A115" s="521">
        <f t="shared" si="98"/>
        <v>7278</v>
      </c>
      <c r="B115" s="115" t="s">
        <v>2319</v>
      </c>
      <c r="C115" s="116" t="s">
        <v>2334</v>
      </c>
      <c r="D115" s="443">
        <v>14860</v>
      </c>
      <c r="E115" s="79">
        <v>42440</v>
      </c>
      <c r="F115" s="51" t="s">
        <v>1628</v>
      </c>
      <c r="G115" s="118" t="s">
        <v>2017</v>
      </c>
      <c r="H115" s="48" t="s">
        <v>2000</v>
      </c>
      <c r="I115" s="48" t="s">
        <v>2000</v>
      </c>
      <c r="J115" s="28" t="s">
        <v>2322</v>
      </c>
      <c r="K115" s="61" t="s">
        <v>2323</v>
      </c>
      <c r="L115" s="120">
        <v>91111703</v>
      </c>
      <c r="M115" s="54" t="s">
        <v>2324</v>
      </c>
      <c r="N115" s="47">
        <v>3572800</v>
      </c>
      <c r="O115" s="47" t="s">
        <v>2325</v>
      </c>
      <c r="P115" s="47" t="s">
        <v>2105</v>
      </c>
      <c r="Q115" s="122" t="s">
        <v>1488</v>
      </c>
      <c r="R115" s="121" t="s">
        <v>1489</v>
      </c>
      <c r="S115" s="123"/>
      <c r="T115" s="124"/>
      <c r="U115" s="123"/>
      <c r="V115" s="500">
        <v>7278</v>
      </c>
      <c r="W115" s="79">
        <v>42440</v>
      </c>
      <c r="X115" s="79">
        <v>42440</v>
      </c>
      <c r="Y115" s="125">
        <f t="shared" si="163"/>
        <v>0</v>
      </c>
      <c r="Z115" s="48" t="s">
        <v>1919</v>
      </c>
      <c r="AA115" s="119" t="s">
        <v>2326</v>
      </c>
      <c r="AB115" s="48" t="s">
        <v>2010</v>
      </c>
      <c r="AC115" s="48" t="s">
        <v>2010</v>
      </c>
      <c r="AD115" s="51" t="s">
        <v>2330</v>
      </c>
      <c r="AE115" s="146">
        <v>805022296</v>
      </c>
      <c r="AF115" s="126"/>
      <c r="AG115" s="127">
        <v>57816</v>
      </c>
      <c r="AH115" s="79">
        <v>42440</v>
      </c>
      <c r="AI115" s="308" t="s">
        <v>1594</v>
      </c>
      <c r="AJ115" s="35">
        <v>37837867622</v>
      </c>
      <c r="AK115" s="51" t="s">
        <v>1513</v>
      </c>
      <c r="AL115" s="47"/>
      <c r="AM115" s="47">
        <v>3572800</v>
      </c>
      <c r="AN115" s="125"/>
      <c r="AO115" s="125">
        <f t="shared" si="148"/>
        <v>3572800</v>
      </c>
      <c r="AP115" s="148" t="s">
        <v>22</v>
      </c>
      <c r="AQ115" s="149" t="s">
        <v>68</v>
      </c>
      <c r="AR115" s="149" t="s">
        <v>68</v>
      </c>
      <c r="AS115" s="149" t="s">
        <v>68</v>
      </c>
      <c r="AT115" s="150" t="s">
        <v>68</v>
      </c>
      <c r="AU115" s="79">
        <v>42440</v>
      </c>
      <c r="AV115" s="79">
        <v>42489</v>
      </c>
      <c r="AW115" s="47">
        <f t="shared" si="164"/>
        <v>49</v>
      </c>
      <c r="AX115" s="47"/>
      <c r="AY115" s="207" t="s">
        <v>2319</v>
      </c>
      <c r="AZ115" s="151">
        <f>LOOKUP(AY115,'SUPERVISIONES 2015'!$A$3:$B$1279,'SUPERVISIONES 2015'!$B$3:$B$1279)</f>
        <v>3085927</v>
      </c>
      <c r="BA115" s="208"/>
      <c r="BB115" s="153"/>
      <c r="BC115" s="153"/>
      <c r="BD115" s="154"/>
      <c r="BE115" s="209"/>
      <c r="BF115" s="153"/>
      <c r="BG115" s="154"/>
      <c r="BH115" s="155"/>
      <c r="BI115" s="156"/>
      <c r="BJ115" s="157"/>
      <c r="BK115" s="157"/>
      <c r="BL115" s="158"/>
      <c r="BM115" s="157"/>
      <c r="BN115" s="159"/>
      <c r="BO115" s="159"/>
      <c r="BP115" s="160"/>
      <c r="BQ115" s="161"/>
      <c r="BR115" s="162"/>
      <c r="BS115" s="161"/>
      <c r="BT115" s="163">
        <f t="shared" si="165"/>
        <v>0</v>
      </c>
      <c r="BU115" s="164">
        <f t="shared" si="166"/>
        <v>0</v>
      </c>
      <c r="BV115" s="165">
        <f t="shared" si="167"/>
        <v>3572800</v>
      </c>
      <c r="BW115" s="166"/>
      <c r="BX115" s="166"/>
      <c r="BY115" s="309"/>
      <c r="BZ115" s="166"/>
      <c r="CA115" s="154"/>
      <c r="CB115" s="157"/>
      <c r="CC115" s="156"/>
      <c r="CD115" s="156"/>
      <c r="CE115" s="156"/>
      <c r="CF115" s="157"/>
      <c r="CG115" s="192"/>
      <c r="CH115" s="192"/>
      <c r="CI115" s="193"/>
      <c r="CJ115" s="193"/>
      <c r="CK115" s="193"/>
      <c r="CL115" s="194"/>
      <c r="CM115" s="195">
        <f t="shared" si="168"/>
        <v>42489</v>
      </c>
      <c r="CN115" s="196"/>
      <c r="CO115" s="125"/>
      <c r="CP115" s="194"/>
      <c r="CQ115" s="197" t="e">
        <f>+SUMIFS(#REF!,#REF!,AG115)</f>
        <v>#REF!</v>
      </c>
      <c r="CR115" s="198" t="e">
        <f>+SUMIFS(#REF!,#REF!,BB115)+SUMIFS(#REF!,#REF!,BH115)+SUMIFS(#REF!,#REF!,BN115)</f>
        <v>#REF!</v>
      </c>
      <c r="CS115" s="199" t="e">
        <f t="shared" si="169"/>
        <v>#REF!</v>
      </c>
      <c r="CT115" s="200"/>
      <c r="CU115" s="201" t="str">
        <f t="shared" si="170"/>
        <v>EJECUCIÓN</v>
      </c>
      <c r="CV115" s="202"/>
      <c r="CW115" s="203">
        <f t="shared" si="171"/>
        <v>42440</v>
      </c>
      <c r="CX115" s="201">
        <f t="shared" si="172"/>
        <v>42489</v>
      </c>
      <c r="CY115" s="204">
        <f t="shared" si="173"/>
        <v>49</v>
      </c>
      <c r="CZ115" s="204">
        <f t="shared" si="174"/>
        <v>-163</v>
      </c>
      <c r="DA115" s="205">
        <f t="shared" si="175"/>
        <v>-332.65306122448976</v>
      </c>
      <c r="DB115" s="261"/>
      <c r="DC115" s="204">
        <f t="shared" si="176"/>
        <v>-332.65306122448976</v>
      </c>
      <c r="DD115" s="206" t="e">
        <f t="shared" si="177"/>
        <v>#REF!</v>
      </c>
    </row>
    <row r="116" spans="1:108" ht="38.25" x14ac:dyDescent="0.25">
      <c r="A116" s="521">
        <f t="shared" si="98"/>
        <v>75</v>
      </c>
      <c r="B116" s="51" t="s">
        <v>1653</v>
      </c>
      <c r="C116" s="476"/>
      <c r="D116" s="135">
        <v>70</v>
      </c>
      <c r="E116" s="79">
        <v>42471</v>
      </c>
      <c r="F116" s="51" t="s">
        <v>1510</v>
      </c>
      <c r="G116" s="51" t="s">
        <v>1718</v>
      </c>
      <c r="H116" s="37" t="s">
        <v>2018</v>
      </c>
      <c r="I116" s="37" t="s">
        <v>2470</v>
      </c>
      <c r="J116" s="136" t="s">
        <v>2471</v>
      </c>
      <c r="K116" s="137">
        <v>141</v>
      </c>
      <c r="L116" s="138">
        <v>78131602</v>
      </c>
      <c r="M116" s="138" t="s">
        <v>2472</v>
      </c>
      <c r="N116" s="68">
        <v>1067450134</v>
      </c>
      <c r="O116" s="53" t="s">
        <v>2473</v>
      </c>
      <c r="P116" s="59" t="s">
        <v>1692</v>
      </c>
      <c r="Q116" s="305" t="s">
        <v>1488</v>
      </c>
      <c r="R116" s="306" t="s">
        <v>1972</v>
      </c>
      <c r="S116" s="141"/>
      <c r="T116" s="142"/>
      <c r="U116" s="141"/>
      <c r="V116" s="500">
        <v>75</v>
      </c>
      <c r="W116" s="79">
        <v>42488</v>
      </c>
      <c r="X116" s="143">
        <v>42493</v>
      </c>
      <c r="Y116" s="125">
        <f t="shared" ref="Y116:Y127" si="178">X116-W116</f>
        <v>5</v>
      </c>
      <c r="Z116" s="119" t="s">
        <v>2474</v>
      </c>
      <c r="AA116" s="119" t="s">
        <v>2475</v>
      </c>
      <c r="AB116" s="37" t="s">
        <v>1493</v>
      </c>
      <c r="AC116" s="37" t="s">
        <v>1493</v>
      </c>
      <c r="AD116" s="51" t="s">
        <v>2476</v>
      </c>
      <c r="AE116" s="423">
        <v>900062917</v>
      </c>
      <c r="AF116" s="126" t="s">
        <v>1967</v>
      </c>
      <c r="AG116" s="43">
        <v>92716</v>
      </c>
      <c r="AH116" s="140"/>
      <c r="AI116" s="140"/>
      <c r="AJ116" s="43"/>
      <c r="AK116" s="422"/>
      <c r="AL116" s="235"/>
      <c r="AM116" s="139">
        <v>1067450134</v>
      </c>
      <c r="AN116" s="139"/>
      <c r="AO116" s="125">
        <f t="shared" si="148"/>
        <v>1067450134</v>
      </c>
      <c r="AP116" s="148"/>
      <c r="AQ116" s="149" t="s">
        <v>68</v>
      </c>
      <c r="AR116" s="149" t="s">
        <v>68</v>
      </c>
      <c r="AS116" s="149" t="s">
        <v>68</v>
      </c>
      <c r="AT116" s="150" t="s">
        <v>68</v>
      </c>
      <c r="AU116" s="79"/>
      <c r="AV116" s="79"/>
      <c r="AW116" s="47"/>
      <c r="AX116" s="238"/>
      <c r="AY116" s="239"/>
      <c r="AZ116" s="240"/>
      <c r="BA116" s="142"/>
      <c r="BB116" s="143"/>
      <c r="BC116" s="143"/>
      <c r="BD116" s="125"/>
      <c r="BE116" s="196"/>
      <c r="BF116" s="143"/>
      <c r="BG116" s="125"/>
      <c r="BH116" s="241"/>
      <c r="BI116" s="143"/>
      <c r="BJ116" s="125"/>
      <c r="BK116" s="125"/>
      <c r="BL116" s="143"/>
      <c r="BM116" s="125"/>
      <c r="BN116" s="241"/>
      <c r="BO116" s="241"/>
      <c r="BP116" s="125"/>
      <c r="BQ116" s="125"/>
      <c r="BR116" s="143"/>
      <c r="BS116" s="125"/>
      <c r="BT116" s="242"/>
      <c r="BU116" s="242"/>
      <c r="BV116" s="242"/>
      <c r="BW116" s="243"/>
      <c r="BX116" s="243"/>
      <c r="BY116" s="126"/>
      <c r="BZ116" s="243"/>
      <c r="CA116" s="125"/>
      <c r="CB116" s="243"/>
      <c r="CC116" s="243"/>
      <c r="CD116" s="126"/>
      <c r="CE116" s="243"/>
      <c r="CF116" s="125"/>
      <c r="CG116" s="243"/>
      <c r="CH116" s="243"/>
      <c r="CI116" s="126"/>
      <c r="CJ116" s="243"/>
      <c r="CK116" s="125"/>
      <c r="CL116" s="245"/>
      <c r="CM116" s="143"/>
      <c r="CN116" s="196"/>
      <c r="CO116" s="125"/>
      <c r="CP116" s="245"/>
      <c r="CQ116" s="246"/>
      <c r="CR116" s="247"/>
      <c r="CS116" s="247"/>
      <c r="CT116" s="247"/>
      <c r="CU116" s="134"/>
      <c r="CV116" s="134"/>
      <c r="CW116" s="134"/>
      <c r="CX116" s="134"/>
      <c r="CY116" s="134"/>
      <c r="CZ116" s="139"/>
      <c r="DA116" s="248"/>
      <c r="DB116" s="134"/>
      <c r="DC116" s="139"/>
      <c r="DD116" s="249"/>
    </row>
    <row r="117" spans="1:108" ht="63.75" x14ac:dyDescent="0.25">
      <c r="A117" s="521">
        <f t="shared" si="98"/>
        <v>70</v>
      </c>
      <c r="B117" s="51" t="s">
        <v>1653</v>
      </c>
      <c r="C117" s="476"/>
      <c r="D117" s="135">
        <v>71</v>
      </c>
      <c r="E117" s="79">
        <v>42478</v>
      </c>
      <c r="F117" s="51" t="s">
        <v>1510</v>
      </c>
      <c r="G117" s="118" t="s">
        <v>1547</v>
      </c>
      <c r="H117" s="37" t="s">
        <v>2018</v>
      </c>
      <c r="I117" s="37" t="s">
        <v>246</v>
      </c>
      <c r="J117" s="136" t="s">
        <v>2477</v>
      </c>
      <c r="K117" s="137">
        <v>258</v>
      </c>
      <c r="L117" s="138">
        <v>801616</v>
      </c>
      <c r="M117" s="138" t="s">
        <v>2479</v>
      </c>
      <c r="N117" s="68">
        <v>20000000</v>
      </c>
      <c r="O117" s="53" t="s">
        <v>2480</v>
      </c>
      <c r="P117" s="59" t="s">
        <v>1496</v>
      </c>
      <c r="Q117" s="305" t="s">
        <v>1488</v>
      </c>
      <c r="R117" s="306" t="s">
        <v>1489</v>
      </c>
      <c r="S117" s="141"/>
      <c r="T117" s="142"/>
      <c r="U117" s="141"/>
      <c r="V117" s="500">
        <v>70</v>
      </c>
      <c r="W117" s="79">
        <v>42480</v>
      </c>
      <c r="X117" s="143"/>
      <c r="Y117" s="125">
        <f t="shared" si="178"/>
        <v>-42480</v>
      </c>
      <c r="Z117" s="119" t="s">
        <v>2032</v>
      </c>
      <c r="AA117" s="119" t="s">
        <v>1492</v>
      </c>
      <c r="AB117" s="37" t="s">
        <v>1493</v>
      </c>
      <c r="AC117" s="37" t="s">
        <v>1493</v>
      </c>
      <c r="AD117" s="51" t="s">
        <v>2482</v>
      </c>
      <c r="AE117" s="423">
        <v>1152447287</v>
      </c>
      <c r="AF117" s="126"/>
      <c r="AG117" s="43">
        <v>85416</v>
      </c>
      <c r="AH117" s="140"/>
      <c r="AI117" s="140" t="s">
        <v>2483</v>
      </c>
      <c r="AJ117" s="43">
        <v>42058216512</v>
      </c>
      <c r="AK117" s="422" t="s">
        <v>1513</v>
      </c>
      <c r="AL117" s="235">
        <v>2500000</v>
      </c>
      <c r="AM117" s="139">
        <v>20000000</v>
      </c>
      <c r="AN117" s="139"/>
      <c r="AO117" s="125">
        <f t="shared" si="148"/>
        <v>20000000</v>
      </c>
      <c r="AP117" s="48"/>
      <c r="AQ117" s="149" t="s">
        <v>68</v>
      </c>
      <c r="AR117" s="149" t="s">
        <v>68</v>
      </c>
      <c r="AS117" s="149" t="s">
        <v>68</v>
      </c>
      <c r="AT117" s="150" t="s">
        <v>68</v>
      </c>
      <c r="AU117" s="79"/>
      <c r="AV117" s="79"/>
      <c r="AW117" s="47">
        <f>AV117-AU117</f>
        <v>0</v>
      </c>
      <c r="AX117" s="238"/>
      <c r="AY117" s="239" t="s">
        <v>42</v>
      </c>
      <c r="AZ117" s="240"/>
      <c r="BA117" s="142"/>
      <c r="BB117" s="143"/>
      <c r="BC117" s="143"/>
      <c r="BD117" s="125"/>
      <c r="BE117" s="196"/>
      <c r="BF117" s="143"/>
      <c r="BG117" s="125"/>
      <c r="BH117" s="241"/>
      <c r="BI117" s="143"/>
      <c r="BJ117" s="125"/>
      <c r="BK117" s="125"/>
      <c r="BL117" s="143"/>
      <c r="BM117" s="125"/>
      <c r="BN117" s="241"/>
      <c r="BO117" s="241"/>
      <c r="BP117" s="125"/>
      <c r="BQ117" s="125"/>
      <c r="BR117" s="143"/>
      <c r="BS117" s="125"/>
      <c r="BT117" s="242"/>
      <c r="BU117" s="242"/>
      <c r="BV117" s="242"/>
      <c r="BW117" s="243"/>
      <c r="BX117" s="243"/>
      <c r="BY117" s="126"/>
      <c r="BZ117" s="243"/>
      <c r="CA117" s="125"/>
      <c r="CB117" s="243"/>
      <c r="CC117" s="243"/>
      <c r="CD117" s="126"/>
      <c r="CE117" s="243"/>
      <c r="CF117" s="125"/>
      <c r="CG117" s="243"/>
      <c r="CH117" s="243"/>
      <c r="CI117" s="126"/>
      <c r="CJ117" s="243"/>
      <c r="CK117" s="125"/>
      <c r="CL117" s="245"/>
      <c r="CM117" s="143"/>
      <c r="CN117" s="196"/>
      <c r="CO117" s="125"/>
      <c r="CP117" s="245"/>
      <c r="CQ117" s="246"/>
      <c r="CR117" s="247"/>
      <c r="CS117" s="247"/>
      <c r="CT117" s="247"/>
      <c r="CU117" s="134"/>
      <c r="CV117" s="134"/>
      <c r="CW117" s="134"/>
      <c r="CX117" s="134"/>
      <c r="CY117" s="134"/>
      <c r="CZ117" s="139"/>
      <c r="DA117" s="248"/>
      <c r="DB117" s="134"/>
      <c r="DC117" s="139"/>
      <c r="DD117" s="249"/>
    </row>
    <row r="118" spans="1:108" ht="63.75" x14ac:dyDescent="0.25">
      <c r="A118" s="521">
        <f t="shared" si="98"/>
        <v>69</v>
      </c>
      <c r="B118" s="51" t="s">
        <v>1654</v>
      </c>
      <c r="C118" s="476"/>
      <c r="D118" s="135">
        <v>72</v>
      </c>
      <c r="E118" s="79">
        <v>42478</v>
      </c>
      <c r="F118" s="51" t="s">
        <v>1510</v>
      </c>
      <c r="G118" s="118" t="s">
        <v>1547</v>
      </c>
      <c r="H118" s="37" t="s">
        <v>2018</v>
      </c>
      <c r="I118" s="37" t="s">
        <v>246</v>
      </c>
      <c r="J118" s="136" t="s">
        <v>2477</v>
      </c>
      <c r="K118" s="137">
        <v>259</v>
      </c>
      <c r="L118" s="138">
        <v>801616</v>
      </c>
      <c r="M118" s="138" t="s">
        <v>2479</v>
      </c>
      <c r="N118" s="68">
        <v>20000000</v>
      </c>
      <c r="O118" s="53" t="s">
        <v>2484</v>
      </c>
      <c r="P118" s="59" t="s">
        <v>1496</v>
      </c>
      <c r="Q118" s="305" t="s">
        <v>2481</v>
      </c>
      <c r="R118" s="306" t="s">
        <v>1489</v>
      </c>
      <c r="S118" s="141"/>
      <c r="T118" s="142"/>
      <c r="U118" s="141"/>
      <c r="V118" s="500">
        <v>69</v>
      </c>
      <c r="W118" s="79">
        <v>42480</v>
      </c>
      <c r="X118" s="143"/>
      <c r="Y118" s="125">
        <f t="shared" si="178"/>
        <v>-42480</v>
      </c>
      <c r="Z118" s="119" t="s">
        <v>2032</v>
      </c>
      <c r="AA118" s="119" t="s">
        <v>1492</v>
      </c>
      <c r="AB118" s="37" t="s">
        <v>1493</v>
      </c>
      <c r="AC118" s="37" t="s">
        <v>1493</v>
      </c>
      <c r="AD118" s="51" t="s">
        <v>2485</v>
      </c>
      <c r="AE118" s="423">
        <v>1032429194</v>
      </c>
      <c r="AF118" s="126"/>
      <c r="AG118" s="43"/>
      <c r="AH118" s="140"/>
      <c r="AI118" s="140" t="s">
        <v>2483</v>
      </c>
      <c r="AJ118" s="43">
        <v>24030491874</v>
      </c>
      <c r="AK118" s="422" t="s">
        <v>2486</v>
      </c>
      <c r="AL118" s="235">
        <v>2500000</v>
      </c>
      <c r="AM118" s="139">
        <v>20000000</v>
      </c>
      <c r="AN118" s="139"/>
      <c r="AO118" s="125">
        <f t="shared" si="148"/>
        <v>20000000</v>
      </c>
      <c r="AP118" s="48"/>
      <c r="AQ118" s="149" t="s">
        <v>68</v>
      </c>
      <c r="AR118" s="149" t="s">
        <v>68</v>
      </c>
      <c r="AS118" s="149" t="s">
        <v>68</v>
      </c>
      <c r="AT118" s="150" t="s">
        <v>68</v>
      </c>
      <c r="AU118" s="79"/>
      <c r="AV118" s="79">
        <v>42726</v>
      </c>
      <c r="AW118" s="47">
        <f>AV118-AU118</f>
        <v>42726</v>
      </c>
      <c r="AX118" s="238"/>
      <c r="AY118" s="239" t="s">
        <v>42</v>
      </c>
      <c r="AZ118" s="240"/>
      <c r="BA118" s="142"/>
      <c r="BB118" s="143"/>
      <c r="BC118" s="143"/>
      <c r="BD118" s="125"/>
      <c r="BE118" s="196"/>
      <c r="BF118" s="143"/>
      <c r="BG118" s="125"/>
      <c r="BH118" s="241"/>
      <c r="BI118" s="143"/>
      <c r="BJ118" s="125"/>
      <c r="BK118" s="125"/>
      <c r="BL118" s="143"/>
      <c r="BM118" s="125"/>
      <c r="BN118" s="241"/>
      <c r="BO118" s="241"/>
      <c r="BP118" s="125"/>
      <c r="BQ118" s="125"/>
      <c r="BR118" s="143"/>
      <c r="BS118" s="125"/>
      <c r="BT118" s="242"/>
      <c r="BU118" s="242"/>
      <c r="BV118" s="242"/>
      <c r="BW118" s="243"/>
      <c r="BX118" s="243"/>
      <c r="BY118" s="126"/>
      <c r="BZ118" s="243"/>
      <c r="CA118" s="125"/>
      <c r="CB118" s="243"/>
      <c r="CC118" s="243"/>
      <c r="CD118" s="126"/>
      <c r="CE118" s="243"/>
      <c r="CF118" s="125"/>
      <c r="CG118" s="243"/>
      <c r="CH118" s="243"/>
      <c r="CI118" s="126"/>
      <c r="CJ118" s="243"/>
      <c r="CK118" s="125"/>
      <c r="CL118" s="245"/>
      <c r="CM118" s="143"/>
      <c r="CN118" s="196"/>
      <c r="CO118" s="125"/>
      <c r="CP118" s="245"/>
      <c r="CQ118" s="246"/>
      <c r="CR118" s="247"/>
      <c r="CS118" s="247"/>
      <c r="CT118" s="247"/>
      <c r="CU118" s="134"/>
      <c r="CV118" s="134"/>
      <c r="CW118" s="134"/>
      <c r="CX118" s="134"/>
      <c r="CY118" s="134"/>
      <c r="CZ118" s="139"/>
      <c r="DA118" s="248"/>
      <c r="DB118" s="134"/>
      <c r="DC118" s="139"/>
      <c r="DD118" s="249"/>
    </row>
    <row r="119" spans="1:108" ht="52.5" customHeight="1" x14ac:dyDescent="0.25">
      <c r="A119" s="521">
        <f t="shared" si="98"/>
        <v>79</v>
      </c>
      <c r="B119" s="51" t="s">
        <v>1654</v>
      </c>
      <c r="C119" s="476"/>
      <c r="D119" s="262">
        <v>73</v>
      </c>
      <c r="E119" s="79">
        <v>42481</v>
      </c>
      <c r="F119" s="51" t="s">
        <v>1510</v>
      </c>
      <c r="G119" s="51" t="s">
        <v>1548</v>
      </c>
      <c r="H119" s="49" t="s">
        <v>214</v>
      </c>
      <c r="I119" s="49" t="s">
        <v>214</v>
      </c>
      <c r="J119" s="426" t="s">
        <v>2487</v>
      </c>
      <c r="K119" s="137">
        <v>172</v>
      </c>
      <c r="L119" s="138">
        <v>821119</v>
      </c>
      <c r="M119" s="138" t="s">
        <v>2488</v>
      </c>
      <c r="N119" s="68">
        <v>328000</v>
      </c>
      <c r="O119" s="53" t="s">
        <v>2489</v>
      </c>
      <c r="P119" s="59" t="s">
        <v>1918</v>
      </c>
      <c r="Q119" s="305" t="s">
        <v>2481</v>
      </c>
      <c r="R119" s="306" t="s">
        <v>1489</v>
      </c>
      <c r="S119" s="141"/>
      <c r="T119" s="142"/>
      <c r="U119" s="141"/>
      <c r="V119" s="500">
        <v>79</v>
      </c>
      <c r="W119" s="79">
        <v>42496</v>
      </c>
      <c r="X119" s="79">
        <v>42496</v>
      </c>
      <c r="Y119" s="125">
        <f t="shared" si="178"/>
        <v>0</v>
      </c>
      <c r="Z119" s="51" t="s">
        <v>2032</v>
      </c>
      <c r="AA119" s="51" t="s">
        <v>2490</v>
      </c>
      <c r="AB119" s="37" t="s">
        <v>1493</v>
      </c>
      <c r="AC119" s="37" t="s">
        <v>1493</v>
      </c>
      <c r="AD119" s="51" t="s">
        <v>2491</v>
      </c>
      <c r="AE119" s="423">
        <v>860007590</v>
      </c>
      <c r="AF119" s="126" t="s">
        <v>2054</v>
      </c>
      <c r="AG119" s="43">
        <v>95016</v>
      </c>
      <c r="AH119" s="140"/>
      <c r="AI119" s="140" t="s">
        <v>2483</v>
      </c>
      <c r="AJ119" s="43">
        <v>8600075906</v>
      </c>
      <c r="AK119" s="422" t="s">
        <v>1828</v>
      </c>
      <c r="AL119" s="235"/>
      <c r="AM119" s="139">
        <v>328000</v>
      </c>
      <c r="AN119" s="139"/>
      <c r="AO119" s="125">
        <f t="shared" si="148"/>
        <v>328000</v>
      </c>
      <c r="AP119" s="148" t="s">
        <v>22</v>
      </c>
      <c r="AQ119" s="149" t="s">
        <v>68</v>
      </c>
      <c r="AR119" s="149" t="s">
        <v>68</v>
      </c>
      <c r="AS119" s="149" t="s">
        <v>68</v>
      </c>
      <c r="AT119" s="150" t="s">
        <v>68</v>
      </c>
      <c r="AU119" s="79"/>
      <c r="AV119" s="79">
        <v>42735</v>
      </c>
      <c r="AW119" s="47">
        <f t="shared" ref="AW119:AW126" si="179">AV119-AU119</f>
        <v>42735</v>
      </c>
      <c r="AX119" s="47"/>
      <c r="AY119" s="415" t="s">
        <v>98</v>
      </c>
      <c r="AZ119" s="151"/>
      <c r="BA119" s="208"/>
      <c r="BB119" s="153"/>
      <c r="BC119" s="153"/>
      <c r="BD119" s="154"/>
      <c r="BE119" s="209"/>
      <c r="BF119" s="153"/>
      <c r="BG119" s="154"/>
      <c r="BH119" s="155"/>
      <c r="BI119" s="156"/>
      <c r="BJ119" s="157"/>
      <c r="BK119" s="157"/>
      <c r="BL119" s="158"/>
      <c r="BM119" s="157"/>
      <c r="BN119" s="159"/>
      <c r="BO119" s="159"/>
      <c r="BP119" s="160"/>
      <c r="BQ119" s="161"/>
      <c r="BR119" s="162"/>
      <c r="BS119" s="161"/>
      <c r="BT119" s="163">
        <f t="shared" ref="BT119" si="180">+AN119</f>
        <v>0</v>
      </c>
      <c r="BU119" s="164">
        <f t="shared" ref="BU119" si="181">+BD119+BJ119+BP119+BT119</f>
        <v>0</v>
      </c>
      <c r="BV119" s="165">
        <f t="shared" ref="BV119" si="182">+AO119+BU119</f>
        <v>328000</v>
      </c>
      <c r="BW119" s="166"/>
      <c r="BX119" s="166"/>
      <c r="BY119" s="309"/>
      <c r="BZ119" s="166"/>
      <c r="CA119" s="154"/>
      <c r="CB119" s="157"/>
      <c r="CC119" s="156"/>
      <c r="CD119" s="156"/>
      <c r="CE119" s="156"/>
      <c r="CF119" s="157"/>
      <c r="CG119" s="192"/>
      <c r="CH119" s="192"/>
      <c r="CI119" s="193"/>
      <c r="CJ119" s="193"/>
      <c r="CK119" s="193"/>
      <c r="CL119" s="194"/>
      <c r="CM119" s="195">
        <f t="shared" ref="CM119" si="183">+IF(BX119&gt;AV119,IF(CC119&gt;BX119,IF(CH119&gt;CC119,CH119,CC119),BX119),AV119)</f>
        <v>42735</v>
      </c>
      <c r="CN119" s="196"/>
      <c r="CO119" s="125"/>
      <c r="CP119" s="194"/>
      <c r="CQ119" s="197" t="e">
        <f>+SUMIFS(#REF!,#REF!,AG119)</f>
        <v>#REF!</v>
      </c>
      <c r="CR119" s="198" t="e">
        <f>+SUMIFS(#REF!,#REF!,BB119)+SUMIFS(#REF!,#REF!,BH119)+SUMIFS(#REF!,#REF!,BN119)</f>
        <v>#REF!</v>
      </c>
      <c r="CS119" s="199" t="e">
        <f t="shared" ref="CS119" si="184">+(CQ119+CR119)/BV119</f>
        <v>#REF!</v>
      </c>
      <c r="CT119" s="200"/>
      <c r="CU119" s="201" t="str">
        <f t="shared" ref="CU119" si="185">+R119</f>
        <v>EJECUCIÓN</v>
      </c>
      <c r="CV119" s="202"/>
      <c r="CW119" s="203">
        <f t="shared" ref="CW119" si="186">+AU119</f>
        <v>0</v>
      </c>
      <c r="CX119" s="201">
        <f t="shared" ref="CX119" si="187">+CM119</f>
        <v>42735</v>
      </c>
      <c r="CY119" s="204">
        <f t="shared" ref="CY119" si="188">+CX119-CW119</f>
        <v>42735</v>
      </c>
      <c r="CZ119" s="204">
        <f t="shared" ref="CZ119" si="189">+$DB$1-CW119</f>
        <v>42277</v>
      </c>
      <c r="DA119" s="205">
        <f t="shared" ref="DA119" si="190">+IF(CZ119&gt;=CY119,100,(CZ119/CY119)*100)</f>
        <v>98.928278928278928</v>
      </c>
      <c r="DB119" s="134"/>
      <c r="DC119" s="139"/>
      <c r="DD119" s="249"/>
    </row>
    <row r="120" spans="1:108" ht="38.25" x14ac:dyDescent="0.25">
      <c r="A120" s="521">
        <f t="shared" si="98"/>
        <v>0</v>
      </c>
      <c r="B120" s="51" t="s">
        <v>1654</v>
      </c>
      <c r="C120" s="441"/>
      <c r="D120" s="522">
        <v>74</v>
      </c>
      <c r="E120" s="79">
        <v>42481</v>
      </c>
      <c r="F120" s="51" t="s">
        <v>1510</v>
      </c>
      <c r="G120" s="51" t="s">
        <v>1548</v>
      </c>
      <c r="H120" s="49" t="s">
        <v>214</v>
      </c>
      <c r="I120" s="49" t="s">
        <v>214</v>
      </c>
      <c r="J120" s="136" t="s">
        <v>2502</v>
      </c>
      <c r="K120" s="137">
        <v>261</v>
      </c>
      <c r="L120" s="138" t="s">
        <v>1550</v>
      </c>
      <c r="M120" s="138" t="s">
        <v>1551</v>
      </c>
      <c r="N120" s="68">
        <v>16692864</v>
      </c>
      <c r="O120" s="53" t="s">
        <v>2514</v>
      </c>
      <c r="P120" s="59" t="s">
        <v>1553</v>
      </c>
      <c r="Q120" s="133" t="s">
        <v>1554</v>
      </c>
      <c r="R120" s="51" t="s">
        <v>2515</v>
      </c>
      <c r="S120" s="141"/>
      <c r="T120" s="142"/>
      <c r="U120" s="141"/>
      <c r="V120" s="500"/>
      <c r="X120" s="143"/>
      <c r="Y120" s="125">
        <f t="shared" si="178"/>
        <v>0</v>
      </c>
      <c r="Z120" s="51" t="s">
        <v>1919</v>
      </c>
      <c r="AA120" s="51" t="s">
        <v>2516</v>
      </c>
      <c r="AB120" s="37" t="s">
        <v>1493</v>
      </c>
      <c r="AC120" s="37" t="s">
        <v>1493</v>
      </c>
      <c r="AD120" s="51" t="s">
        <v>2517</v>
      </c>
      <c r="AE120" s="423"/>
      <c r="AF120" s="126"/>
      <c r="AG120" s="43"/>
      <c r="AH120" s="140"/>
      <c r="AI120" s="140"/>
      <c r="AJ120" s="43"/>
      <c r="AK120" s="422"/>
      <c r="AL120" s="235"/>
      <c r="AM120" s="139"/>
      <c r="AN120" s="139"/>
      <c r="AO120" s="125">
        <f t="shared" si="148"/>
        <v>0</v>
      </c>
      <c r="AP120" s="48"/>
      <c r="AQ120" s="149" t="s">
        <v>68</v>
      </c>
      <c r="AR120" s="149" t="s">
        <v>68</v>
      </c>
      <c r="AS120" s="149" t="s">
        <v>68</v>
      </c>
      <c r="AT120" s="150" t="s">
        <v>68</v>
      </c>
      <c r="AU120" s="79"/>
      <c r="AV120" s="79"/>
      <c r="AW120" s="47">
        <f t="shared" si="179"/>
        <v>0</v>
      </c>
      <c r="AX120" s="238"/>
      <c r="AY120" s="239"/>
      <c r="AZ120" s="240"/>
      <c r="BA120" s="142"/>
      <c r="BB120" s="143"/>
      <c r="BC120" s="143"/>
      <c r="BD120" s="125"/>
      <c r="BE120" s="196"/>
      <c r="BF120" s="143"/>
      <c r="BG120" s="125"/>
      <c r="BH120" s="241"/>
      <c r="BI120" s="143"/>
      <c r="BJ120" s="125"/>
      <c r="BK120" s="125"/>
      <c r="BL120" s="143"/>
      <c r="BM120" s="125"/>
      <c r="BN120" s="241"/>
      <c r="BO120" s="241"/>
      <c r="BP120" s="125"/>
      <c r="BQ120" s="125"/>
      <c r="BR120" s="143"/>
      <c r="BS120" s="125"/>
      <c r="BT120" s="242"/>
      <c r="BU120" s="242"/>
      <c r="BV120" s="242"/>
      <c r="BW120" s="243"/>
      <c r="BX120" s="243"/>
      <c r="BY120" s="126"/>
      <c r="BZ120" s="243"/>
      <c r="CA120" s="125"/>
      <c r="CB120" s="243"/>
      <c r="CC120" s="243"/>
      <c r="CD120" s="126"/>
      <c r="CE120" s="243"/>
      <c r="CF120" s="125"/>
      <c r="CG120" s="243"/>
      <c r="CH120" s="243"/>
      <c r="CI120" s="126"/>
      <c r="CJ120" s="243"/>
      <c r="CK120" s="125"/>
      <c r="CL120" s="245"/>
      <c r="CM120" s="143"/>
      <c r="CN120" s="196"/>
      <c r="CO120" s="125"/>
      <c r="CP120" s="245"/>
      <c r="CQ120" s="246"/>
      <c r="CR120" s="247"/>
      <c r="CS120" s="247"/>
      <c r="CT120" s="247"/>
      <c r="CU120" s="134"/>
      <c r="CV120" s="134"/>
      <c r="CW120" s="134"/>
      <c r="CX120" s="134"/>
      <c r="CY120" s="134"/>
      <c r="CZ120" s="139"/>
      <c r="DA120" s="248"/>
      <c r="DB120" s="134"/>
      <c r="DC120" s="139"/>
      <c r="DD120" s="249"/>
    </row>
    <row r="121" spans="1:108" ht="63.75" x14ac:dyDescent="0.25">
      <c r="A121" s="521">
        <f t="shared" si="98"/>
        <v>0</v>
      </c>
      <c r="B121" s="133" t="s">
        <v>1647</v>
      </c>
      <c r="C121" s="441"/>
      <c r="D121" s="522">
        <v>75</v>
      </c>
      <c r="E121" s="79">
        <v>42482</v>
      </c>
      <c r="F121" s="51" t="s">
        <v>1510</v>
      </c>
      <c r="G121" s="51" t="s">
        <v>1548</v>
      </c>
      <c r="H121" s="49" t="s">
        <v>214</v>
      </c>
      <c r="I121" s="49" t="s">
        <v>214</v>
      </c>
      <c r="J121" s="136" t="s">
        <v>2503</v>
      </c>
      <c r="K121" s="137">
        <v>31</v>
      </c>
      <c r="L121" s="138" t="s">
        <v>2518</v>
      </c>
      <c r="M121" s="138" t="s">
        <v>2519</v>
      </c>
      <c r="N121" s="68">
        <v>456365895</v>
      </c>
      <c r="O121" s="53" t="s">
        <v>2520</v>
      </c>
      <c r="P121" s="59" t="s">
        <v>1553</v>
      </c>
      <c r="Q121" s="133" t="s">
        <v>1554</v>
      </c>
      <c r="R121" s="51" t="s">
        <v>2515</v>
      </c>
      <c r="S121" s="141"/>
      <c r="T121" s="142"/>
      <c r="U121" s="141"/>
      <c r="V121" s="500"/>
      <c r="X121" s="143"/>
      <c r="Y121" s="125">
        <f t="shared" si="178"/>
        <v>0</v>
      </c>
      <c r="Z121" s="51" t="s">
        <v>1919</v>
      </c>
      <c r="AA121" s="51" t="s">
        <v>2516</v>
      </c>
      <c r="AB121" s="37" t="s">
        <v>1493</v>
      </c>
      <c r="AC121" s="37" t="s">
        <v>1493</v>
      </c>
      <c r="AD121" s="51" t="s">
        <v>2521</v>
      </c>
      <c r="AE121" s="423"/>
      <c r="AF121" s="126"/>
      <c r="AG121" s="43"/>
      <c r="AH121" s="140"/>
      <c r="AI121" s="140"/>
      <c r="AJ121" s="43"/>
      <c r="AK121" s="422"/>
      <c r="AL121" s="235"/>
      <c r="AM121" s="139"/>
      <c r="AN121" s="139"/>
      <c r="AO121" s="125">
        <f t="shared" si="148"/>
        <v>0</v>
      </c>
      <c r="AP121" s="48"/>
      <c r="AQ121" s="149" t="s">
        <v>68</v>
      </c>
      <c r="AR121" s="149" t="s">
        <v>68</v>
      </c>
      <c r="AS121" s="149" t="s">
        <v>68</v>
      </c>
      <c r="AT121" s="150" t="s">
        <v>68</v>
      </c>
      <c r="AU121" s="79"/>
      <c r="AV121" s="79"/>
      <c r="AW121" s="47">
        <f t="shared" si="179"/>
        <v>0</v>
      </c>
      <c r="AX121" s="238"/>
      <c r="AY121" s="239"/>
      <c r="AZ121" s="240"/>
      <c r="BA121" s="142"/>
      <c r="BB121" s="143"/>
      <c r="BC121" s="143"/>
      <c r="BD121" s="125"/>
      <c r="BE121" s="196"/>
      <c r="BF121" s="143"/>
      <c r="BG121" s="125"/>
      <c r="BH121" s="241"/>
      <c r="BI121" s="143"/>
      <c r="BJ121" s="125"/>
      <c r="BK121" s="125"/>
      <c r="BL121" s="143"/>
      <c r="BM121" s="125"/>
      <c r="BN121" s="241"/>
      <c r="BO121" s="241"/>
      <c r="BP121" s="125"/>
      <c r="BQ121" s="125"/>
      <c r="BR121" s="143"/>
      <c r="BS121" s="125"/>
      <c r="BT121" s="242"/>
      <c r="BU121" s="242"/>
      <c r="BV121" s="242"/>
      <c r="BW121" s="243"/>
      <c r="BX121" s="243"/>
      <c r="BY121" s="126"/>
      <c r="BZ121" s="243"/>
      <c r="CA121" s="125"/>
      <c r="CB121" s="243"/>
      <c r="CC121" s="243"/>
      <c r="CD121" s="126"/>
      <c r="CE121" s="243"/>
      <c r="CF121" s="125"/>
      <c r="CG121" s="243"/>
      <c r="CH121" s="243"/>
      <c r="CI121" s="126"/>
      <c r="CJ121" s="243"/>
      <c r="CK121" s="125"/>
      <c r="CL121" s="245"/>
      <c r="CM121" s="143"/>
      <c r="CN121" s="196"/>
      <c r="CO121" s="125"/>
      <c r="CP121" s="245"/>
      <c r="CQ121" s="246"/>
      <c r="CR121" s="247"/>
      <c r="CS121" s="247"/>
      <c r="CT121" s="247"/>
      <c r="CU121" s="134"/>
      <c r="CV121" s="134"/>
      <c r="CW121" s="134"/>
      <c r="CX121" s="134"/>
      <c r="CY121" s="134"/>
      <c r="CZ121" s="139"/>
      <c r="DA121" s="248"/>
      <c r="DB121" s="134"/>
      <c r="DC121" s="139"/>
      <c r="DD121" s="249"/>
    </row>
    <row r="122" spans="1:108" ht="63.75" x14ac:dyDescent="0.25">
      <c r="A122" s="521">
        <f t="shared" si="98"/>
        <v>80</v>
      </c>
      <c r="B122" s="133" t="s">
        <v>1647</v>
      </c>
      <c r="C122" s="441"/>
      <c r="D122" s="135">
        <v>76</v>
      </c>
      <c r="E122" s="79">
        <v>42486</v>
      </c>
      <c r="F122" s="51" t="s">
        <v>1510</v>
      </c>
      <c r="G122" s="118" t="s">
        <v>1547</v>
      </c>
      <c r="H122" s="37" t="s">
        <v>2522</v>
      </c>
      <c r="I122" s="37" t="s">
        <v>2522</v>
      </c>
      <c r="J122" s="136" t="s">
        <v>2504</v>
      </c>
      <c r="K122" s="137">
        <v>260</v>
      </c>
      <c r="L122" s="138">
        <v>801615</v>
      </c>
      <c r="M122" s="138" t="s">
        <v>2523</v>
      </c>
      <c r="N122" s="68">
        <v>20000000</v>
      </c>
      <c r="O122" s="53" t="s">
        <v>2524</v>
      </c>
      <c r="P122" s="59" t="s">
        <v>2525</v>
      </c>
      <c r="Q122" s="305" t="s">
        <v>2481</v>
      </c>
      <c r="R122" s="306" t="s">
        <v>1489</v>
      </c>
      <c r="S122" s="141"/>
      <c r="T122" s="142"/>
      <c r="U122" s="141"/>
      <c r="V122" s="500">
        <v>80</v>
      </c>
      <c r="W122" s="79">
        <v>42500</v>
      </c>
      <c r="X122" s="143">
        <v>42500</v>
      </c>
      <c r="Y122" s="125">
        <f t="shared" si="178"/>
        <v>0</v>
      </c>
      <c r="Z122" s="51" t="s">
        <v>2032</v>
      </c>
      <c r="AA122" s="51" t="s">
        <v>1492</v>
      </c>
      <c r="AB122" s="37" t="s">
        <v>1493</v>
      </c>
      <c r="AC122" s="37" t="s">
        <v>1493</v>
      </c>
      <c r="AD122" s="51" t="s">
        <v>2526</v>
      </c>
      <c r="AE122" s="423">
        <v>1015409282</v>
      </c>
      <c r="AF122" s="126"/>
      <c r="AG122" s="43">
        <v>96216</v>
      </c>
      <c r="AH122" s="140"/>
      <c r="AI122" s="140"/>
      <c r="AJ122" s="43"/>
      <c r="AK122" s="422"/>
      <c r="AL122" s="235">
        <v>2500000</v>
      </c>
      <c r="AM122" s="139">
        <v>20000000</v>
      </c>
      <c r="AN122" s="139"/>
      <c r="AO122" s="125">
        <f t="shared" si="148"/>
        <v>20000000</v>
      </c>
      <c r="AP122" s="148" t="s">
        <v>22</v>
      </c>
      <c r="AQ122" s="149" t="s">
        <v>68</v>
      </c>
      <c r="AR122" s="149" t="s">
        <v>68</v>
      </c>
      <c r="AS122" s="149" t="s">
        <v>68</v>
      </c>
      <c r="AT122" s="150" t="s">
        <v>68</v>
      </c>
      <c r="AU122" s="79">
        <v>42500</v>
      </c>
      <c r="AV122" s="79">
        <v>42735</v>
      </c>
      <c r="AW122" s="47">
        <f t="shared" si="179"/>
        <v>235</v>
      </c>
      <c r="AX122" s="238"/>
      <c r="AY122" s="239" t="s">
        <v>2752</v>
      </c>
      <c r="AZ122" s="240"/>
      <c r="BA122" s="142"/>
      <c r="BB122" s="143"/>
      <c r="BC122" s="143"/>
      <c r="BD122" s="125"/>
      <c r="BE122" s="196"/>
      <c r="BF122" s="143"/>
      <c r="BG122" s="125"/>
      <c r="BH122" s="241"/>
      <c r="BI122" s="143"/>
      <c r="BJ122" s="125"/>
      <c r="BK122" s="125"/>
      <c r="BL122" s="143"/>
      <c r="BM122" s="125"/>
      <c r="BN122" s="241"/>
      <c r="BO122" s="241"/>
      <c r="BP122" s="125"/>
      <c r="BQ122" s="125"/>
      <c r="BR122" s="143"/>
      <c r="BS122" s="125"/>
      <c r="BT122" s="242"/>
      <c r="BU122" s="242"/>
      <c r="BV122" s="242"/>
      <c r="BW122" s="243"/>
      <c r="BX122" s="243"/>
      <c r="BY122" s="126"/>
      <c r="BZ122" s="243"/>
      <c r="CA122" s="125"/>
      <c r="CB122" s="243"/>
      <c r="CC122" s="243"/>
      <c r="CD122" s="126"/>
      <c r="CE122" s="243"/>
      <c r="CF122" s="125"/>
      <c r="CG122" s="243"/>
      <c r="CH122" s="243"/>
      <c r="CI122" s="126"/>
      <c r="CJ122" s="243"/>
      <c r="CK122" s="125"/>
      <c r="CL122" s="245"/>
      <c r="CM122" s="143"/>
      <c r="CN122" s="196"/>
      <c r="CO122" s="125"/>
      <c r="CP122" s="245"/>
      <c r="CQ122" s="246"/>
      <c r="CR122" s="247"/>
      <c r="CS122" s="247"/>
      <c r="CT122" s="247"/>
      <c r="CU122" s="134"/>
      <c r="CV122" s="134"/>
      <c r="CW122" s="134"/>
      <c r="CX122" s="134"/>
      <c r="CY122" s="134"/>
      <c r="CZ122" s="139"/>
      <c r="DA122" s="248"/>
      <c r="DB122" s="134"/>
      <c r="DC122" s="139"/>
      <c r="DD122" s="249"/>
    </row>
    <row r="123" spans="1:108" ht="38.25" x14ac:dyDescent="0.25">
      <c r="A123" s="521">
        <f t="shared" si="98"/>
        <v>83</v>
      </c>
      <c r="B123" s="133" t="s">
        <v>1500</v>
      </c>
      <c r="C123" s="441" t="s">
        <v>2553</v>
      </c>
      <c r="D123" s="135">
        <v>77</v>
      </c>
      <c r="E123" s="79">
        <v>42489</v>
      </c>
      <c r="F123" s="51" t="s">
        <v>1510</v>
      </c>
      <c r="G123" s="51" t="s">
        <v>1548</v>
      </c>
      <c r="H123" s="37" t="s">
        <v>2018</v>
      </c>
      <c r="I123" s="37" t="s">
        <v>2493</v>
      </c>
      <c r="J123" s="136" t="s">
        <v>2492</v>
      </c>
      <c r="K123" s="137">
        <v>91</v>
      </c>
      <c r="L123" s="138">
        <v>432332</v>
      </c>
      <c r="M123" s="138" t="s">
        <v>2494</v>
      </c>
      <c r="N123" s="68">
        <v>23210440</v>
      </c>
      <c r="O123" s="53" t="s">
        <v>2495</v>
      </c>
      <c r="P123" s="59" t="s">
        <v>1692</v>
      </c>
      <c r="Q123" s="133" t="s">
        <v>1554</v>
      </c>
      <c r="R123" s="51" t="s">
        <v>2515</v>
      </c>
      <c r="S123" s="141"/>
      <c r="T123" s="142"/>
      <c r="U123" s="141"/>
      <c r="V123" s="500">
        <v>83</v>
      </c>
      <c r="W123" s="79">
        <v>42507</v>
      </c>
      <c r="X123" s="79">
        <v>42507</v>
      </c>
      <c r="Y123" s="125">
        <f t="shared" si="178"/>
        <v>0</v>
      </c>
      <c r="Z123" s="51" t="s">
        <v>1919</v>
      </c>
      <c r="AA123" s="51" t="s">
        <v>2496</v>
      </c>
      <c r="AB123" s="37" t="s">
        <v>1493</v>
      </c>
      <c r="AC123" s="37" t="s">
        <v>1493</v>
      </c>
      <c r="AD123" s="51" t="s">
        <v>2497</v>
      </c>
      <c r="AE123" s="423">
        <v>830084433</v>
      </c>
      <c r="AF123" s="126" t="s">
        <v>1593</v>
      </c>
      <c r="AG123" s="43">
        <v>101016</v>
      </c>
      <c r="AH123" s="140"/>
      <c r="AI123" s="140"/>
      <c r="AJ123" s="43"/>
      <c r="AK123" s="422"/>
      <c r="AL123" s="235"/>
      <c r="AM123" s="139">
        <v>23210440</v>
      </c>
      <c r="AN123" s="139"/>
      <c r="AO123" s="125">
        <f t="shared" si="148"/>
        <v>23210440</v>
      </c>
      <c r="AP123" s="148" t="s">
        <v>22</v>
      </c>
      <c r="AQ123" s="149" t="s">
        <v>68</v>
      </c>
      <c r="AR123" s="149" t="s">
        <v>68</v>
      </c>
      <c r="AS123" s="149" t="s">
        <v>68</v>
      </c>
      <c r="AT123" s="150" t="s">
        <v>68</v>
      </c>
      <c r="AU123" s="79">
        <v>42507</v>
      </c>
      <c r="AV123" s="79">
        <v>42567</v>
      </c>
      <c r="AW123" s="47">
        <f t="shared" si="179"/>
        <v>60</v>
      </c>
      <c r="AX123" s="238"/>
      <c r="AY123" s="239" t="s">
        <v>2760</v>
      </c>
      <c r="AZ123" s="240"/>
      <c r="BA123" s="142"/>
      <c r="BB123" s="143"/>
      <c r="BC123" s="143"/>
      <c r="BD123" s="125"/>
      <c r="BE123" s="196"/>
      <c r="BF123" s="143"/>
      <c r="BG123" s="125"/>
      <c r="BH123" s="241"/>
      <c r="BI123" s="143"/>
      <c r="BJ123" s="125"/>
      <c r="BK123" s="125"/>
      <c r="BL123" s="143"/>
      <c r="BM123" s="125"/>
      <c r="BN123" s="241"/>
      <c r="BO123" s="241"/>
      <c r="BP123" s="125"/>
      <c r="BQ123" s="125"/>
      <c r="BR123" s="143"/>
      <c r="BS123" s="125"/>
      <c r="BT123" s="242"/>
      <c r="BU123" s="242"/>
      <c r="BV123" s="242"/>
      <c r="BW123" s="243"/>
      <c r="BX123" s="243"/>
      <c r="BY123" s="126"/>
      <c r="BZ123" s="243"/>
      <c r="CA123" s="125"/>
      <c r="CB123" s="243"/>
      <c r="CC123" s="243"/>
      <c r="CD123" s="126"/>
      <c r="CE123" s="243"/>
      <c r="CF123" s="125"/>
      <c r="CG123" s="243"/>
      <c r="CH123" s="243"/>
      <c r="CI123" s="126"/>
      <c r="CJ123" s="243"/>
      <c r="CK123" s="125"/>
      <c r="CL123" s="245"/>
      <c r="CM123" s="143"/>
      <c r="CN123" s="196"/>
      <c r="CO123" s="125"/>
      <c r="CP123" s="245"/>
      <c r="CQ123" s="246"/>
      <c r="CR123" s="247"/>
      <c r="CS123" s="247"/>
      <c r="CT123" s="247"/>
      <c r="CU123" s="134"/>
      <c r="CV123" s="134"/>
      <c r="CW123" s="134"/>
      <c r="CX123" s="134"/>
      <c r="CY123" s="134"/>
      <c r="CZ123" s="139"/>
      <c r="DA123" s="248"/>
      <c r="DB123" s="134"/>
      <c r="DC123" s="139"/>
      <c r="DD123" s="249"/>
    </row>
    <row r="124" spans="1:108" ht="76.5" x14ac:dyDescent="0.25">
      <c r="A124" s="521">
        <f t="shared" si="98"/>
        <v>0</v>
      </c>
      <c r="B124" s="133" t="s">
        <v>2527</v>
      </c>
      <c r="C124" s="441"/>
      <c r="D124" s="522">
        <v>78</v>
      </c>
      <c r="E124" s="79">
        <v>42489</v>
      </c>
      <c r="F124" s="51" t="s">
        <v>1510</v>
      </c>
      <c r="G124" s="118" t="s">
        <v>1547</v>
      </c>
      <c r="H124" s="37" t="s">
        <v>275</v>
      </c>
      <c r="I124" s="37" t="s">
        <v>2528</v>
      </c>
      <c r="J124" s="136" t="s">
        <v>2500</v>
      </c>
      <c r="K124" s="137">
        <v>49</v>
      </c>
      <c r="L124" s="138">
        <v>861017</v>
      </c>
      <c r="M124" s="138" t="s">
        <v>2131</v>
      </c>
      <c r="N124" s="68">
        <v>10500000</v>
      </c>
      <c r="O124" s="53" t="s">
        <v>2136</v>
      </c>
      <c r="P124" s="59" t="s">
        <v>2004</v>
      </c>
      <c r="Q124" s="133" t="s">
        <v>1554</v>
      </c>
      <c r="R124" s="51" t="s">
        <v>2515</v>
      </c>
      <c r="S124" s="141"/>
      <c r="T124" s="142"/>
      <c r="U124" s="141"/>
      <c r="V124" s="500"/>
      <c r="X124" s="143"/>
      <c r="Y124" s="125">
        <f t="shared" si="178"/>
        <v>0</v>
      </c>
      <c r="Z124" s="51" t="s">
        <v>2032</v>
      </c>
      <c r="AA124" s="51" t="s">
        <v>1492</v>
      </c>
      <c r="AB124" s="37" t="s">
        <v>1493</v>
      </c>
      <c r="AC124" s="37" t="s">
        <v>1493</v>
      </c>
      <c r="AD124" s="51" t="s">
        <v>2529</v>
      </c>
      <c r="AE124" s="423"/>
      <c r="AF124" s="126"/>
      <c r="AG124" s="43"/>
      <c r="AH124" s="140"/>
      <c r="AI124" s="140"/>
      <c r="AJ124" s="43"/>
      <c r="AK124" s="422"/>
      <c r="AL124" s="235"/>
      <c r="AM124" s="139"/>
      <c r="AN124" s="139"/>
      <c r="AO124" s="125">
        <f t="shared" si="148"/>
        <v>0</v>
      </c>
      <c r="AP124" s="48"/>
      <c r="AQ124" s="149" t="s">
        <v>68</v>
      </c>
      <c r="AR124" s="149" t="s">
        <v>68</v>
      </c>
      <c r="AS124" s="149" t="s">
        <v>68</v>
      </c>
      <c r="AT124" s="150" t="s">
        <v>68</v>
      </c>
      <c r="AU124" s="79"/>
      <c r="AV124" s="79"/>
      <c r="AW124" s="47">
        <f t="shared" si="179"/>
        <v>0</v>
      </c>
      <c r="AX124" s="238"/>
      <c r="AY124" s="239"/>
      <c r="AZ124" s="240"/>
      <c r="BA124" s="142"/>
      <c r="BB124" s="143"/>
      <c r="BC124" s="143"/>
      <c r="BD124" s="125"/>
      <c r="BE124" s="196"/>
      <c r="BF124" s="143"/>
      <c r="BG124" s="125"/>
      <c r="BH124" s="241"/>
      <c r="BI124" s="143"/>
      <c r="BJ124" s="125"/>
      <c r="BK124" s="125"/>
      <c r="BL124" s="143"/>
      <c r="BM124" s="125"/>
      <c r="BN124" s="241"/>
      <c r="BO124" s="241"/>
      <c r="BP124" s="125"/>
      <c r="BQ124" s="125"/>
      <c r="BR124" s="143"/>
      <c r="BS124" s="125"/>
      <c r="BT124" s="242"/>
      <c r="BU124" s="242"/>
      <c r="BV124" s="242"/>
      <c r="BW124" s="243"/>
      <c r="BX124" s="243"/>
      <c r="BY124" s="126"/>
      <c r="BZ124" s="243"/>
      <c r="CA124" s="125"/>
      <c r="CB124" s="243"/>
      <c r="CC124" s="243"/>
      <c r="CD124" s="126"/>
      <c r="CE124" s="243"/>
      <c r="CF124" s="125"/>
      <c r="CG124" s="243"/>
      <c r="CH124" s="243"/>
      <c r="CI124" s="126"/>
      <c r="CJ124" s="243"/>
      <c r="CK124" s="125"/>
      <c r="CL124" s="245"/>
      <c r="CM124" s="143"/>
      <c r="CN124" s="196"/>
      <c r="CO124" s="125"/>
      <c r="CP124" s="245"/>
      <c r="CQ124" s="246"/>
      <c r="CR124" s="247"/>
      <c r="CS124" s="247"/>
      <c r="CT124" s="247"/>
      <c r="CU124" s="134"/>
      <c r="CV124" s="134"/>
      <c r="CW124" s="134"/>
      <c r="CX124" s="134"/>
      <c r="CY124" s="134"/>
      <c r="CZ124" s="139"/>
      <c r="DA124" s="248"/>
      <c r="DB124" s="134"/>
      <c r="DC124" s="139"/>
      <c r="DD124" s="249"/>
    </row>
    <row r="125" spans="1:108" ht="51" x14ac:dyDescent="0.25">
      <c r="A125" s="521">
        <f t="shared" si="98"/>
        <v>0</v>
      </c>
      <c r="B125" s="51" t="s">
        <v>2530</v>
      </c>
      <c r="C125" s="486" t="s">
        <v>2668</v>
      </c>
      <c r="D125" s="523">
        <v>79</v>
      </c>
      <c r="E125" s="79">
        <v>42489</v>
      </c>
      <c r="F125" s="51" t="s">
        <v>1510</v>
      </c>
      <c r="G125" s="118" t="s">
        <v>1547</v>
      </c>
      <c r="H125" s="37" t="s">
        <v>275</v>
      </c>
      <c r="I125" s="37" t="s">
        <v>2528</v>
      </c>
      <c r="J125" s="136" t="s">
        <v>2498</v>
      </c>
      <c r="K125" s="137">
        <v>247</v>
      </c>
      <c r="L125" s="138">
        <v>801017</v>
      </c>
      <c r="M125" s="138" t="s">
        <v>2131</v>
      </c>
      <c r="N125" s="68">
        <v>45000000</v>
      </c>
      <c r="O125" s="53" t="s">
        <v>2531</v>
      </c>
      <c r="P125" s="59" t="s">
        <v>2245</v>
      </c>
      <c r="Q125" s="133" t="s">
        <v>1554</v>
      </c>
      <c r="R125" s="51" t="s">
        <v>2515</v>
      </c>
      <c r="S125" s="141"/>
      <c r="T125" s="142"/>
      <c r="U125" s="141"/>
      <c r="V125" s="500"/>
      <c r="X125" s="143"/>
      <c r="Y125" s="125">
        <f t="shared" si="178"/>
        <v>0</v>
      </c>
      <c r="Z125" s="51" t="s">
        <v>2032</v>
      </c>
      <c r="AA125" s="51" t="s">
        <v>1492</v>
      </c>
      <c r="AB125" s="37" t="s">
        <v>1493</v>
      </c>
      <c r="AC125" s="37" t="s">
        <v>1493</v>
      </c>
      <c r="AD125" s="51" t="s">
        <v>2532</v>
      </c>
      <c r="AE125" s="423"/>
      <c r="AF125" s="126"/>
      <c r="AG125" s="43"/>
      <c r="AH125" s="140"/>
      <c r="AI125" s="140"/>
      <c r="AJ125" s="43"/>
      <c r="AK125" s="422"/>
      <c r="AL125" s="235"/>
      <c r="AM125" s="139"/>
      <c r="AN125" s="139"/>
      <c r="AO125" s="125">
        <f t="shared" si="148"/>
        <v>0</v>
      </c>
      <c r="AP125" s="48"/>
      <c r="AQ125" s="149" t="s">
        <v>68</v>
      </c>
      <c r="AR125" s="149" t="s">
        <v>68</v>
      </c>
      <c r="AS125" s="149" t="s">
        <v>68</v>
      </c>
      <c r="AT125" s="150" t="s">
        <v>68</v>
      </c>
      <c r="AU125" s="285"/>
      <c r="AV125" s="285"/>
      <c r="AW125" s="47">
        <f t="shared" si="179"/>
        <v>0</v>
      </c>
      <c r="AX125" s="238"/>
      <c r="AY125" s="239"/>
      <c r="AZ125" s="240"/>
      <c r="BA125" s="142"/>
      <c r="BB125" s="143"/>
      <c r="BC125" s="143"/>
      <c r="BD125" s="125"/>
      <c r="BE125" s="196"/>
      <c r="BF125" s="143"/>
      <c r="BG125" s="125"/>
      <c r="BH125" s="241"/>
      <c r="BI125" s="143"/>
      <c r="BJ125" s="125"/>
      <c r="BK125" s="125"/>
      <c r="BL125" s="143"/>
      <c r="BM125" s="125"/>
      <c r="BN125" s="241"/>
      <c r="BO125" s="241"/>
      <c r="BP125" s="125"/>
      <c r="BQ125" s="125"/>
      <c r="BR125" s="143"/>
      <c r="BS125" s="125"/>
      <c r="BT125" s="242"/>
      <c r="BU125" s="242"/>
      <c r="BV125" s="242"/>
      <c r="BW125" s="243"/>
      <c r="BX125" s="243"/>
      <c r="BY125" s="126"/>
      <c r="BZ125" s="243"/>
      <c r="CA125" s="125"/>
      <c r="CB125" s="243"/>
      <c r="CC125" s="243"/>
      <c r="CD125" s="126"/>
      <c r="CE125" s="243"/>
      <c r="CF125" s="125"/>
      <c r="CG125" s="243"/>
      <c r="CH125" s="243"/>
      <c r="CI125" s="126"/>
      <c r="CJ125" s="243"/>
      <c r="CK125" s="125"/>
      <c r="CL125" s="245"/>
      <c r="CM125" s="143"/>
      <c r="CN125" s="196"/>
      <c r="CO125" s="125"/>
      <c r="CP125" s="245"/>
      <c r="CQ125" s="246"/>
      <c r="CR125" s="247"/>
      <c r="CS125" s="247"/>
      <c r="CT125" s="247"/>
      <c r="CU125" s="134"/>
      <c r="CV125" s="134"/>
      <c r="CW125" s="134"/>
      <c r="CX125" s="134"/>
      <c r="CY125" s="134"/>
      <c r="CZ125" s="139"/>
      <c r="DA125" s="248"/>
      <c r="DB125" s="134"/>
      <c r="DC125" s="139"/>
      <c r="DD125" s="249"/>
    </row>
    <row r="126" spans="1:108" ht="38.25" x14ac:dyDescent="0.25">
      <c r="A126" s="521">
        <f t="shared" si="98"/>
        <v>0</v>
      </c>
      <c r="B126" s="133" t="s">
        <v>2535</v>
      </c>
      <c r="C126" s="441"/>
      <c r="D126" s="523">
        <v>80</v>
      </c>
      <c r="E126" s="79">
        <v>42489</v>
      </c>
      <c r="F126" s="51" t="s">
        <v>1510</v>
      </c>
      <c r="G126" s="118" t="s">
        <v>1547</v>
      </c>
      <c r="H126" s="37" t="s">
        <v>275</v>
      </c>
      <c r="I126" s="37" t="s">
        <v>2528</v>
      </c>
      <c r="J126" s="136" t="s">
        <v>2499</v>
      </c>
      <c r="K126" s="137">
        <v>248</v>
      </c>
      <c r="L126" s="138">
        <v>861017</v>
      </c>
      <c r="M126" s="138" t="s">
        <v>2131</v>
      </c>
      <c r="N126" s="68">
        <v>45000000</v>
      </c>
      <c r="O126" s="53" t="s">
        <v>2533</v>
      </c>
      <c r="P126" s="59" t="s">
        <v>2245</v>
      </c>
      <c r="Q126" s="133" t="s">
        <v>1554</v>
      </c>
      <c r="R126" s="51" t="s">
        <v>2515</v>
      </c>
      <c r="S126" s="141"/>
      <c r="T126" s="142"/>
      <c r="U126" s="141"/>
      <c r="V126" s="500"/>
      <c r="X126" s="143"/>
      <c r="Y126" s="125">
        <f t="shared" si="178"/>
        <v>0</v>
      </c>
      <c r="Z126" s="51" t="s">
        <v>2032</v>
      </c>
      <c r="AA126" s="51" t="s">
        <v>1492</v>
      </c>
      <c r="AB126" s="37" t="s">
        <v>1493</v>
      </c>
      <c r="AC126" s="37" t="s">
        <v>1493</v>
      </c>
      <c r="AD126" s="51" t="s">
        <v>2534</v>
      </c>
      <c r="AE126" s="423"/>
      <c r="AF126" s="126"/>
      <c r="AG126" s="43"/>
      <c r="AH126" s="140"/>
      <c r="AI126" s="140"/>
      <c r="AJ126" s="43"/>
      <c r="AK126" s="422"/>
      <c r="AL126" s="235"/>
      <c r="AM126" s="139"/>
      <c r="AN126" s="139"/>
      <c r="AO126" s="125">
        <f t="shared" si="148"/>
        <v>0</v>
      </c>
      <c r="AP126" s="48"/>
      <c r="AQ126" s="149" t="s">
        <v>68</v>
      </c>
      <c r="AR126" s="149" t="s">
        <v>68</v>
      </c>
      <c r="AS126" s="149" t="s">
        <v>68</v>
      </c>
      <c r="AT126" s="150" t="s">
        <v>68</v>
      </c>
      <c r="AU126" s="285"/>
      <c r="AV126" s="285"/>
      <c r="AW126" s="47">
        <f t="shared" si="179"/>
        <v>0</v>
      </c>
      <c r="AX126" s="238"/>
      <c r="AY126" s="239"/>
      <c r="AZ126" s="240"/>
      <c r="BA126" s="142"/>
      <c r="BB126" s="143"/>
      <c r="BC126" s="143"/>
      <c r="BD126" s="125"/>
      <c r="BE126" s="196"/>
      <c r="BF126" s="143"/>
      <c r="BG126" s="125"/>
      <c r="BH126" s="241"/>
      <c r="BI126" s="143"/>
      <c r="BJ126" s="125"/>
      <c r="BK126" s="125"/>
      <c r="BL126" s="143"/>
      <c r="BM126" s="125"/>
      <c r="BN126" s="241"/>
      <c r="BO126" s="241"/>
      <c r="BP126" s="125"/>
      <c r="BQ126" s="125"/>
      <c r="BR126" s="143"/>
      <c r="BS126" s="125"/>
      <c r="BT126" s="242"/>
      <c r="BU126" s="242"/>
      <c r="BV126" s="242"/>
      <c r="BW126" s="243"/>
      <c r="BX126" s="243"/>
      <c r="BY126" s="126"/>
      <c r="BZ126" s="243"/>
      <c r="CA126" s="125"/>
      <c r="CB126" s="243"/>
      <c r="CC126" s="243"/>
      <c r="CD126" s="126"/>
      <c r="CE126" s="243"/>
      <c r="CF126" s="125"/>
      <c r="CG126" s="243"/>
      <c r="CH126" s="243"/>
      <c r="CI126" s="126"/>
      <c r="CJ126" s="243"/>
      <c r="CK126" s="125"/>
      <c r="CL126" s="245"/>
      <c r="CM126" s="143"/>
      <c r="CN126" s="196"/>
      <c r="CO126" s="125"/>
      <c r="CP126" s="245"/>
      <c r="CQ126" s="246"/>
      <c r="CR126" s="247"/>
      <c r="CS126" s="247"/>
      <c r="CT126" s="247"/>
      <c r="CU126" s="134"/>
      <c r="CV126" s="134"/>
      <c r="CW126" s="134"/>
      <c r="CX126" s="134"/>
      <c r="CY126" s="134"/>
      <c r="CZ126" s="139"/>
      <c r="DA126" s="248"/>
      <c r="DB126" s="134"/>
      <c r="DC126" s="139"/>
      <c r="DD126" s="249"/>
    </row>
    <row r="127" spans="1:108" ht="63.75" x14ac:dyDescent="0.25">
      <c r="A127" s="521">
        <f t="shared" si="98"/>
        <v>77</v>
      </c>
      <c r="B127" s="133" t="s">
        <v>1653</v>
      </c>
      <c r="C127" s="441"/>
      <c r="D127" s="438">
        <v>81</v>
      </c>
      <c r="E127" s="79">
        <v>42492</v>
      </c>
      <c r="F127" s="51" t="s">
        <v>1510</v>
      </c>
      <c r="G127" s="51" t="s">
        <v>1718</v>
      </c>
      <c r="H127" s="37" t="s">
        <v>2536</v>
      </c>
      <c r="I127" s="37" t="s">
        <v>2536</v>
      </c>
      <c r="J127" s="136" t="s">
        <v>2501</v>
      </c>
      <c r="K127" s="137">
        <v>256</v>
      </c>
      <c r="L127" s="138">
        <v>551216</v>
      </c>
      <c r="M127" s="138" t="s">
        <v>2537</v>
      </c>
      <c r="N127" s="68">
        <v>399968000</v>
      </c>
      <c r="O127" s="53" t="s">
        <v>2538</v>
      </c>
      <c r="P127" s="59" t="s">
        <v>1589</v>
      </c>
      <c r="Q127" s="133" t="s">
        <v>1488</v>
      </c>
      <c r="R127" s="51" t="s">
        <v>1972</v>
      </c>
      <c r="S127" s="141"/>
      <c r="T127" s="142"/>
      <c r="U127" s="141"/>
      <c r="V127" s="500">
        <v>77</v>
      </c>
      <c r="W127" s="79">
        <v>42493</v>
      </c>
      <c r="X127" s="79">
        <v>42496</v>
      </c>
      <c r="Y127" s="125">
        <f t="shared" si="178"/>
        <v>3</v>
      </c>
      <c r="Z127" s="51" t="s">
        <v>2474</v>
      </c>
      <c r="AA127" s="51" t="s">
        <v>2539</v>
      </c>
      <c r="AB127" s="37" t="s">
        <v>1493</v>
      </c>
      <c r="AC127" s="37" t="s">
        <v>1493</v>
      </c>
      <c r="AD127" s="51" t="s">
        <v>2540</v>
      </c>
      <c r="AE127" s="423">
        <v>830001113</v>
      </c>
      <c r="AF127" s="126" t="s">
        <v>1611</v>
      </c>
      <c r="AG127" s="43">
        <v>93816</v>
      </c>
      <c r="AH127" s="140"/>
      <c r="AI127" s="140"/>
      <c r="AJ127" s="43"/>
      <c r="AK127" s="422"/>
      <c r="AL127" s="235"/>
      <c r="AM127" s="139">
        <v>399968000</v>
      </c>
      <c r="AN127" s="139"/>
      <c r="AO127" s="139">
        <f>AM127+AN127</f>
        <v>399968000</v>
      </c>
      <c r="AP127" s="517" t="s">
        <v>22</v>
      </c>
      <c r="AQ127" s="149" t="s">
        <v>68</v>
      </c>
      <c r="AR127" s="149" t="s">
        <v>68</v>
      </c>
      <c r="AS127" s="149" t="s">
        <v>68</v>
      </c>
      <c r="AT127" s="150" t="s">
        <v>68</v>
      </c>
      <c r="AU127" s="518" t="s">
        <v>2754</v>
      </c>
      <c r="AV127" s="79">
        <v>42735</v>
      </c>
      <c r="AW127" s="47" t="s">
        <v>2753</v>
      </c>
      <c r="AX127" s="238"/>
      <c r="AY127" s="239" t="s">
        <v>11</v>
      </c>
      <c r="AZ127" s="240"/>
      <c r="BA127" s="142"/>
      <c r="BB127" s="143"/>
      <c r="BC127" s="143"/>
      <c r="BD127" s="125"/>
      <c r="BE127" s="196"/>
      <c r="BF127" s="143"/>
      <c r="BG127" s="125"/>
      <c r="BH127" s="241"/>
      <c r="BI127" s="143"/>
      <c r="BJ127" s="125"/>
      <c r="BK127" s="125"/>
      <c r="BL127" s="143"/>
      <c r="BM127" s="125"/>
      <c r="BN127" s="241"/>
      <c r="BO127" s="241"/>
      <c r="BP127" s="125"/>
      <c r="BQ127" s="125"/>
      <c r="BR127" s="143"/>
      <c r="BS127" s="125"/>
      <c r="BT127" s="242"/>
      <c r="BU127" s="242"/>
      <c r="BV127" s="242"/>
      <c r="BW127" s="243"/>
      <c r="BX127" s="243"/>
      <c r="BY127" s="126"/>
      <c r="BZ127" s="243"/>
      <c r="CA127" s="125"/>
      <c r="CB127" s="243"/>
      <c r="CC127" s="243"/>
      <c r="CD127" s="126"/>
      <c r="CE127" s="243"/>
      <c r="CF127" s="125"/>
      <c r="CG127" s="243"/>
      <c r="CH127" s="243"/>
      <c r="CI127" s="126"/>
      <c r="CJ127" s="243"/>
      <c r="CK127" s="125"/>
      <c r="CL127" s="245"/>
      <c r="CM127" s="143"/>
      <c r="CN127" s="196"/>
      <c r="CO127" s="125"/>
      <c r="CP127" s="245"/>
      <c r="CQ127" s="246"/>
      <c r="CR127" s="247"/>
      <c r="CS127" s="247"/>
      <c r="CT127" s="247"/>
      <c r="CU127" s="134"/>
      <c r="CV127" s="134"/>
      <c r="CW127" s="134"/>
      <c r="CX127" s="134"/>
      <c r="CY127" s="134"/>
      <c r="CZ127" s="139"/>
      <c r="DA127" s="248"/>
      <c r="DB127" s="134"/>
      <c r="DC127" s="139"/>
      <c r="DD127" s="249"/>
    </row>
    <row r="128" spans="1:108" ht="38.25" hidden="1" x14ac:dyDescent="0.25">
      <c r="A128" s="521">
        <f t="shared" si="98"/>
        <v>16</v>
      </c>
      <c r="B128" s="115" t="s">
        <v>1653</v>
      </c>
      <c r="C128" s="116"/>
      <c r="D128" s="262">
        <v>19</v>
      </c>
      <c r="E128" s="79">
        <v>42473</v>
      </c>
      <c r="F128" s="118" t="s">
        <v>2646</v>
      </c>
      <c r="G128" s="118" t="s">
        <v>2646</v>
      </c>
      <c r="H128" s="119"/>
      <c r="I128" s="119"/>
      <c r="J128" s="28" t="s">
        <v>2583</v>
      </c>
      <c r="K128" s="61">
        <v>185</v>
      </c>
      <c r="L128" s="120">
        <v>721015</v>
      </c>
      <c r="M128" s="54" t="s">
        <v>2584</v>
      </c>
      <c r="N128" s="304">
        <v>3500000</v>
      </c>
      <c r="O128" s="46" t="s">
        <v>2585</v>
      </c>
      <c r="P128" s="121" t="s">
        <v>2586</v>
      </c>
      <c r="Q128" s="122" t="s">
        <v>1488</v>
      </c>
      <c r="R128" s="122" t="s">
        <v>1972</v>
      </c>
      <c r="S128" s="123"/>
      <c r="T128" s="124"/>
      <c r="U128" s="123"/>
      <c r="V128" s="500">
        <v>16</v>
      </c>
      <c r="W128" s="79">
        <v>42489</v>
      </c>
      <c r="X128" s="79">
        <v>42493</v>
      </c>
      <c r="Y128" s="125">
        <f t="shared" ref="Y128:Y138" si="191">X128-W128</f>
        <v>4</v>
      </c>
      <c r="Z128" s="119" t="s">
        <v>2032</v>
      </c>
      <c r="AA128" s="119" t="s">
        <v>2587</v>
      </c>
      <c r="AB128" s="119" t="s">
        <v>2588</v>
      </c>
      <c r="AC128" s="119" t="s">
        <v>2589</v>
      </c>
      <c r="AD128" s="51" t="s">
        <v>2590</v>
      </c>
      <c r="AE128" s="65">
        <v>900785304</v>
      </c>
      <c r="AF128" s="126" t="s">
        <v>1593</v>
      </c>
      <c r="AG128" s="127">
        <v>92816</v>
      </c>
      <c r="AH128" s="79"/>
      <c r="AI128" s="47"/>
      <c r="AJ128" s="47">
        <v>7308000</v>
      </c>
      <c r="AK128" s="125"/>
      <c r="AL128" s="47"/>
      <c r="AM128" s="47">
        <v>2762568</v>
      </c>
      <c r="AN128" s="125"/>
      <c r="AO128" s="125">
        <f t="shared" ref="AO128:AO144" si="192">+AM128+AN128</f>
        <v>2762568</v>
      </c>
      <c r="AP128" s="516" t="s">
        <v>2740</v>
      </c>
      <c r="AQ128" s="149" t="s">
        <v>68</v>
      </c>
      <c r="AR128" s="149" t="s">
        <v>68</v>
      </c>
      <c r="AS128" s="149" t="s">
        <v>68</v>
      </c>
      <c r="AT128" s="150" t="s">
        <v>68</v>
      </c>
      <c r="AU128" s="79"/>
      <c r="AV128" s="79"/>
      <c r="AW128" s="47">
        <f t="shared" ref="AW128:AW138" si="193">AV128-AU128</f>
        <v>0</v>
      </c>
      <c r="AX128" s="47"/>
      <c r="AY128" s="26"/>
      <c r="AZ128" s="151" t="e">
        <f>LOOKUP(AY128,'SUPERVISIONES 2015'!$A$3:$B$1279,'SUPERVISIONES 2015'!$B$3:$B$1279)</f>
        <v>#N/A</v>
      </c>
      <c r="BA128" s="29"/>
      <c r="BB128" s="152"/>
      <c r="BC128" s="153"/>
      <c r="BD128" s="154"/>
      <c r="BE128" s="154"/>
      <c r="BF128" s="153"/>
      <c r="BG128" s="154"/>
      <c r="BH128" s="155"/>
      <c r="BI128" s="156"/>
      <c r="BJ128" s="157"/>
      <c r="BK128" s="157"/>
      <c r="BL128" s="158"/>
      <c r="BM128" s="157"/>
      <c r="BN128" s="159"/>
      <c r="BO128" s="159"/>
      <c r="BP128" s="160"/>
      <c r="BQ128" s="161"/>
      <c r="BR128" s="162"/>
      <c r="BS128" s="161"/>
      <c r="BT128" s="163">
        <f t="shared" ref="BT128:BT138" si="194">+AN128</f>
        <v>0</v>
      </c>
      <c r="BU128" s="164">
        <f t="shared" ref="BU128:BU138" si="195">+BD128+BJ128+BP128+BT128</f>
        <v>0</v>
      </c>
      <c r="BV128" s="165">
        <f t="shared" ref="BV128:BV138" si="196">+AO128+BU128</f>
        <v>2762568</v>
      </c>
      <c r="BW128" s="166"/>
      <c r="BX128" s="166"/>
      <c r="BY128" s="233"/>
      <c r="BZ128" s="166"/>
      <c r="CA128" s="154"/>
      <c r="CB128" s="156"/>
      <c r="CC128" s="156"/>
      <c r="CD128" s="156"/>
      <c r="CE128" s="156"/>
      <c r="CF128" s="157"/>
      <c r="CG128" s="192"/>
      <c r="CH128" s="192"/>
      <c r="CI128" s="193"/>
      <c r="CJ128" s="193"/>
      <c r="CK128" s="193"/>
      <c r="CL128" s="194"/>
      <c r="CM128" s="195"/>
      <c r="CN128" s="196"/>
      <c r="CO128" s="125"/>
      <c r="CP128" s="245"/>
      <c r="CQ128" s="246"/>
      <c r="CR128" s="247"/>
      <c r="CS128" s="247"/>
      <c r="CT128" s="247"/>
      <c r="CU128" s="134"/>
      <c r="CV128" s="134"/>
      <c r="CW128" s="134"/>
      <c r="CX128" s="134"/>
      <c r="CY128" s="134"/>
      <c r="CZ128" s="139"/>
      <c r="DA128" s="248"/>
      <c r="DB128" s="134"/>
      <c r="DC128" s="139"/>
      <c r="DD128" s="249"/>
    </row>
    <row r="129" spans="1:108" ht="102" hidden="1" x14ac:dyDescent="0.25">
      <c r="A129" s="521">
        <f t="shared" si="98"/>
        <v>15</v>
      </c>
      <c r="B129" s="115" t="s">
        <v>1653</v>
      </c>
      <c r="C129" s="441"/>
      <c r="D129" s="135">
        <v>20</v>
      </c>
      <c r="E129" s="79">
        <v>42473</v>
      </c>
      <c r="F129" s="118" t="s">
        <v>2646</v>
      </c>
      <c r="G129" s="118" t="s">
        <v>2646</v>
      </c>
      <c r="H129" s="119"/>
      <c r="I129" s="119"/>
      <c r="J129" s="28" t="s">
        <v>2249</v>
      </c>
      <c r="K129" s="61">
        <v>174</v>
      </c>
      <c r="L129" s="120" t="s">
        <v>2591</v>
      </c>
      <c r="M129" s="54" t="s">
        <v>2592</v>
      </c>
      <c r="N129" s="304">
        <v>5000000</v>
      </c>
      <c r="O129" s="46" t="s">
        <v>2251</v>
      </c>
      <c r="P129" s="121" t="s">
        <v>1802</v>
      </c>
      <c r="Q129" s="122" t="s">
        <v>1488</v>
      </c>
      <c r="R129" s="122" t="s">
        <v>1972</v>
      </c>
      <c r="S129" s="123"/>
      <c r="T129" s="124"/>
      <c r="U129" s="123"/>
      <c r="V129" s="500">
        <v>15</v>
      </c>
      <c r="W129" s="79">
        <v>42488</v>
      </c>
      <c r="X129" s="79">
        <v>42493</v>
      </c>
      <c r="Y129" s="125">
        <f t="shared" si="191"/>
        <v>5</v>
      </c>
      <c r="Z129" s="119" t="s">
        <v>2032</v>
      </c>
      <c r="AA129" s="119" t="s">
        <v>2593</v>
      </c>
      <c r="AB129" s="119" t="s">
        <v>1613</v>
      </c>
      <c r="AC129" s="119" t="s">
        <v>1614</v>
      </c>
      <c r="AD129" s="51" t="s">
        <v>2594</v>
      </c>
      <c r="AE129" s="65">
        <v>900966607</v>
      </c>
      <c r="AF129" s="126" t="s">
        <v>1600</v>
      </c>
      <c r="AG129" s="127">
        <v>93516</v>
      </c>
      <c r="AH129" s="79"/>
      <c r="AI129" s="47"/>
      <c r="AJ129" s="47"/>
      <c r="AK129" s="125"/>
      <c r="AL129" s="125">
        <v>0</v>
      </c>
      <c r="AM129" s="47">
        <v>4320000</v>
      </c>
      <c r="AN129" s="125"/>
      <c r="AO129" s="125">
        <f t="shared" si="192"/>
        <v>4320000</v>
      </c>
      <c r="AP129" s="148"/>
      <c r="AQ129" s="149" t="s">
        <v>68</v>
      </c>
      <c r="AR129" s="149" t="s">
        <v>68</v>
      </c>
      <c r="AS129" s="149" t="s">
        <v>68</v>
      </c>
      <c r="AT129" s="150" t="s">
        <v>68</v>
      </c>
      <c r="AU129" s="79"/>
      <c r="AV129" s="79">
        <v>42735</v>
      </c>
      <c r="AW129" s="47">
        <f t="shared" si="193"/>
        <v>42735</v>
      </c>
      <c r="AX129" s="47"/>
      <c r="AY129" s="26"/>
      <c r="AZ129" s="151" t="e">
        <f>LOOKUP(AY129,'SUPERVISIONES 2015'!$A$3:$B$1279,'SUPERVISIONES 2015'!$B$3:$B$1279)</f>
        <v>#N/A</v>
      </c>
      <c r="BA129" s="29"/>
      <c r="BB129" s="152"/>
      <c r="BC129" s="153"/>
      <c r="BD129" s="154"/>
      <c r="BE129" s="154"/>
      <c r="BF129" s="153"/>
      <c r="BG129" s="154"/>
      <c r="BH129" s="155"/>
      <c r="BI129" s="156"/>
      <c r="BJ129" s="157"/>
      <c r="BK129" s="157"/>
      <c r="BL129" s="158"/>
      <c r="BM129" s="157"/>
      <c r="BN129" s="159"/>
      <c r="BO129" s="159"/>
      <c r="BP129" s="160"/>
      <c r="BQ129" s="161"/>
      <c r="BR129" s="162"/>
      <c r="BS129" s="161"/>
      <c r="BT129" s="163">
        <f t="shared" si="194"/>
        <v>0</v>
      </c>
      <c r="BU129" s="164">
        <f t="shared" si="195"/>
        <v>0</v>
      </c>
      <c r="BV129" s="165">
        <f t="shared" si="196"/>
        <v>4320000</v>
      </c>
      <c r="BW129" s="166"/>
      <c r="BX129" s="166"/>
      <c r="BY129" s="233"/>
      <c r="BZ129" s="166"/>
      <c r="CA129" s="154"/>
      <c r="CB129" s="156"/>
      <c r="CC129" s="156"/>
      <c r="CD129" s="156"/>
      <c r="CE129" s="156"/>
      <c r="CF129" s="157"/>
      <c r="CG129" s="192"/>
      <c r="CH129" s="192"/>
      <c r="CI129" s="193"/>
      <c r="CJ129" s="193"/>
      <c r="CK129" s="193"/>
      <c r="CL129" s="194"/>
      <c r="CM129" s="195"/>
      <c r="CN129" s="196"/>
      <c r="CO129" s="125"/>
      <c r="CP129" s="245"/>
      <c r="CQ129" s="246"/>
      <c r="CR129" s="247"/>
      <c r="CS129" s="247"/>
      <c r="CT129" s="247"/>
      <c r="CU129" s="134"/>
      <c r="CV129" s="134"/>
      <c r="CW129" s="134"/>
      <c r="CX129" s="134"/>
      <c r="CY129" s="134"/>
      <c r="CZ129" s="139"/>
      <c r="DA129" s="248"/>
      <c r="DB129" s="134"/>
      <c r="DC129" s="139"/>
      <c r="DD129" s="249"/>
    </row>
    <row r="130" spans="1:108" ht="38.25" hidden="1" x14ac:dyDescent="0.25">
      <c r="A130" s="521">
        <f t="shared" si="98"/>
        <v>17</v>
      </c>
      <c r="B130" s="115" t="s">
        <v>1653</v>
      </c>
      <c r="C130" s="441"/>
      <c r="D130" s="135">
        <v>21</v>
      </c>
      <c r="E130" s="79">
        <v>42474</v>
      </c>
      <c r="F130" s="118" t="s">
        <v>2646</v>
      </c>
      <c r="G130" s="118" t="s">
        <v>2646</v>
      </c>
      <c r="H130" s="119"/>
      <c r="I130" s="119"/>
      <c r="J130" s="28" t="s">
        <v>2582</v>
      </c>
      <c r="K130" s="61">
        <v>160</v>
      </c>
      <c r="L130" s="120" t="s">
        <v>2595</v>
      </c>
      <c r="M130" s="54" t="s">
        <v>2596</v>
      </c>
      <c r="N130" s="304">
        <v>15750000</v>
      </c>
      <c r="O130" s="46" t="s">
        <v>2597</v>
      </c>
      <c r="P130" s="121" t="s">
        <v>2598</v>
      </c>
      <c r="Q130" s="122" t="s">
        <v>1488</v>
      </c>
      <c r="R130" s="122" t="s">
        <v>1972</v>
      </c>
      <c r="S130" s="123"/>
      <c r="T130" s="124"/>
      <c r="U130" s="123"/>
      <c r="V130" s="500">
        <v>17</v>
      </c>
      <c r="W130" s="79">
        <v>42489</v>
      </c>
      <c r="X130" s="79">
        <v>42493</v>
      </c>
      <c r="Y130" s="125">
        <f t="shared" si="191"/>
        <v>4</v>
      </c>
      <c r="Z130" s="119" t="s">
        <v>2032</v>
      </c>
      <c r="AA130" s="119" t="s">
        <v>2573</v>
      </c>
      <c r="AB130" s="119" t="s">
        <v>2599</v>
      </c>
      <c r="AC130" s="119" t="s">
        <v>2599</v>
      </c>
      <c r="AD130" s="51" t="s">
        <v>2600</v>
      </c>
      <c r="AE130" s="65">
        <v>892115006</v>
      </c>
      <c r="AF130" s="126" t="s">
        <v>2279</v>
      </c>
      <c r="AG130" s="127">
        <v>92916</v>
      </c>
      <c r="AH130" s="79"/>
      <c r="AI130" s="47"/>
      <c r="AJ130" s="47"/>
      <c r="AK130" s="125"/>
      <c r="AL130" s="125">
        <v>0</v>
      </c>
      <c r="AM130" s="47">
        <v>15750000</v>
      </c>
      <c r="AN130" s="125"/>
      <c r="AO130" s="125">
        <f t="shared" si="192"/>
        <v>15750000</v>
      </c>
      <c r="AP130" s="148"/>
      <c r="AQ130" s="149" t="s">
        <v>68</v>
      </c>
      <c r="AR130" s="149" t="s">
        <v>68</v>
      </c>
      <c r="AS130" s="149" t="s">
        <v>68</v>
      </c>
      <c r="AT130" s="150" t="s">
        <v>68</v>
      </c>
      <c r="AU130" s="79"/>
      <c r="AV130" s="79">
        <v>42719</v>
      </c>
      <c r="AW130" s="47">
        <f t="shared" si="193"/>
        <v>42719</v>
      </c>
      <c r="AX130" s="47"/>
      <c r="AY130" s="26"/>
      <c r="AZ130" s="151" t="e">
        <f>LOOKUP(AY130,'SUPERVISIONES 2015'!$A$3:$B$1279,'SUPERVISIONES 2015'!$B$3:$B$1279)</f>
        <v>#N/A</v>
      </c>
      <c r="BA130" s="29"/>
      <c r="BB130" s="152"/>
      <c r="BC130" s="153"/>
      <c r="BD130" s="154"/>
      <c r="BE130" s="154"/>
      <c r="BF130" s="153"/>
      <c r="BG130" s="154"/>
      <c r="BH130" s="155"/>
      <c r="BI130" s="156"/>
      <c r="BJ130" s="157"/>
      <c r="BK130" s="157"/>
      <c r="BL130" s="158"/>
      <c r="BM130" s="157"/>
      <c r="BN130" s="159"/>
      <c r="BO130" s="159"/>
      <c r="BP130" s="160"/>
      <c r="BQ130" s="161"/>
      <c r="BR130" s="162"/>
      <c r="BS130" s="161"/>
      <c r="BT130" s="163">
        <f t="shared" si="194"/>
        <v>0</v>
      </c>
      <c r="BU130" s="164">
        <f t="shared" si="195"/>
        <v>0</v>
      </c>
      <c r="BV130" s="165">
        <f t="shared" si="196"/>
        <v>15750000</v>
      </c>
      <c r="BW130" s="166"/>
      <c r="BX130" s="166"/>
      <c r="BY130" s="233"/>
      <c r="BZ130" s="166"/>
      <c r="CA130" s="154"/>
      <c r="CB130" s="156"/>
      <c r="CC130" s="156"/>
      <c r="CD130" s="156"/>
      <c r="CE130" s="156"/>
      <c r="CF130" s="157"/>
      <c r="CG130" s="192"/>
      <c r="CH130" s="192"/>
      <c r="CI130" s="193"/>
      <c r="CJ130" s="193"/>
      <c r="CK130" s="193"/>
      <c r="CL130" s="194"/>
      <c r="CM130" s="195"/>
      <c r="CN130" s="196"/>
      <c r="CO130" s="125"/>
      <c r="CP130" s="245"/>
      <c r="CQ130" s="246"/>
      <c r="CR130" s="247"/>
      <c r="CS130" s="247"/>
      <c r="CT130" s="247"/>
      <c r="CU130" s="134"/>
      <c r="CV130" s="134"/>
      <c r="CW130" s="134"/>
      <c r="CX130" s="134"/>
      <c r="CY130" s="134"/>
      <c r="CZ130" s="139"/>
      <c r="DA130" s="248"/>
      <c r="DB130" s="134"/>
      <c r="DC130" s="139"/>
      <c r="DD130" s="249"/>
    </row>
    <row r="131" spans="1:108" ht="63.75" hidden="1" x14ac:dyDescent="0.25">
      <c r="A131" s="521">
        <f t="shared" ref="A131:A194" si="197">V131</f>
        <v>18</v>
      </c>
      <c r="B131" s="133" t="s">
        <v>1654</v>
      </c>
      <c r="C131" s="441"/>
      <c r="D131" s="135">
        <v>22</v>
      </c>
      <c r="E131" s="79">
        <v>42474</v>
      </c>
      <c r="F131" s="118" t="s">
        <v>2646</v>
      </c>
      <c r="G131" s="118" t="s">
        <v>2646</v>
      </c>
      <c r="H131" s="119" t="s">
        <v>2656</v>
      </c>
      <c r="I131" s="119" t="s">
        <v>2656</v>
      </c>
      <c r="J131" s="28" t="s">
        <v>2581</v>
      </c>
      <c r="K131" s="61">
        <v>181</v>
      </c>
      <c r="L131" s="120" t="s">
        <v>2601</v>
      </c>
      <c r="M131" s="54" t="s">
        <v>2602</v>
      </c>
      <c r="N131" s="304">
        <v>5569161</v>
      </c>
      <c r="O131" s="46" t="s">
        <v>2603</v>
      </c>
      <c r="P131" s="121" t="s">
        <v>1802</v>
      </c>
      <c r="Q131" s="122" t="s">
        <v>1488</v>
      </c>
      <c r="R131" s="122" t="s">
        <v>1972</v>
      </c>
      <c r="S131" s="123"/>
      <c r="T131" s="124"/>
      <c r="U131" s="123"/>
      <c r="V131" s="500">
        <v>18</v>
      </c>
      <c r="W131" s="79">
        <v>42493</v>
      </c>
      <c r="X131" s="79">
        <v>42493</v>
      </c>
      <c r="Y131" s="125">
        <f t="shared" si="191"/>
        <v>0</v>
      </c>
      <c r="Z131" s="119" t="s">
        <v>2032</v>
      </c>
      <c r="AA131" s="119" t="s">
        <v>2604</v>
      </c>
      <c r="AB131" s="119" t="s">
        <v>2605</v>
      </c>
      <c r="AC131" s="119" t="s">
        <v>2605</v>
      </c>
      <c r="AD131" s="51" t="s">
        <v>2606</v>
      </c>
      <c r="AE131" s="65">
        <v>900221155</v>
      </c>
      <c r="AF131" s="126" t="s">
        <v>2054</v>
      </c>
      <c r="AG131" s="127">
        <v>93616</v>
      </c>
      <c r="AH131" s="79"/>
      <c r="AI131" s="47"/>
      <c r="AJ131" s="47"/>
      <c r="AK131" s="125"/>
      <c r="AL131" s="125">
        <v>0</v>
      </c>
      <c r="AM131" s="47">
        <v>3352160</v>
      </c>
      <c r="AN131" s="125"/>
      <c r="AO131" s="125">
        <f t="shared" si="192"/>
        <v>3352160</v>
      </c>
      <c r="AP131" s="148"/>
      <c r="AQ131" s="149" t="s">
        <v>68</v>
      </c>
      <c r="AR131" s="149" t="s">
        <v>68</v>
      </c>
      <c r="AS131" s="149" t="s">
        <v>68</v>
      </c>
      <c r="AT131" s="150" t="s">
        <v>68</v>
      </c>
      <c r="AU131" s="79"/>
      <c r="AV131" s="79"/>
      <c r="AW131" s="47">
        <f t="shared" si="193"/>
        <v>0</v>
      </c>
      <c r="AX131" s="47"/>
      <c r="AY131" s="26"/>
      <c r="AZ131" s="151" t="e">
        <f>LOOKUP(AY131,'SUPERVISIONES 2015'!$A$3:$B$1279,'SUPERVISIONES 2015'!$B$3:$B$1279)</f>
        <v>#N/A</v>
      </c>
      <c r="BA131" s="29"/>
      <c r="BB131" s="152"/>
      <c r="BC131" s="153"/>
      <c r="BD131" s="154"/>
      <c r="BE131" s="154"/>
      <c r="BF131" s="153"/>
      <c r="BG131" s="154"/>
      <c r="BH131" s="155"/>
      <c r="BI131" s="156"/>
      <c r="BJ131" s="157"/>
      <c r="BK131" s="157"/>
      <c r="BL131" s="158"/>
      <c r="BM131" s="157"/>
      <c r="BN131" s="159"/>
      <c r="BO131" s="159"/>
      <c r="BP131" s="160"/>
      <c r="BQ131" s="161"/>
      <c r="BR131" s="162"/>
      <c r="BS131" s="161"/>
      <c r="BT131" s="163">
        <f t="shared" si="194"/>
        <v>0</v>
      </c>
      <c r="BU131" s="164">
        <f t="shared" si="195"/>
        <v>0</v>
      </c>
      <c r="BV131" s="165">
        <f t="shared" si="196"/>
        <v>3352160</v>
      </c>
      <c r="BW131" s="166"/>
      <c r="BX131" s="166"/>
      <c r="BY131" s="233"/>
      <c r="BZ131" s="166"/>
      <c r="CA131" s="154"/>
      <c r="CB131" s="156"/>
      <c r="CC131" s="156"/>
      <c r="CD131" s="156"/>
      <c r="CE131" s="156"/>
      <c r="CF131" s="157"/>
      <c r="CG131" s="192"/>
      <c r="CH131" s="192"/>
      <c r="CI131" s="193"/>
      <c r="CJ131" s="193"/>
      <c r="CK131" s="193"/>
      <c r="CL131" s="194"/>
      <c r="CM131" s="195"/>
      <c r="CN131" s="196"/>
      <c r="CO131" s="125"/>
      <c r="CP131" s="245"/>
      <c r="CQ131" s="246"/>
      <c r="CR131" s="247"/>
      <c r="CS131" s="247"/>
      <c r="CT131" s="247"/>
      <c r="CU131" s="134"/>
      <c r="CV131" s="134"/>
      <c r="CW131" s="134"/>
      <c r="CX131" s="134"/>
      <c r="CY131" s="134"/>
      <c r="CZ131" s="139"/>
      <c r="DA131" s="248"/>
      <c r="DB131" s="134"/>
      <c r="DC131" s="139"/>
      <c r="DD131" s="249"/>
    </row>
    <row r="132" spans="1:108" ht="89.25" hidden="1" x14ac:dyDescent="0.25">
      <c r="A132" s="521">
        <f t="shared" si="197"/>
        <v>19</v>
      </c>
      <c r="B132" s="133" t="s">
        <v>1654</v>
      </c>
      <c r="C132" s="441"/>
      <c r="D132" s="135">
        <v>23</v>
      </c>
      <c r="E132" s="79">
        <v>42479</v>
      </c>
      <c r="F132" s="118" t="s">
        <v>2646</v>
      </c>
      <c r="G132" s="118" t="s">
        <v>2646</v>
      </c>
      <c r="H132" s="119"/>
      <c r="I132" s="119"/>
      <c r="J132" s="28" t="s">
        <v>2580</v>
      </c>
      <c r="K132" s="61">
        <v>194</v>
      </c>
      <c r="L132" s="120" t="s">
        <v>2607</v>
      </c>
      <c r="M132" s="54" t="s">
        <v>2608</v>
      </c>
      <c r="N132" s="304">
        <v>4988000</v>
      </c>
      <c r="O132" s="46" t="s">
        <v>2609</v>
      </c>
      <c r="P132" s="121" t="s">
        <v>2610</v>
      </c>
      <c r="Q132" s="122" t="s">
        <v>1488</v>
      </c>
      <c r="R132" s="122" t="s">
        <v>1972</v>
      </c>
      <c r="S132" s="123"/>
      <c r="T132" s="124"/>
      <c r="U132" s="123"/>
      <c r="V132" s="500">
        <v>19</v>
      </c>
      <c r="W132" s="79">
        <v>42496</v>
      </c>
      <c r="X132" s="79">
        <v>42500</v>
      </c>
      <c r="Y132" s="125">
        <f t="shared" si="191"/>
        <v>4</v>
      </c>
      <c r="Z132" s="119" t="s">
        <v>2032</v>
      </c>
      <c r="AA132" s="119" t="s">
        <v>2741</v>
      </c>
      <c r="AB132" s="119" t="s">
        <v>2605</v>
      </c>
      <c r="AC132" s="119" t="s">
        <v>2605</v>
      </c>
      <c r="AD132" s="51" t="s">
        <v>2742</v>
      </c>
      <c r="AE132" s="65">
        <v>19214515</v>
      </c>
      <c r="AF132" s="126"/>
      <c r="AG132" s="127">
        <v>95316</v>
      </c>
      <c r="AH132" s="79"/>
      <c r="AI132" s="47"/>
      <c r="AJ132" s="47"/>
      <c r="AK132" s="125"/>
      <c r="AL132" s="125">
        <v>0</v>
      </c>
      <c r="AM132" s="47">
        <v>3000000</v>
      </c>
      <c r="AN132" s="125"/>
      <c r="AO132" s="125">
        <f t="shared" si="192"/>
        <v>3000000</v>
      </c>
      <c r="AP132" s="148" t="s">
        <v>22</v>
      </c>
      <c r="AQ132" s="149" t="s">
        <v>68</v>
      </c>
      <c r="AR132" s="149" t="s">
        <v>68</v>
      </c>
      <c r="AS132" s="149" t="s">
        <v>68</v>
      </c>
      <c r="AT132" s="150" t="s">
        <v>68</v>
      </c>
      <c r="AU132" s="79"/>
      <c r="AV132" s="79"/>
      <c r="AW132" s="47">
        <f t="shared" si="193"/>
        <v>0</v>
      </c>
      <c r="AX132" s="47"/>
      <c r="AY132" s="26"/>
      <c r="AZ132" s="151" t="e">
        <f>LOOKUP(AY132,'SUPERVISIONES 2015'!$A$3:$B$1279,'SUPERVISIONES 2015'!$B$3:$B$1279)</f>
        <v>#N/A</v>
      </c>
      <c r="BA132" s="29"/>
      <c r="BB132" s="152"/>
      <c r="BC132" s="153"/>
      <c r="BD132" s="154"/>
      <c r="BE132" s="154"/>
      <c r="BF132" s="153"/>
      <c r="BG132" s="154"/>
      <c r="BH132" s="155"/>
      <c r="BI132" s="156"/>
      <c r="BJ132" s="157"/>
      <c r="BK132" s="157"/>
      <c r="BL132" s="158"/>
      <c r="BM132" s="157"/>
      <c r="BN132" s="159"/>
      <c r="BO132" s="159"/>
      <c r="BP132" s="160"/>
      <c r="BQ132" s="161"/>
      <c r="BR132" s="162"/>
      <c r="BS132" s="161"/>
      <c r="BT132" s="163">
        <f t="shared" si="194"/>
        <v>0</v>
      </c>
      <c r="BU132" s="164">
        <f t="shared" si="195"/>
        <v>0</v>
      </c>
      <c r="BV132" s="165">
        <f t="shared" si="196"/>
        <v>3000000</v>
      </c>
      <c r="BW132" s="166"/>
      <c r="BX132" s="166"/>
      <c r="BY132" s="233"/>
      <c r="BZ132" s="166"/>
      <c r="CA132" s="154"/>
      <c r="CB132" s="156"/>
      <c r="CC132" s="156"/>
      <c r="CD132" s="156"/>
      <c r="CE132" s="156"/>
      <c r="CF132" s="157"/>
      <c r="CG132" s="192"/>
      <c r="CH132" s="192"/>
      <c r="CI132" s="193"/>
      <c r="CJ132" s="193"/>
      <c r="CK132" s="193"/>
      <c r="CL132" s="194"/>
      <c r="CM132" s="195"/>
      <c r="CN132" s="196"/>
      <c r="CO132" s="125"/>
      <c r="CP132" s="245"/>
      <c r="CQ132" s="246"/>
      <c r="CR132" s="247"/>
      <c r="CS132" s="247"/>
      <c r="CT132" s="247"/>
      <c r="CU132" s="134"/>
      <c r="CV132" s="134"/>
      <c r="CW132" s="134"/>
      <c r="CX132" s="134"/>
      <c r="CY132" s="134"/>
      <c r="CZ132" s="139"/>
      <c r="DA132" s="248"/>
      <c r="DB132" s="134"/>
      <c r="DC132" s="139"/>
      <c r="DD132" s="249"/>
    </row>
    <row r="133" spans="1:108" ht="38.25" hidden="1" x14ac:dyDescent="0.25">
      <c r="A133" s="521">
        <f t="shared" si="197"/>
        <v>23</v>
      </c>
      <c r="B133" s="133" t="s">
        <v>2614</v>
      </c>
      <c r="C133" s="441"/>
      <c r="D133" s="135">
        <v>24</v>
      </c>
      <c r="E133" s="79">
        <v>42480</v>
      </c>
      <c r="F133" s="118" t="s">
        <v>2646</v>
      </c>
      <c r="G133" s="118" t="s">
        <v>2646</v>
      </c>
      <c r="H133" s="119"/>
      <c r="I133" s="119"/>
      <c r="J133" s="28" t="s">
        <v>2579</v>
      </c>
      <c r="K133" s="61">
        <v>159</v>
      </c>
      <c r="L133" s="120">
        <v>901517</v>
      </c>
      <c r="M133" s="54" t="s">
        <v>2611</v>
      </c>
      <c r="N133" s="304">
        <v>5950000</v>
      </c>
      <c r="O133" s="46" t="s">
        <v>2612</v>
      </c>
      <c r="P133" s="121" t="s">
        <v>2613</v>
      </c>
      <c r="Q133" s="122" t="s">
        <v>1488</v>
      </c>
      <c r="R133" s="122" t="s">
        <v>1972</v>
      </c>
      <c r="S133" s="123"/>
      <c r="T133" s="124"/>
      <c r="U133" s="123"/>
      <c r="V133" s="500">
        <v>23</v>
      </c>
      <c r="W133" s="79">
        <v>42500</v>
      </c>
      <c r="X133" s="79">
        <v>42500</v>
      </c>
      <c r="Y133" s="125">
        <f t="shared" si="191"/>
        <v>0</v>
      </c>
      <c r="Z133" s="119" t="s">
        <v>2032</v>
      </c>
      <c r="AA133" s="119" t="s">
        <v>2573</v>
      </c>
      <c r="AB133" s="119" t="s">
        <v>1613</v>
      </c>
      <c r="AC133" s="119" t="s">
        <v>1614</v>
      </c>
      <c r="AD133" s="51" t="s">
        <v>2755</v>
      </c>
      <c r="AE133" s="65">
        <v>800003122</v>
      </c>
      <c r="AF133" s="126" t="s">
        <v>2054</v>
      </c>
      <c r="AG133" s="127">
        <v>96316</v>
      </c>
      <c r="AH133" s="79"/>
      <c r="AI133" s="47"/>
      <c r="AJ133" s="47"/>
      <c r="AK133" s="125"/>
      <c r="AL133" s="125">
        <v>0</v>
      </c>
      <c r="AM133" s="47">
        <v>5879900</v>
      </c>
      <c r="AN133" s="125"/>
      <c r="AO133" s="125">
        <f t="shared" si="192"/>
        <v>5879900</v>
      </c>
      <c r="AP133" s="148" t="s">
        <v>22</v>
      </c>
      <c r="AQ133" s="149" t="s">
        <v>68</v>
      </c>
      <c r="AR133" s="149" t="s">
        <v>68</v>
      </c>
      <c r="AS133" s="149" t="s">
        <v>68</v>
      </c>
      <c r="AT133" s="150" t="s">
        <v>68</v>
      </c>
      <c r="AU133" s="470"/>
      <c r="AV133" s="79">
        <v>42719</v>
      </c>
      <c r="AW133" s="47">
        <f t="shared" si="193"/>
        <v>42719</v>
      </c>
      <c r="AX133" s="47"/>
      <c r="AY133" s="26" t="s">
        <v>108</v>
      </c>
      <c r="AZ133" s="151">
        <f>LOOKUP(AY133,'SUPERVISIONES 2015'!$A$3:$B$1279,'SUPERVISIONES 2015'!$B$3:$B$1279)</f>
        <v>40179426</v>
      </c>
      <c r="BA133" s="29"/>
      <c r="BB133" s="152"/>
      <c r="BC133" s="153"/>
      <c r="BD133" s="154"/>
      <c r="BE133" s="154"/>
      <c r="BF133" s="153"/>
      <c r="BG133" s="154"/>
      <c r="BH133" s="155"/>
      <c r="BI133" s="156"/>
      <c r="BJ133" s="157"/>
      <c r="BK133" s="157"/>
      <c r="BL133" s="158"/>
      <c r="BM133" s="157"/>
      <c r="BN133" s="159"/>
      <c r="BO133" s="159"/>
      <c r="BP133" s="160"/>
      <c r="BQ133" s="161"/>
      <c r="BR133" s="162"/>
      <c r="BS133" s="161"/>
      <c r="BT133" s="163">
        <f t="shared" si="194"/>
        <v>0</v>
      </c>
      <c r="BU133" s="164">
        <f t="shared" si="195"/>
        <v>0</v>
      </c>
      <c r="BV133" s="165">
        <f t="shared" si="196"/>
        <v>5879900</v>
      </c>
      <c r="BW133" s="166"/>
      <c r="BX133" s="166"/>
      <c r="BY133" s="233"/>
      <c r="BZ133" s="166"/>
      <c r="CA133" s="154"/>
      <c r="CB133" s="156"/>
      <c r="CC133" s="156"/>
      <c r="CD133" s="156"/>
      <c r="CE133" s="156"/>
      <c r="CF133" s="157"/>
      <c r="CG133" s="192"/>
      <c r="CH133" s="192"/>
      <c r="CI133" s="193"/>
      <c r="CJ133" s="193"/>
      <c r="CK133" s="193"/>
      <c r="CL133" s="194"/>
      <c r="CM133" s="195"/>
      <c r="CN133" s="196"/>
      <c r="CO133" s="125"/>
      <c r="CP133" s="245"/>
      <c r="CQ133" s="246"/>
      <c r="CR133" s="247"/>
      <c r="CS133" s="247"/>
      <c r="CT133" s="247"/>
      <c r="CU133" s="134"/>
      <c r="CV133" s="134"/>
      <c r="CW133" s="134"/>
      <c r="CX133" s="134"/>
      <c r="CY133" s="134"/>
      <c r="CZ133" s="139"/>
      <c r="DA133" s="248"/>
      <c r="DB133" s="134"/>
      <c r="DC133" s="139"/>
      <c r="DD133" s="249"/>
    </row>
    <row r="134" spans="1:108" ht="33" hidden="1" customHeight="1" x14ac:dyDescent="0.25">
      <c r="A134" s="521">
        <f t="shared" si="197"/>
        <v>21</v>
      </c>
      <c r="B134" s="133" t="s">
        <v>1653</v>
      </c>
      <c r="C134" s="441"/>
      <c r="D134" s="135">
        <v>25</v>
      </c>
      <c r="E134" s="79">
        <v>42481</v>
      </c>
      <c r="F134" s="118" t="s">
        <v>2646</v>
      </c>
      <c r="G134" s="118" t="s">
        <v>2646</v>
      </c>
      <c r="H134" s="119"/>
      <c r="I134" s="119"/>
      <c r="J134" s="28" t="s">
        <v>2578</v>
      </c>
      <c r="K134" s="61">
        <v>37</v>
      </c>
      <c r="L134" s="120">
        <v>432332</v>
      </c>
      <c r="M134" s="54" t="s">
        <v>2494</v>
      </c>
      <c r="N134" s="304">
        <v>9146636</v>
      </c>
      <c r="O134" s="46" t="s">
        <v>2615</v>
      </c>
      <c r="P134" s="121" t="s">
        <v>2616</v>
      </c>
      <c r="Q134" s="122" t="s">
        <v>1488</v>
      </c>
      <c r="R134" s="122" t="s">
        <v>1972</v>
      </c>
      <c r="S134" s="123"/>
      <c r="T134" s="124"/>
      <c r="U134" s="123"/>
      <c r="V134" s="500">
        <v>21</v>
      </c>
      <c r="W134" s="79">
        <v>42496</v>
      </c>
      <c r="X134" s="79">
        <v>42500</v>
      </c>
      <c r="Y134" s="125">
        <f t="shared" si="191"/>
        <v>4</v>
      </c>
      <c r="Z134" s="119" t="s">
        <v>1919</v>
      </c>
      <c r="AA134" s="119" t="s">
        <v>2617</v>
      </c>
      <c r="AB134" s="119" t="s">
        <v>1493</v>
      </c>
      <c r="AC134" s="119" t="s">
        <v>1493</v>
      </c>
      <c r="AD134" s="51" t="s">
        <v>2757</v>
      </c>
      <c r="AE134" s="65">
        <v>900210800</v>
      </c>
      <c r="AF134" s="126" t="s">
        <v>1611</v>
      </c>
      <c r="AG134" s="127">
        <v>95516</v>
      </c>
      <c r="AH134" s="79"/>
      <c r="AI134" s="47"/>
      <c r="AJ134" s="47"/>
      <c r="AK134" s="125"/>
      <c r="AL134" s="125">
        <v>0</v>
      </c>
      <c r="AM134" s="47">
        <v>6000000</v>
      </c>
      <c r="AN134" s="125"/>
      <c r="AO134" s="125">
        <f t="shared" si="192"/>
        <v>6000000</v>
      </c>
      <c r="AP134" s="148" t="s">
        <v>22</v>
      </c>
      <c r="AQ134" s="149" t="s">
        <v>68</v>
      </c>
      <c r="AR134" s="149" t="s">
        <v>68</v>
      </c>
      <c r="AS134" s="149" t="s">
        <v>68</v>
      </c>
      <c r="AT134" s="150" t="s">
        <v>68</v>
      </c>
      <c r="AU134" s="470"/>
      <c r="AV134" s="470"/>
      <c r="AW134" s="520" t="s">
        <v>2758</v>
      </c>
      <c r="AX134" s="47"/>
      <c r="AY134" s="26" t="s">
        <v>2759</v>
      </c>
      <c r="AZ134" s="151">
        <f>LOOKUP(AY134,'SUPERVISIONES 2015'!$A$3:$B$1279,'SUPERVISIONES 2015'!$B$3:$B$1279)</f>
        <v>51638528</v>
      </c>
      <c r="BA134" s="29"/>
      <c r="BB134" s="152"/>
      <c r="BC134" s="153"/>
      <c r="BD134" s="154"/>
      <c r="BE134" s="154"/>
      <c r="BF134" s="153"/>
      <c r="BG134" s="154"/>
      <c r="BH134" s="155"/>
      <c r="BI134" s="156"/>
      <c r="BJ134" s="157"/>
      <c r="BK134" s="157"/>
      <c r="BL134" s="158"/>
      <c r="BM134" s="157"/>
      <c r="BN134" s="159"/>
      <c r="BO134" s="159"/>
      <c r="BP134" s="160"/>
      <c r="BQ134" s="161"/>
      <c r="BR134" s="162"/>
      <c r="BS134" s="161"/>
      <c r="BT134" s="163">
        <f t="shared" si="194"/>
        <v>0</v>
      </c>
      <c r="BU134" s="164">
        <f t="shared" si="195"/>
        <v>0</v>
      </c>
      <c r="BV134" s="165">
        <f t="shared" si="196"/>
        <v>6000000</v>
      </c>
      <c r="BW134" s="166"/>
      <c r="BX134" s="166"/>
      <c r="BY134" s="233"/>
      <c r="BZ134" s="166"/>
      <c r="CA134" s="154"/>
      <c r="CB134" s="156"/>
      <c r="CC134" s="156"/>
      <c r="CD134" s="156"/>
      <c r="CE134" s="156"/>
      <c r="CF134" s="157"/>
      <c r="CG134" s="192"/>
      <c r="CH134" s="192"/>
      <c r="CI134" s="193"/>
      <c r="CJ134" s="193"/>
      <c r="CK134" s="193"/>
      <c r="CL134" s="194"/>
      <c r="CM134" s="195"/>
      <c r="CN134" s="196"/>
      <c r="CO134" s="125"/>
      <c r="CP134" s="245"/>
      <c r="CQ134" s="246"/>
      <c r="CR134" s="247"/>
      <c r="CS134" s="247"/>
      <c r="CT134" s="247"/>
      <c r="CU134" s="134"/>
      <c r="CV134" s="134"/>
      <c r="CW134" s="134"/>
      <c r="CX134" s="134"/>
      <c r="CY134" s="134"/>
      <c r="CZ134" s="139"/>
      <c r="DA134" s="248"/>
      <c r="DB134" s="134"/>
      <c r="DC134" s="139"/>
      <c r="DD134" s="249"/>
    </row>
    <row r="135" spans="1:108" ht="83.25" hidden="1" customHeight="1" x14ac:dyDescent="0.25">
      <c r="A135" s="521">
        <f t="shared" si="197"/>
        <v>20</v>
      </c>
      <c r="B135" s="133" t="s">
        <v>1654</v>
      </c>
      <c r="C135" s="441"/>
      <c r="D135" s="135">
        <v>26</v>
      </c>
      <c r="E135" s="79">
        <v>42481</v>
      </c>
      <c r="F135" s="118" t="s">
        <v>2646</v>
      </c>
      <c r="G135" s="118" t="s">
        <v>2646</v>
      </c>
      <c r="H135" s="119"/>
      <c r="I135" s="119"/>
      <c r="J135" s="28" t="s">
        <v>2577</v>
      </c>
      <c r="K135" s="61">
        <v>126</v>
      </c>
      <c r="L135" s="120">
        <v>781815</v>
      </c>
      <c r="M135" s="54" t="s">
        <v>2618</v>
      </c>
      <c r="N135" s="304">
        <v>18000000</v>
      </c>
      <c r="O135" s="46" t="s">
        <v>2619</v>
      </c>
      <c r="P135" s="121" t="s">
        <v>1637</v>
      </c>
      <c r="Q135" s="122" t="s">
        <v>1488</v>
      </c>
      <c r="R135" s="121" t="s">
        <v>1972</v>
      </c>
      <c r="S135" s="123"/>
      <c r="T135" s="124"/>
      <c r="U135" s="123"/>
      <c r="V135" s="500">
        <v>20</v>
      </c>
      <c r="W135" s="79">
        <v>42496</v>
      </c>
      <c r="X135" s="79">
        <v>42500</v>
      </c>
      <c r="Y135" s="125">
        <f t="shared" si="191"/>
        <v>4</v>
      </c>
      <c r="Z135" s="119" t="s">
        <v>2032</v>
      </c>
      <c r="AA135" s="119" t="s">
        <v>2620</v>
      </c>
      <c r="AB135" s="119" t="s">
        <v>2621</v>
      </c>
      <c r="AC135" s="119" t="s">
        <v>2621</v>
      </c>
      <c r="AD135" s="51" t="s">
        <v>2743</v>
      </c>
      <c r="AE135" s="65">
        <v>45503049</v>
      </c>
      <c r="AF135" s="126"/>
      <c r="AG135" s="127">
        <v>95216</v>
      </c>
      <c r="AH135" s="79"/>
      <c r="AI135" s="47"/>
      <c r="AJ135" s="47"/>
      <c r="AK135" s="125"/>
      <c r="AL135" s="125">
        <v>0</v>
      </c>
      <c r="AM135" s="47">
        <v>18000000</v>
      </c>
      <c r="AN135" s="125"/>
      <c r="AO135" s="125">
        <f t="shared" si="192"/>
        <v>18000000</v>
      </c>
      <c r="AP135" s="148" t="s">
        <v>22</v>
      </c>
      <c r="AQ135" s="149" t="s">
        <v>68</v>
      </c>
      <c r="AR135" s="149" t="s">
        <v>68</v>
      </c>
      <c r="AS135" s="149" t="s">
        <v>68</v>
      </c>
      <c r="AT135" s="150" t="s">
        <v>68</v>
      </c>
      <c r="AU135" s="79"/>
      <c r="AV135" s="79"/>
      <c r="AW135" s="47">
        <f t="shared" si="193"/>
        <v>0</v>
      </c>
      <c r="AX135" s="47"/>
      <c r="AY135" s="26"/>
      <c r="AZ135" s="151" t="e">
        <f>LOOKUP(AY135,'SUPERVISIONES 2015'!$A$3:$B$1279,'SUPERVISIONES 2015'!$B$3:$B$1279)</f>
        <v>#N/A</v>
      </c>
      <c r="BA135" s="29"/>
      <c r="BB135" s="152"/>
      <c r="BC135" s="153"/>
      <c r="BD135" s="154"/>
      <c r="BE135" s="154"/>
      <c r="BF135" s="153"/>
      <c r="BG135" s="154"/>
      <c r="BH135" s="155"/>
      <c r="BI135" s="156"/>
      <c r="BJ135" s="157"/>
      <c r="BK135" s="157"/>
      <c r="BL135" s="158"/>
      <c r="BM135" s="157"/>
      <c r="BN135" s="159"/>
      <c r="BO135" s="159"/>
      <c r="BP135" s="160"/>
      <c r="BQ135" s="161"/>
      <c r="BR135" s="162"/>
      <c r="BS135" s="161"/>
      <c r="BT135" s="163">
        <f t="shared" si="194"/>
        <v>0</v>
      </c>
      <c r="BU135" s="164">
        <f t="shared" si="195"/>
        <v>0</v>
      </c>
      <c r="BV135" s="165">
        <f t="shared" si="196"/>
        <v>18000000</v>
      </c>
      <c r="BW135" s="166"/>
      <c r="BX135" s="166"/>
      <c r="BY135" s="233"/>
      <c r="BZ135" s="166"/>
      <c r="CA135" s="154"/>
      <c r="CB135" s="156"/>
      <c r="CC135" s="156"/>
      <c r="CD135" s="156"/>
      <c r="CE135" s="156"/>
      <c r="CF135" s="157"/>
      <c r="CG135" s="192"/>
      <c r="CH135" s="192"/>
      <c r="CI135" s="193"/>
      <c r="CJ135" s="193"/>
      <c r="CK135" s="193"/>
      <c r="CL135" s="194"/>
      <c r="CM135" s="195"/>
      <c r="CN135" s="196"/>
      <c r="CO135" s="125"/>
      <c r="CP135" s="245"/>
      <c r="CQ135" s="246"/>
      <c r="CR135" s="247"/>
      <c r="CS135" s="247"/>
      <c r="CT135" s="247"/>
      <c r="CU135" s="134"/>
      <c r="CV135" s="134"/>
      <c r="CW135" s="134"/>
      <c r="CX135" s="134"/>
      <c r="CY135" s="134"/>
      <c r="CZ135" s="139"/>
      <c r="DA135" s="248"/>
      <c r="DB135" s="134"/>
      <c r="DC135" s="139"/>
      <c r="DD135" s="249"/>
    </row>
    <row r="136" spans="1:108" ht="89.25" hidden="1" x14ac:dyDescent="0.25">
      <c r="A136" s="521">
        <f t="shared" si="197"/>
        <v>22</v>
      </c>
      <c r="B136" s="133" t="s">
        <v>1653</v>
      </c>
      <c r="C136" s="441"/>
      <c r="D136" s="135">
        <v>27</v>
      </c>
      <c r="E136" s="79">
        <v>42481</v>
      </c>
      <c r="F136" s="118" t="s">
        <v>2646</v>
      </c>
      <c r="G136" s="118" t="s">
        <v>2646</v>
      </c>
      <c r="H136" s="119"/>
      <c r="I136" s="119"/>
      <c r="J136" s="28" t="s">
        <v>2727</v>
      </c>
      <c r="K136" s="61">
        <v>128</v>
      </c>
      <c r="L136" s="120">
        <v>781815</v>
      </c>
      <c r="M136" s="54" t="s">
        <v>2622</v>
      </c>
      <c r="N136" s="304">
        <v>8000000</v>
      </c>
      <c r="O136" s="46" t="s">
        <v>2623</v>
      </c>
      <c r="P136" s="121" t="s">
        <v>1637</v>
      </c>
      <c r="Q136" s="122" t="s">
        <v>1488</v>
      </c>
      <c r="R136" s="121" t="s">
        <v>1972</v>
      </c>
      <c r="S136" s="123"/>
      <c r="T136" s="124"/>
      <c r="U136" s="123"/>
      <c r="V136" s="500">
        <v>22</v>
      </c>
      <c r="W136" s="79">
        <v>42496</v>
      </c>
      <c r="X136" s="79">
        <v>42500</v>
      </c>
      <c r="Y136" s="125">
        <f t="shared" si="191"/>
        <v>4</v>
      </c>
      <c r="Z136" s="119" t="s">
        <v>2032</v>
      </c>
      <c r="AA136" s="119" t="s">
        <v>2620</v>
      </c>
      <c r="AB136" s="119" t="s">
        <v>2628</v>
      </c>
      <c r="AC136" s="119" t="s">
        <v>2628</v>
      </c>
      <c r="AD136" s="51" t="s">
        <v>2756</v>
      </c>
      <c r="AE136" s="65">
        <v>890302988</v>
      </c>
      <c r="AF136" s="126" t="s">
        <v>1593</v>
      </c>
      <c r="AG136" s="127">
        <v>95416</v>
      </c>
      <c r="AH136" s="79"/>
      <c r="AI136" s="47"/>
      <c r="AJ136" s="47"/>
      <c r="AK136" s="125"/>
      <c r="AL136" s="125">
        <v>0</v>
      </c>
      <c r="AM136" s="47">
        <v>8000000</v>
      </c>
      <c r="AN136" s="125"/>
      <c r="AO136" s="125">
        <f t="shared" si="192"/>
        <v>8000000</v>
      </c>
      <c r="AP136" s="148" t="s">
        <v>22</v>
      </c>
      <c r="AQ136" s="149" t="s">
        <v>68</v>
      </c>
      <c r="AR136" s="149" t="s">
        <v>68</v>
      </c>
      <c r="AS136" s="149" t="s">
        <v>68</v>
      </c>
      <c r="AT136" s="150" t="s">
        <v>68</v>
      </c>
      <c r="AU136" s="470"/>
      <c r="AV136" s="79">
        <v>42735</v>
      </c>
      <c r="AW136" s="47">
        <f t="shared" si="193"/>
        <v>42735</v>
      </c>
      <c r="AX136" s="47"/>
      <c r="AY136" s="26" t="s">
        <v>17</v>
      </c>
      <c r="AZ136" s="151">
        <f>LOOKUP(AY136,'SUPERVISIONES 2015'!$A$3:$B$1279,'SUPERVISIONES 2015'!$B$3:$B$1279)</f>
        <v>26271656</v>
      </c>
      <c r="BA136" s="29"/>
      <c r="BB136" s="152"/>
      <c r="BC136" s="153"/>
      <c r="BD136" s="154"/>
      <c r="BE136" s="154"/>
      <c r="BF136" s="153"/>
      <c r="BG136" s="154"/>
      <c r="BH136" s="155"/>
      <c r="BI136" s="156"/>
      <c r="BJ136" s="157"/>
      <c r="BK136" s="157"/>
      <c r="BL136" s="158"/>
      <c r="BM136" s="157"/>
      <c r="BN136" s="159"/>
      <c r="BO136" s="159"/>
      <c r="BP136" s="160"/>
      <c r="BQ136" s="161"/>
      <c r="BR136" s="162"/>
      <c r="BS136" s="161"/>
      <c r="BT136" s="163">
        <f t="shared" si="194"/>
        <v>0</v>
      </c>
      <c r="BU136" s="164">
        <f t="shared" si="195"/>
        <v>0</v>
      </c>
      <c r="BV136" s="165">
        <f t="shared" si="196"/>
        <v>8000000</v>
      </c>
      <c r="BW136" s="166"/>
      <c r="BX136" s="166"/>
      <c r="BY136" s="233"/>
      <c r="BZ136" s="166"/>
      <c r="CA136" s="154"/>
      <c r="CB136" s="156"/>
      <c r="CC136" s="156"/>
      <c r="CD136" s="156"/>
      <c r="CE136" s="156"/>
      <c r="CF136" s="157"/>
      <c r="CG136" s="192"/>
      <c r="CH136" s="192"/>
      <c r="CI136" s="193"/>
      <c r="CJ136" s="193"/>
      <c r="CK136" s="193"/>
      <c r="CL136" s="194"/>
      <c r="CM136" s="195"/>
      <c r="CN136" s="196"/>
      <c r="CO136" s="125"/>
      <c r="CP136" s="245"/>
      <c r="CQ136" s="246"/>
      <c r="CR136" s="247"/>
      <c r="CS136" s="247"/>
      <c r="CT136" s="247"/>
      <c r="CU136" s="134"/>
      <c r="CV136" s="134"/>
      <c r="CW136" s="134"/>
      <c r="CX136" s="134"/>
      <c r="CY136" s="134"/>
      <c r="CZ136" s="139"/>
      <c r="DA136" s="248"/>
      <c r="DB136" s="134"/>
      <c r="DC136" s="139"/>
      <c r="DD136" s="249"/>
    </row>
    <row r="137" spans="1:108" ht="36.75" hidden="1" customHeight="1" x14ac:dyDescent="0.25">
      <c r="A137" s="521">
        <f t="shared" si="197"/>
        <v>24</v>
      </c>
      <c r="B137" s="134" t="s">
        <v>2535</v>
      </c>
      <c r="C137" s="441"/>
      <c r="D137" s="135">
        <v>28</v>
      </c>
      <c r="E137" s="79">
        <v>42482</v>
      </c>
      <c r="F137" s="118" t="s">
        <v>2646</v>
      </c>
      <c r="G137" s="118" t="s">
        <v>2646</v>
      </c>
      <c r="H137" s="119"/>
      <c r="I137" s="119"/>
      <c r="J137" s="28" t="s">
        <v>2576</v>
      </c>
      <c r="K137" s="61">
        <v>148</v>
      </c>
      <c r="L137" s="120">
        <v>721532</v>
      </c>
      <c r="M137" s="54" t="s">
        <v>2624</v>
      </c>
      <c r="N137" s="304">
        <v>6000000</v>
      </c>
      <c r="O137" s="46" t="s">
        <v>2625</v>
      </c>
      <c r="P137" s="121" t="s">
        <v>1802</v>
      </c>
      <c r="Q137" s="122" t="s">
        <v>1554</v>
      </c>
      <c r="R137" s="121" t="s">
        <v>2626</v>
      </c>
      <c r="S137" s="123"/>
      <c r="T137" s="124"/>
      <c r="U137" s="123"/>
      <c r="V137" s="500">
        <v>24</v>
      </c>
      <c r="W137" s="79">
        <v>42506</v>
      </c>
      <c r="X137" s="79">
        <v>42506</v>
      </c>
      <c r="Y137" s="125">
        <f t="shared" si="191"/>
        <v>0</v>
      </c>
      <c r="Z137" s="119" t="s">
        <v>2769</v>
      </c>
      <c r="AA137" s="119" t="s">
        <v>2627</v>
      </c>
      <c r="AB137" s="119" t="s">
        <v>1493</v>
      </c>
      <c r="AC137" s="119" t="s">
        <v>1493</v>
      </c>
      <c r="AD137" s="51" t="s">
        <v>2770</v>
      </c>
      <c r="AE137" s="65">
        <v>900818078</v>
      </c>
      <c r="AF137" s="126" t="s">
        <v>1600</v>
      </c>
      <c r="AG137" s="127">
        <v>100516</v>
      </c>
      <c r="AH137" s="79"/>
      <c r="AI137" s="47"/>
      <c r="AJ137" s="47"/>
      <c r="AK137" s="125"/>
      <c r="AL137" s="125">
        <v>0</v>
      </c>
      <c r="AM137" s="47">
        <v>399416988</v>
      </c>
      <c r="AN137" s="125"/>
      <c r="AO137" s="125">
        <f t="shared" si="192"/>
        <v>399416988</v>
      </c>
      <c r="AP137" s="148" t="s">
        <v>2771</v>
      </c>
      <c r="AQ137" s="149" t="s">
        <v>2772</v>
      </c>
      <c r="AR137" s="149" t="s">
        <v>68</v>
      </c>
      <c r="AS137" s="149" t="s">
        <v>68</v>
      </c>
      <c r="AT137" s="150" t="s">
        <v>68</v>
      </c>
      <c r="AU137" s="470"/>
      <c r="AV137" s="470"/>
      <c r="AW137" s="520">
        <v>30</v>
      </c>
      <c r="AX137" s="47"/>
      <c r="AY137" s="26" t="s">
        <v>2773</v>
      </c>
      <c r="AZ137" s="151">
        <f>LOOKUP(AY137,'SUPERVISIONES 2015'!$A$3:$B$1279,'SUPERVISIONES 2015'!$B$3:$B$1279)</f>
        <v>1978031</v>
      </c>
      <c r="BA137" s="29"/>
      <c r="BB137" s="152"/>
      <c r="BC137" s="153"/>
      <c r="BD137" s="154"/>
      <c r="BE137" s="154"/>
      <c r="BF137" s="153"/>
      <c r="BG137" s="154"/>
      <c r="BH137" s="155"/>
      <c r="BI137" s="156"/>
      <c r="BJ137" s="157"/>
      <c r="BK137" s="157"/>
      <c r="BL137" s="158"/>
      <c r="BM137" s="157"/>
      <c r="BN137" s="159"/>
      <c r="BO137" s="159"/>
      <c r="BP137" s="160"/>
      <c r="BQ137" s="161"/>
      <c r="BR137" s="162"/>
      <c r="BS137" s="161"/>
      <c r="BT137" s="163">
        <f t="shared" si="194"/>
        <v>0</v>
      </c>
      <c r="BU137" s="164">
        <f t="shared" si="195"/>
        <v>0</v>
      </c>
      <c r="BV137" s="165">
        <f t="shared" si="196"/>
        <v>399416988</v>
      </c>
      <c r="BW137" s="166"/>
      <c r="BX137" s="166"/>
      <c r="BY137" s="233"/>
      <c r="BZ137" s="166"/>
      <c r="CA137" s="154"/>
      <c r="CB137" s="156"/>
      <c r="CC137" s="156"/>
      <c r="CD137" s="156"/>
      <c r="CE137" s="156"/>
      <c r="CF137" s="157"/>
      <c r="CG137" s="192"/>
      <c r="CH137" s="192"/>
      <c r="CI137" s="193"/>
      <c r="CJ137" s="193"/>
      <c r="CK137" s="193"/>
      <c r="CL137" s="194"/>
      <c r="CM137" s="195"/>
      <c r="CN137" s="196"/>
      <c r="CO137" s="125"/>
      <c r="CP137" s="245"/>
      <c r="CQ137" s="246"/>
      <c r="CR137" s="247"/>
      <c r="CS137" s="247"/>
      <c r="CT137" s="247"/>
      <c r="CU137" s="134"/>
      <c r="CV137" s="134"/>
      <c r="CW137" s="134"/>
      <c r="CX137" s="134"/>
      <c r="CY137" s="134"/>
      <c r="CZ137" s="139"/>
      <c r="DA137" s="248"/>
      <c r="DB137" s="134"/>
      <c r="DC137" s="139"/>
      <c r="DD137" s="249"/>
    </row>
    <row r="138" spans="1:108" ht="114.75" hidden="1" x14ac:dyDescent="0.25">
      <c r="A138" s="521">
        <f t="shared" si="197"/>
        <v>0</v>
      </c>
      <c r="B138" s="134" t="s">
        <v>2535</v>
      </c>
      <c r="C138" s="441"/>
      <c r="D138" s="522">
        <v>29</v>
      </c>
      <c r="E138" s="79">
        <v>42488</v>
      </c>
      <c r="F138" s="118" t="s">
        <v>2646</v>
      </c>
      <c r="G138" s="118" t="s">
        <v>2646</v>
      </c>
      <c r="H138" s="119"/>
      <c r="I138" s="119"/>
      <c r="J138" s="28" t="s">
        <v>2575</v>
      </c>
      <c r="K138" s="61">
        <v>127</v>
      </c>
      <c r="L138" s="120">
        <v>781815</v>
      </c>
      <c r="M138" s="54" t="s">
        <v>2622</v>
      </c>
      <c r="N138" s="304">
        <v>14000000</v>
      </c>
      <c r="O138" s="46" t="s">
        <v>2629</v>
      </c>
      <c r="P138" s="121" t="s">
        <v>1637</v>
      </c>
      <c r="Q138" s="122" t="s">
        <v>1554</v>
      </c>
      <c r="R138" s="121" t="s">
        <v>2630</v>
      </c>
      <c r="S138" s="123"/>
      <c r="T138" s="124"/>
      <c r="U138" s="123"/>
      <c r="V138" s="500"/>
      <c r="X138" s="79"/>
      <c r="Y138" s="125">
        <f t="shared" si="191"/>
        <v>0</v>
      </c>
      <c r="Z138" s="119" t="s">
        <v>2032</v>
      </c>
      <c r="AA138" s="119" t="s">
        <v>2620</v>
      </c>
      <c r="AB138" s="119" t="s">
        <v>2631</v>
      </c>
      <c r="AC138" s="119" t="s">
        <v>2631</v>
      </c>
      <c r="AD138" s="51"/>
      <c r="AE138" s="65"/>
      <c r="AF138" s="126"/>
      <c r="AG138" s="127"/>
      <c r="AH138" s="79"/>
      <c r="AI138" s="47"/>
      <c r="AJ138" s="47"/>
      <c r="AK138" s="125"/>
      <c r="AL138" s="125">
        <v>0</v>
      </c>
      <c r="AM138" s="47"/>
      <c r="AN138" s="125"/>
      <c r="AO138" s="125">
        <f t="shared" si="192"/>
        <v>0</v>
      </c>
      <c r="AP138" s="148"/>
      <c r="AQ138" s="149" t="s">
        <v>68</v>
      </c>
      <c r="AR138" s="149" t="s">
        <v>68</v>
      </c>
      <c r="AS138" s="149" t="s">
        <v>68</v>
      </c>
      <c r="AT138" s="150" t="s">
        <v>68</v>
      </c>
      <c r="AU138" s="79"/>
      <c r="AV138" s="79"/>
      <c r="AW138" s="47">
        <f t="shared" si="193"/>
        <v>0</v>
      </c>
      <c r="AX138" s="47"/>
      <c r="AY138" s="26"/>
      <c r="AZ138" s="151" t="e">
        <f>LOOKUP(AY138,'SUPERVISIONES 2015'!$A$3:$B$1279,'SUPERVISIONES 2015'!$B$3:$B$1279)</f>
        <v>#N/A</v>
      </c>
      <c r="BA138" s="29"/>
      <c r="BB138" s="152"/>
      <c r="BC138" s="153"/>
      <c r="BD138" s="154"/>
      <c r="BE138" s="154"/>
      <c r="BF138" s="153"/>
      <c r="BG138" s="154"/>
      <c r="BH138" s="155"/>
      <c r="BI138" s="156"/>
      <c r="BJ138" s="157"/>
      <c r="BK138" s="157"/>
      <c r="BL138" s="158"/>
      <c r="BM138" s="157"/>
      <c r="BN138" s="159"/>
      <c r="BO138" s="159"/>
      <c r="BP138" s="160"/>
      <c r="BQ138" s="161"/>
      <c r="BR138" s="162"/>
      <c r="BS138" s="161"/>
      <c r="BT138" s="163">
        <f t="shared" si="194"/>
        <v>0</v>
      </c>
      <c r="BU138" s="164">
        <f t="shared" si="195"/>
        <v>0</v>
      </c>
      <c r="BV138" s="165">
        <f t="shared" si="196"/>
        <v>0</v>
      </c>
      <c r="BW138" s="166"/>
      <c r="BX138" s="166"/>
      <c r="BY138" s="233"/>
      <c r="BZ138" s="166"/>
      <c r="CA138" s="154"/>
      <c r="CB138" s="156"/>
      <c r="CC138" s="156"/>
      <c r="CD138" s="156"/>
      <c r="CE138" s="156"/>
      <c r="CF138" s="157"/>
      <c r="CG138" s="192"/>
      <c r="CH138" s="192"/>
      <c r="CI138" s="193"/>
      <c r="CJ138" s="193"/>
      <c r="CK138" s="193"/>
      <c r="CL138" s="194"/>
      <c r="CM138" s="195"/>
      <c r="CN138" s="196"/>
      <c r="CO138" s="125"/>
      <c r="CP138" s="245"/>
      <c r="CQ138" s="246"/>
      <c r="CR138" s="247"/>
      <c r="CS138" s="247"/>
      <c r="CT138" s="247"/>
      <c r="CU138" s="134"/>
      <c r="CV138" s="134"/>
      <c r="CW138" s="134"/>
      <c r="CX138" s="134"/>
      <c r="CY138" s="134"/>
      <c r="CZ138" s="139"/>
      <c r="DA138" s="248"/>
      <c r="DB138" s="134"/>
      <c r="DC138" s="139"/>
      <c r="DD138" s="249"/>
    </row>
    <row r="139" spans="1:108" ht="55.5" hidden="1" customHeight="1" x14ac:dyDescent="0.25">
      <c r="A139" s="521">
        <f t="shared" si="197"/>
        <v>0</v>
      </c>
      <c r="B139" s="483" t="s">
        <v>1500</v>
      </c>
      <c r="C139" s="484" t="s">
        <v>2647</v>
      </c>
      <c r="D139" s="481">
        <v>12</v>
      </c>
      <c r="E139" s="312">
        <v>42482</v>
      </c>
      <c r="F139" s="118" t="s">
        <v>1628</v>
      </c>
      <c r="G139" s="118" t="s">
        <v>1629</v>
      </c>
      <c r="H139" s="482" t="s">
        <v>2648</v>
      </c>
      <c r="I139" s="482" t="s">
        <v>2648</v>
      </c>
      <c r="J139" s="28" t="s">
        <v>2649</v>
      </c>
      <c r="K139" s="127">
        <v>30</v>
      </c>
      <c r="L139" s="120" t="s">
        <v>2652</v>
      </c>
      <c r="M139" s="120" t="s">
        <v>2653</v>
      </c>
      <c r="N139" s="47">
        <v>72683987</v>
      </c>
      <c r="O139" s="46" t="s">
        <v>2651</v>
      </c>
      <c r="P139" s="140" t="s">
        <v>1553</v>
      </c>
      <c r="Q139" s="122" t="s">
        <v>1554</v>
      </c>
      <c r="R139" s="121" t="s">
        <v>2650</v>
      </c>
      <c r="S139" s="123"/>
      <c r="T139" s="124"/>
      <c r="U139" s="123"/>
      <c r="V139" s="500"/>
      <c r="X139" s="79"/>
      <c r="Y139" s="125">
        <v>0</v>
      </c>
      <c r="Z139" s="119" t="s">
        <v>2032</v>
      </c>
      <c r="AA139" s="119" t="s">
        <v>2347</v>
      </c>
      <c r="AB139" s="119" t="s">
        <v>2010</v>
      </c>
      <c r="AC139" s="119" t="s">
        <v>2010</v>
      </c>
      <c r="AD139" s="239"/>
      <c r="AE139" s="146"/>
      <c r="AF139" s="126"/>
      <c r="AG139" s="127"/>
      <c r="AH139" s="79"/>
      <c r="AI139" s="47"/>
      <c r="AJ139" s="47"/>
      <c r="AK139" s="125"/>
      <c r="AL139" s="125"/>
      <c r="AM139" s="47"/>
      <c r="AN139" s="125"/>
      <c r="AO139" s="125">
        <f t="shared" si="192"/>
        <v>0</v>
      </c>
      <c r="AP139" s="148" t="s">
        <v>2654</v>
      </c>
      <c r="AQ139" s="442" t="s">
        <v>2274</v>
      </c>
      <c r="AR139" s="429"/>
      <c r="AS139" s="429"/>
      <c r="AT139" s="429"/>
      <c r="AU139" s="79"/>
      <c r="AV139" s="79">
        <v>42719</v>
      </c>
      <c r="AW139" s="47"/>
      <c r="AX139" s="47"/>
      <c r="AY139" s="415"/>
      <c r="AZ139" s="151"/>
      <c r="BA139" s="208"/>
      <c r="BB139" s="153"/>
      <c r="BC139" s="153"/>
      <c r="BD139" s="154"/>
      <c r="BE139" s="209"/>
      <c r="BF139" s="153"/>
      <c r="BG139" s="154"/>
      <c r="BH139" s="155"/>
      <c r="BI139" s="156"/>
      <c r="BJ139" s="157"/>
      <c r="BK139" s="157"/>
      <c r="BL139" s="158"/>
      <c r="BM139" s="157"/>
      <c r="BN139" s="159"/>
      <c r="BO139" s="159"/>
      <c r="BP139" s="160"/>
      <c r="BQ139" s="161"/>
      <c r="BR139" s="162"/>
      <c r="BS139" s="161"/>
      <c r="BT139" s="163">
        <v>0</v>
      </c>
      <c r="BU139" s="164">
        <v>0</v>
      </c>
      <c r="BV139" s="165">
        <v>0</v>
      </c>
      <c r="BW139" s="166"/>
      <c r="BX139" s="166"/>
      <c r="BY139" s="309"/>
      <c r="BZ139" s="166"/>
      <c r="CA139" s="154"/>
      <c r="CB139" s="157"/>
      <c r="CC139" s="156"/>
      <c r="CD139" s="156"/>
      <c r="CE139" s="156"/>
      <c r="CF139" s="157"/>
      <c r="CG139" s="192"/>
      <c r="CH139" s="192"/>
      <c r="CI139" s="193"/>
      <c r="CJ139" s="193"/>
      <c r="CK139" s="193"/>
      <c r="CL139" s="194"/>
      <c r="CM139" s="195">
        <v>42735</v>
      </c>
      <c r="CN139" s="196"/>
      <c r="CO139" s="125"/>
      <c r="CP139" s="194"/>
      <c r="CQ139" s="197" t="e">
        <v>#REF!</v>
      </c>
      <c r="CR139" s="198" t="e">
        <v>#REF!</v>
      </c>
      <c r="CS139" s="199" t="e">
        <v>#REF!</v>
      </c>
    </row>
    <row r="140" spans="1:108" ht="55.5" hidden="1" customHeight="1" x14ac:dyDescent="0.25">
      <c r="A140" s="521">
        <f t="shared" si="197"/>
        <v>0</v>
      </c>
      <c r="B140" s="115" t="s">
        <v>2614</v>
      </c>
      <c r="C140" s="441"/>
      <c r="D140" s="485">
        <v>13</v>
      </c>
      <c r="E140" s="79">
        <v>42485</v>
      </c>
      <c r="F140" s="118" t="s">
        <v>1628</v>
      </c>
      <c r="G140" s="118" t="s">
        <v>1629</v>
      </c>
      <c r="H140" s="482" t="s">
        <v>2656</v>
      </c>
      <c r="I140" s="482" t="s">
        <v>2656</v>
      </c>
      <c r="J140" s="28" t="s">
        <v>2655</v>
      </c>
      <c r="K140" s="127">
        <v>98</v>
      </c>
      <c r="L140" s="120">
        <v>251725</v>
      </c>
      <c r="M140" s="120" t="s">
        <v>2657</v>
      </c>
      <c r="N140" s="47">
        <v>65000000</v>
      </c>
      <c r="O140" s="46" t="s">
        <v>2664</v>
      </c>
      <c r="P140" s="140" t="s">
        <v>2665</v>
      </c>
      <c r="Q140" s="122" t="s">
        <v>1554</v>
      </c>
      <c r="R140" s="121" t="s">
        <v>2658</v>
      </c>
      <c r="S140" s="123"/>
      <c r="T140" s="124"/>
      <c r="U140" s="123"/>
      <c r="V140" s="500"/>
      <c r="X140" s="79"/>
      <c r="Y140" s="125">
        <v>0</v>
      </c>
      <c r="Z140" s="119" t="s">
        <v>1987</v>
      </c>
      <c r="AA140" s="119" t="s">
        <v>2659</v>
      </c>
      <c r="AB140" s="119" t="s">
        <v>2010</v>
      </c>
      <c r="AC140" s="119" t="s">
        <v>2010</v>
      </c>
      <c r="AD140" s="239"/>
      <c r="AE140" s="146"/>
      <c r="AF140" s="126"/>
      <c r="AG140" s="127"/>
      <c r="AH140" s="79"/>
      <c r="AI140" s="47"/>
      <c r="AJ140" s="47"/>
      <c r="AK140" s="125"/>
      <c r="AL140" s="125"/>
      <c r="AM140" s="47"/>
      <c r="AN140" s="125"/>
      <c r="AO140" s="125">
        <f t="shared" si="192"/>
        <v>0</v>
      </c>
      <c r="AP140" s="148" t="s">
        <v>2660</v>
      </c>
      <c r="AQ140" s="442" t="s">
        <v>2274</v>
      </c>
      <c r="AR140" s="429"/>
      <c r="AS140" s="429"/>
      <c r="AT140" s="429"/>
      <c r="AU140" s="79"/>
      <c r="AV140" s="79">
        <v>42735</v>
      </c>
      <c r="AW140" s="47">
        <f>AV140-AU140</f>
        <v>42735</v>
      </c>
      <c r="AX140" s="47"/>
      <c r="AY140" s="415"/>
      <c r="AZ140" s="151"/>
      <c r="BA140" s="208"/>
      <c r="BB140" s="153"/>
      <c r="BC140" s="153"/>
      <c r="BD140" s="154"/>
      <c r="BE140" s="209"/>
      <c r="BF140" s="153"/>
      <c r="BG140" s="154"/>
      <c r="BH140" s="155"/>
      <c r="BI140" s="156"/>
      <c r="BJ140" s="157"/>
      <c r="BK140" s="157"/>
      <c r="BL140" s="158"/>
      <c r="BM140" s="157"/>
      <c r="BN140" s="159"/>
      <c r="BO140" s="159"/>
      <c r="BP140" s="160"/>
      <c r="BQ140" s="161"/>
      <c r="BR140" s="162"/>
      <c r="BS140" s="161"/>
      <c r="BT140" s="163">
        <v>0</v>
      </c>
      <c r="BU140" s="164">
        <v>0</v>
      </c>
      <c r="BV140" s="165">
        <v>0</v>
      </c>
      <c r="BW140" s="166"/>
      <c r="BX140" s="166"/>
      <c r="BY140" s="309"/>
      <c r="BZ140" s="166"/>
      <c r="CA140" s="154"/>
      <c r="CB140" s="157"/>
      <c r="CC140" s="156"/>
      <c r="CD140" s="156"/>
      <c r="CE140" s="156"/>
      <c r="CF140" s="157"/>
      <c r="CG140" s="192"/>
      <c r="CH140" s="192"/>
      <c r="CI140" s="193"/>
      <c r="CJ140" s="193"/>
      <c r="CK140" s="193"/>
      <c r="CL140" s="194"/>
      <c r="CM140" s="195">
        <v>42735</v>
      </c>
      <c r="CN140" s="196"/>
      <c r="CO140" s="125"/>
      <c r="CP140" s="194"/>
      <c r="CQ140" s="197" t="e">
        <v>#REF!</v>
      </c>
      <c r="CR140" s="198" t="e">
        <v>#REF!</v>
      </c>
      <c r="CS140" s="199" t="e">
        <v>#REF!</v>
      </c>
    </row>
    <row r="141" spans="1:108" ht="55.5" hidden="1" customHeight="1" x14ac:dyDescent="0.25">
      <c r="A141" s="521">
        <f t="shared" si="197"/>
        <v>0</v>
      </c>
      <c r="B141" s="115" t="s">
        <v>1654</v>
      </c>
      <c r="C141" s="441" t="s">
        <v>2667</v>
      </c>
      <c r="D141" s="485">
        <v>14</v>
      </c>
      <c r="E141" s="79">
        <v>42494</v>
      </c>
      <c r="F141" s="118" t="s">
        <v>1628</v>
      </c>
      <c r="G141" s="118" t="s">
        <v>1629</v>
      </c>
      <c r="H141" s="482" t="s">
        <v>2648</v>
      </c>
      <c r="I141" s="482" t="s">
        <v>2648</v>
      </c>
      <c r="J141" s="28" t="s">
        <v>2661</v>
      </c>
      <c r="K141" s="127">
        <v>23</v>
      </c>
      <c r="L141" s="120" t="s">
        <v>2662</v>
      </c>
      <c r="M141" s="120" t="s">
        <v>2663</v>
      </c>
      <c r="N141" s="47">
        <v>98056000</v>
      </c>
      <c r="O141" s="46" t="s">
        <v>2645</v>
      </c>
      <c r="P141" s="140" t="s">
        <v>1553</v>
      </c>
      <c r="Q141" s="122" t="s">
        <v>1554</v>
      </c>
      <c r="R141" s="121" t="s">
        <v>2658</v>
      </c>
      <c r="S141" s="123"/>
      <c r="T141" s="124"/>
      <c r="U141" s="123"/>
      <c r="V141" s="500"/>
      <c r="X141" s="79"/>
      <c r="Y141" s="125">
        <v>0</v>
      </c>
      <c r="Z141" s="119" t="s">
        <v>1919</v>
      </c>
      <c r="AA141" s="119" t="s">
        <v>2666</v>
      </c>
      <c r="AB141" s="119" t="s">
        <v>1493</v>
      </c>
      <c r="AC141" s="119" t="s">
        <v>1493</v>
      </c>
      <c r="AD141" s="239"/>
      <c r="AE141" s="146"/>
      <c r="AF141" s="126"/>
      <c r="AG141" s="127"/>
      <c r="AH141" s="79"/>
      <c r="AI141" s="47"/>
      <c r="AJ141" s="47"/>
      <c r="AK141" s="125"/>
      <c r="AL141" s="125"/>
      <c r="AM141" s="47"/>
      <c r="AN141" s="125"/>
      <c r="AO141" s="125">
        <f t="shared" si="192"/>
        <v>0</v>
      </c>
      <c r="AP141" s="148" t="s">
        <v>2660</v>
      </c>
      <c r="AQ141" s="442" t="s">
        <v>2274</v>
      </c>
      <c r="AR141" s="429"/>
      <c r="AS141" s="429"/>
      <c r="AT141" s="429"/>
      <c r="AU141" s="79"/>
      <c r="AV141" s="79">
        <v>42735</v>
      </c>
      <c r="AW141" s="47">
        <f>AV141-AU141</f>
        <v>42735</v>
      </c>
      <c r="AX141" s="47"/>
      <c r="AY141" s="415"/>
      <c r="AZ141" s="151"/>
      <c r="BA141" s="208"/>
      <c r="BB141" s="153"/>
      <c r="BC141" s="153"/>
      <c r="BD141" s="154"/>
      <c r="BE141" s="209"/>
      <c r="BF141" s="153"/>
      <c r="BG141" s="154"/>
      <c r="BH141" s="155"/>
      <c r="BI141" s="156"/>
      <c r="BJ141" s="157"/>
      <c r="BK141" s="157"/>
      <c r="BL141" s="158"/>
      <c r="BM141" s="157"/>
      <c r="BN141" s="159"/>
      <c r="BO141" s="159"/>
      <c r="BP141" s="160"/>
      <c r="BQ141" s="161"/>
      <c r="BR141" s="162"/>
      <c r="BS141" s="161"/>
      <c r="BT141" s="163">
        <v>0</v>
      </c>
      <c r="BU141" s="164">
        <v>0</v>
      </c>
      <c r="BV141" s="165">
        <v>0</v>
      </c>
      <c r="BW141" s="166"/>
      <c r="BX141" s="166"/>
      <c r="BY141" s="309"/>
      <c r="BZ141" s="166"/>
      <c r="CA141" s="154"/>
      <c r="CB141" s="157"/>
      <c r="CC141" s="156"/>
      <c r="CD141" s="156"/>
      <c r="CE141" s="156"/>
      <c r="CF141" s="157"/>
      <c r="CG141" s="192"/>
      <c r="CH141" s="192"/>
      <c r="CI141" s="193"/>
      <c r="CJ141" s="193"/>
      <c r="CK141" s="193"/>
      <c r="CL141" s="194"/>
      <c r="CM141" s="195">
        <v>42735</v>
      </c>
      <c r="CN141" s="196"/>
      <c r="CO141" s="125"/>
      <c r="CP141" s="194"/>
      <c r="CQ141" s="197" t="e">
        <v>#REF!</v>
      </c>
      <c r="CR141" s="198" t="e">
        <v>#REF!</v>
      </c>
      <c r="CS141" s="199" t="e">
        <v>#REF!</v>
      </c>
    </row>
    <row r="142" spans="1:108" s="130" customFormat="1" ht="60" hidden="1" customHeight="1" x14ac:dyDescent="0.25">
      <c r="A142" s="521">
        <f t="shared" si="197"/>
        <v>7602</v>
      </c>
      <c r="B142" s="115" t="s">
        <v>2729</v>
      </c>
      <c r="C142" s="116" t="s">
        <v>2734</v>
      </c>
      <c r="D142" s="443">
        <v>15351</v>
      </c>
      <c r="E142" s="79">
        <v>42461</v>
      </c>
      <c r="F142" s="51" t="s">
        <v>1628</v>
      </c>
      <c r="G142" s="118" t="s">
        <v>2017</v>
      </c>
      <c r="H142" s="49" t="s">
        <v>1846</v>
      </c>
      <c r="I142" s="49" t="s">
        <v>1846</v>
      </c>
      <c r="J142" s="28" t="s">
        <v>2730</v>
      </c>
      <c r="K142" s="61">
        <v>163</v>
      </c>
      <c r="L142" s="120">
        <v>521418</v>
      </c>
      <c r="M142" s="54"/>
      <c r="N142" s="47">
        <v>10049900</v>
      </c>
      <c r="O142" s="46">
        <v>23616</v>
      </c>
      <c r="P142" s="47" t="s">
        <v>2731</v>
      </c>
      <c r="Q142" s="122" t="s">
        <v>1488</v>
      </c>
      <c r="R142" s="121" t="s">
        <v>1489</v>
      </c>
      <c r="S142" s="123"/>
      <c r="T142" s="124"/>
      <c r="U142" s="123"/>
      <c r="V142" s="500">
        <v>7602</v>
      </c>
      <c r="W142" s="79">
        <v>42461</v>
      </c>
      <c r="X142" s="79">
        <v>42461</v>
      </c>
      <c r="Y142" s="125">
        <f t="shared" ref="Y142" si="198">W142-X142</f>
        <v>0</v>
      </c>
      <c r="Z142" s="119" t="s">
        <v>1919</v>
      </c>
      <c r="AA142" s="119" t="s">
        <v>2732</v>
      </c>
      <c r="AB142" s="48" t="s">
        <v>2733</v>
      </c>
      <c r="AC142" s="48" t="s">
        <v>2733</v>
      </c>
      <c r="AD142" s="119" t="s">
        <v>2728</v>
      </c>
      <c r="AE142" s="146">
        <v>890900943</v>
      </c>
      <c r="AF142" s="126" t="s">
        <v>1611</v>
      </c>
      <c r="AG142" s="127"/>
      <c r="AH142" s="79"/>
      <c r="AI142" s="308"/>
      <c r="AJ142" s="35"/>
      <c r="AK142" s="51"/>
      <c r="AL142" s="47"/>
      <c r="AM142" s="47">
        <v>10049900</v>
      </c>
      <c r="AN142" s="125"/>
      <c r="AO142" s="125">
        <f t="shared" si="192"/>
        <v>10049900</v>
      </c>
      <c r="AP142" s="148" t="s">
        <v>22</v>
      </c>
      <c r="AQ142" s="149" t="s">
        <v>68</v>
      </c>
      <c r="AR142" s="149" t="s">
        <v>68</v>
      </c>
      <c r="AS142" s="149" t="s">
        <v>68</v>
      </c>
      <c r="AT142" s="150" t="s">
        <v>68</v>
      </c>
      <c r="AU142" s="79">
        <v>42461</v>
      </c>
      <c r="AV142" s="79">
        <v>42399</v>
      </c>
      <c r="AW142" s="47">
        <f t="shared" ref="AW142" si="199">AV142-AU142</f>
        <v>-62</v>
      </c>
      <c r="AX142" s="47"/>
      <c r="AY142" s="207" t="s">
        <v>2319</v>
      </c>
      <c r="AZ142" s="151">
        <f>LOOKUP(AY142,'SUPERVISIONES 2015'!$A$3:$B$1279,'SUPERVISIONES 2015'!$B$3:$B$1279)</f>
        <v>3085927</v>
      </c>
      <c r="BA142" s="208"/>
      <c r="BB142" s="153"/>
      <c r="BC142" s="153"/>
      <c r="BD142" s="154"/>
      <c r="BE142" s="209"/>
      <c r="BF142" s="153"/>
      <c r="BG142" s="154"/>
      <c r="BH142" s="155"/>
      <c r="BI142" s="156"/>
      <c r="BJ142" s="157"/>
      <c r="BK142" s="157"/>
      <c r="BL142" s="158"/>
      <c r="BM142" s="157"/>
      <c r="BN142" s="159"/>
      <c r="BO142" s="159"/>
      <c r="BP142" s="160"/>
      <c r="BQ142" s="161"/>
      <c r="BR142" s="162"/>
      <c r="BS142" s="161"/>
      <c r="BT142" s="163">
        <f t="shared" ref="BT142" si="200">+AN142</f>
        <v>0</v>
      </c>
      <c r="BU142" s="164">
        <f t="shared" ref="BU142" si="201">+BD142+BJ142+BP142+BT142</f>
        <v>0</v>
      </c>
      <c r="BV142" s="165">
        <f t="shared" ref="BV142" si="202">+AO142+BU142</f>
        <v>10049900</v>
      </c>
      <c r="BW142" s="166"/>
      <c r="BX142" s="166"/>
      <c r="BY142" s="309"/>
      <c r="BZ142" s="166"/>
      <c r="CA142" s="154"/>
      <c r="CB142" s="157"/>
      <c r="CC142" s="156"/>
      <c r="CD142" s="156"/>
      <c r="CE142" s="156"/>
      <c r="CF142" s="157"/>
      <c r="CG142" s="192"/>
      <c r="CH142" s="192"/>
      <c r="CI142" s="193"/>
      <c r="CJ142" s="193"/>
      <c r="CK142" s="193"/>
      <c r="CL142" s="194"/>
      <c r="CM142" s="195">
        <f t="shared" ref="CM142" si="203">+IF(BX142&gt;AV142,IF(CC142&gt;BX142,IF(CH142&gt;CC142,CH142,CC142),BX142),AV142)</f>
        <v>42399</v>
      </c>
      <c r="CN142" s="196"/>
      <c r="CO142" s="125"/>
      <c r="CP142" s="194"/>
      <c r="CQ142" s="197" t="e">
        <f>+SUMIFS(#REF!,#REF!,AG142)</f>
        <v>#REF!</v>
      </c>
      <c r="CR142" s="198" t="e">
        <f>+SUMIFS(#REF!,#REF!,BB142)+SUMIFS(#REF!,#REF!,BH142)+SUMIFS(#REF!,#REF!,BN142)</f>
        <v>#REF!</v>
      </c>
      <c r="CS142" s="199" t="e">
        <f t="shared" ref="CS142" si="204">+(CQ142+CR142)/BV142</f>
        <v>#REF!</v>
      </c>
      <c r="CT142" s="200"/>
      <c r="CU142" s="201" t="str">
        <f t="shared" ref="CU142" si="205">+R142</f>
        <v>EJECUCIÓN</v>
      </c>
      <c r="CV142" s="202"/>
      <c r="CW142" s="203">
        <f t="shared" ref="CW142" si="206">+AU142</f>
        <v>42461</v>
      </c>
      <c r="CX142" s="201">
        <f t="shared" ref="CX142" si="207">+CM142</f>
        <v>42399</v>
      </c>
      <c r="CY142" s="204">
        <f t="shared" ref="CY142" si="208">+CX142-CW142</f>
        <v>-62</v>
      </c>
      <c r="CZ142" s="204">
        <f t="shared" ref="CZ142" si="209">+$DB$1-CW142</f>
        <v>-184</v>
      </c>
      <c r="DA142" s="205">
        <f t="shared" ref="DA142" si="210">+IF(CZ142&gt;=CY142,100,(CZ142/CY142)*100)</f>
        <v>296.77419354838707</v>
      </c>
      <c r="DB142" s="261"/>
      <c r="DC142" s="204">
        <f t="shared" ref="DC142" si="211">+DA142</f>
        <v>296.77419354838707</v>
      </c>
      <c r="DD142" s="206" t="e">
        <f t="shared" ref="DD142" si="212">+CS142</f>
        <v>#REF!</v>
      </c>
    </row>
    <row r="143" spans="1:108" ht="38.25" hidden="1" x14ac:dyDescent="0.25">
      <c r="A143" s="521">
        <f t="shared" si="197"/>
        <v>7643</v>
      </c>
      <c r="B143" s="115" t="s">
        <v>2729</v>
      </c>
      <c r="C143" s="441"/>
      <c r="D143" s="241">
        <v>15406</v>
      </c>
      <c r="E143" s="79">
        <v>42461</v>
      </c>
      <c r="F143" s="51" t="s">
        <v>1628</v>
      </c>
      <c r="G143" s="118" t="s">
        <v>2017</v>
      </c>
      <c r="H143" s="49" t="s">
        <v>2656</v>
      </c>
      <c r="I143" s="49" t="s">
        <v>2656</v>
      </c>
      <c r="J143" s="264" t="s">
        <v>2735</v>
      </c>
      <c r="K143" s="137">
        <v>190</v>
      </c>
      <c r="L143" s="138"/>
      <c r="M143" s="138"/>
      <c r="N143" s="68">
        <v>4084800</v>
      </c>
      <c r="O143" s="46"/>
      <c r="P143" s="59" t="s">
        <v>2736</v>
      </c>
      <c r="Q143" s="122" t="s">
        <v>1488</v>
      </c>
      <c r="R143" s="121" t="s">
        <v>1489</v>
      </c>
      <c r="S143" s="141"/>
      <c r="T143" s="142"/>
      <c r="U143" s="141"/>
      <c r="V143" s="500">
        <v>7643</v>
      </c>
      <c r="W143" s="79">
        <v>42464</v>
      </c>
      <c r="X143" s="79">
        <v>42464</v>
      </c>
      <c r="Y143" s="125"/>
      <c r="Z143" s="51" t="s">
        <v>1919</v>
      </c>
      <c r="AA143" s="51" t="s">
        <v>2737</v>
      </c>
      <c r="AB143" s="37" t="s">
        <v>1493</v>
      </c>
      <c r="AC143" s="37" t="s">
        <v>1493</v>
      </c>
      <c r="AD143" s="119" t="s">
        <v>2725</v>
      </c>
      <c r="AE143" s="66">
        <v>900059238</v>
      </c>
      <c r="AF143" s="126" t="s">
        <v>2279</v>
      </c>
      <c r="AG143" s="43"/>
      <c r="AH143" s="140"/>
      <c r="AI143" s="140"/>
      <c r="AJ143" s="43"/>
      <c r="AK143" s="422"/>
      <c r="AL143" s="235"/>
      <c r="AM143" s="68">
        <v>4084800</v>
      </c>
      <c r="AN143" s="139"/>
      <c r="AO143" s="125">
        <f t="shared" si="192"/>
        <v>4084800</v>
      </c>
      <c r="AP143" s="48"/>
      <c r="AQ143" s="236"/>
      <c r="AR143" s="237"/>
      <c r="AS143" s="237"/>
      <c r="AT143" s="121"/>
      <c r="AU143" s="285"/>
      <c r="AV143" s="285"/>
      <c r="AW143" s="238"/>
      <c r="AX143" s="238"/>
      <c r="AY143" s="239"/>
      <c r="AZ143" s="240"/>
      <c r="BA143" s="142"/>
      <c r="BB143" s="143"/>
      <c r="BC143" s="143"/>
      <c r="BD143" s="125"/>
      <c r="BE143" s="196"/>
      <c r="BF143" s="143"/>
      <c r="BG143" s="125"/>
      <c r="BH143" s="241"/>
      <c r="BI143" s="143"/>
      <c r="BJ143" s="125"/>
      <c r="BK143" s="125"/>
      <c r="BL143" s="143"/>
      <c r="BM143" s="125"/>
      <c r="BN143" s="241"/>
      <c r="BO143" s="241"/>
      <c r="BP143" s="125"/>
      <c r="BQ143" s="125"/>
      <c r="BR143" s="143"/>
      <c r="BS143" s="125"/>
      <c r="BT143" s="242"/>
      <c r="BU143" s="242"/>
      <c r="BV143" s="242"/>
      <c r="BW143" s="243"/>
      <c r="BX143" s="243"/>
    </row>
    <row r="144" spans="1:108" ht="51" hidden="1" x14ac:dyDescent="0.25">
      <c r="A144" s="521">
        <f t="shared" si="197"/>
        <v>0</v>
      </c>
      <c r="B144" s="133" t="s">
        <v>1654</v>
      </c>
      <c r="C144" s="441"/>
      <c r="D144" s="527">
        <v>30</v>
      </c>
      <c r="E144" s="528">
        <v>42506</v>
      </c>
      <c r="F144" s="118" t="s">
        <v>2646</v>
      </c>
      <c r="G144" s="118" t="s">
        <v>2646</v>
      </c>
      <c r="H144" s="51"/>
      <c r="I144" s="51"/>
      <c r="J144" s="426" t="s">
        <v>2765</v>
      </c>
      <c r="K144" s="137">
        <v>186</v>
      </c>
      <c r="L144" s="138">
        <v>72101507</v>
      </c>
      <c r="M144" s="138" t="s">
        <v>2766</v>
      </c>
      <c r="N144" s="68">
        <v>6997940</v>
      </c>
      <c r="O144" s="46" t="s">
        <v>2767</v>
      </c>
      <c r="P144" s="140" t="s">
        <v>1802</v>
      </c>
      <c r="Q144" s="122" t="s">
        <v>1554</v>
      </c>
      <c r="R144" s="121" t="s">
        <v>2768</v>
      </c>
      <c r="S144" s="141"/>
      <c r="T144" s="142"/>
      <c r="U144" s="141"/>
      <c r="V144" s="500"/>
      <c r="X144" s="143"/>
      <c r="Y144" s="125">
        <f t="shared" ref="Y144" si="213">X144-W144</f>
        <v>0</v>
      </c>
      <c r="Z144" s="51" t="s">
        <v>2769</v>
      </c>
      <c r="AA144" s="51" t="s">
        <v>2627</v>
      </c>
      <c r="AB144" s="51" t="s">
        <v>2348</v>
      </c>
      <c r="AC144" s="51" t="s">
        <v>2349</v>
      </c>
      <c r="AD144" s="51"/>
      <c r="AE144" s="66"/>
      <c r="AF144" s="126"/>
      <c r="AG144" s="43"/>
      <c r="AH144" s="140"/>
      <c r="AI144" s="140"/>
      <c r="AJ144" s="43"/>
      <c r="AK144" s="422"/>
      <c r="AL144" s="235"/>
      <c r="AM144" s="139"/>
      <c r="AN144" s="139"/>
      <c r="AO144" s="125">
        <f t="shared" si="192"/>
        <v>0</v>
      </c>
      <c r="AP144" s="148" t="s">
        <v>22</v>
      </c>
      <c r="AQ144" s="149" t="s">
        <v>68</v>
      </c>
      <c r="AR144" s="149" t="s">
        <v>68</v>
      </c>
      <c r="AS144" s="149" t="s">
        <v>68</v>
      </c>
      <c r="AT144" s="150" t="s">
        <v>68</v>
      </c>
      <c r="AU144" s="79"/>
      <c r="AV144" s="79"/>
      <c r="AW144" s="47">
        <v>30</v>
      </c>
      <c r="AX144" s="238"/>
      <c r="AY144" s="239" t="s">
        <v>2351</v>
      </c>
      <c r="AZ144" s="240"/>
      <c r="BA144" s="142"/>
      <c r="BB144" s="143"/>
      <c r="BC144" s="143"/>
      <c r="BD144" s="125"/>
      <c r="BE144" s="196"/>
      <c r="BF144" s="143"/>
      <c r="BG144" s="125"/>
      <c r="BH144" s="241"/>
      <c r="BI144" s="143"/>
      <c r="BJ144" s="125"/>
      <c r="BK144" s="125"/>
      <c r="BL144" s="143"/>
      <c r="BM144" s="125"/>
      <c r="BN144" s="241"/>
      <c r="BO144" s="241"/>
      <c r="BP144" s="125"/>
      <c r="BQ144" s="125"/>
      <c r="BR144" s="143"/>
      <c r="BS144" s="125"/>
      <c r="BT144" s="242"/>
      <c r="BU144" s="242"/>
      <c r="BV144" s="242"/>
      <c r="BW144" s="243"/>
      <c r="BX144" s="243"/>
    </row>
    <row r="145" spans="1:76" x14ac:dyDescent="0.25">
      <c r="A145" s="521">
        <f t="shared" si="197"/>
        <v>0</v>
      </c>
      <c r="B145" s="133"/>
      <c r="C145" s="441"/>
      <c r="D145" s="241"/>
      <c r="E145" s="263"/>
      <c r="F145" s="51"/>
      <c r="G145" s="51"/>
      <c r="H145" s="51"/>
      <c r="I145" s="51"/>
      <c r="J145" s="264"/>
      <c r="K145" s="137"/>
      <c r="L145" s="138"/>
      <c r="M145" s="138"/>
      <c r="N145" s="68"/>
      <c r="O145" s="46"/>
      <c r="P145" s="59"/>
      <c r="Q145" s="133"/>
      <c r="R145" s="133"/>
      <c r="S145" s="141"/>
      <c r="T145" s="142"/>
      <c r="U145" s="141"/>
      <c r="V145" s="500"/>
      <c r="X145" s="143"/>
      <c r="Y145" s="125"/>
      <c r="Z145" s="51"/>
      <c r="AA145" s="51"/>
      <c r="AB145" s="51"/>
      <c r="AC145" s="51"/>
      <c r="AD145" s="51"/>
      <c r="AE145" s="66"/>
      <c r="AF145" s="126"/>
      <c r="AG145" s="43"/>
      <c r="AH145" s="140"/>
      <c r="AI145" s="140"/>
      <c r="AJ145" s="43"/>
      <c r="AK145" s="422"/>
      <c r="AL145" s="235"/>
      <c r="AM145" s="139"/>
      <c r="AN145" s="139"/>
      <c r="AO145" s="139"/>
      <c r="AP145" s="48"/>
      <c r="AQ145" s="236"/>
      <c r="AR145" s="237"/>
      <c r="AS145" s="237"/>
      <c r="AT145" s="121"/>
      <c r="AU145" s="285"/>
      <c r="AV145" s="285"/>
      <c r="AW145" s="238"/>
      <c r="AX145" s="238"/>
      <c r="AY145" s="239"/>
      <c r="AZ145" s="240"/>
      <c r="BA145" s="142"/>
      <c r="BB145" s="143"/>
      <c r="BC145" s="143"/>
      <c r="BD145" s="125"/>
      <c r="BE145" s="196"/>
      <c r="BF145" s="143"/>
      <c r="BG145" s="125"/>
      <c r="BH145" s="241"/>
      <c r="BI145" s="143"/>
      <c r="BJ145" s="125"/>
      <c r="BK145" s="125"/>
      <c r="BL145" s="143"/>
      <c r="BM145" s="125"/>
      <c r="BN145" s="241"/>
      <c r="BO145" s="241"/>
      <c r="BP145" s="125"/>
      <c r="BQ145" s="125"/>
      <c r="BR145" s="143"/>
      <c r="BS145" s="125"/>
      <c r="BT145" s="242"/>
      <c r="BU145" s="242"/>
      <c r="BV145" s="242"/>
      <c r="BW145" s="243"/>
      <c r="BX145" s="243"/>
    </row>
    <row r="146" spans="1:76" x14ac:dyDescent="0.25">
      <c r="A146" s="521">
        <f t="shared" si="197"/>
        <v>0</v>
      </c>
      <c r="B146" s="445"/>
      <c r="C146" s="479"/>
      <c r="D146" s="446"/>
      <c r="E146" s="447"/>
      <c r="F146" s="337"/>
      <c r="G146" s="337"/>
      <c r="H146" s="337"/>
      <c r="I146" s="337"/>
      <c r="J146" s="448"/>
      <c r="K146" s="449"/>
      <c r="L146" s="450"/>
      <c r="M146" s="450"/>
      <c r="N146" s="451"/>
      <c r="O146" s="46"/>
      <c r="P146" s="452"/>
      <c r="Q146" s="445"/>
      <c r="R146" s="445"/>
      <c r="S146" s="453"/>
      <c r="T146" s="454"/>
      <c r="U146" s="453"/>
      <c r="V146" s="500"/>
      <c r="W146" s="276"/>
      <c r="X146" s="455"/>
      <c r="Y146" s="222"/>
      <c r="Z146" s="337"/>
      <c r="AA146" s="337"/>
      <c r="AB146" s="337"/>
      <c r="AC146" s="337"/>
      <c r="AD146" s="337"/>
      <c r="AE146" s="456"/>
      <c r="AF146" s="338"/>
      <c r="AG146" s="457"/>
      <c r="AH146" s="458"/>
      <c r="AL146" s="459"/>
      <c r="AM146" s="405"/>
      <c r="AN146" s="405"/>
      <c r="AO146" s="405"/>
      <c r="AP146" s="42"/>
      <c r="AQ146" s="460"/>
      <c r="AR146" s="461"/>
      <c r="AS146" s="461"/>
      <c r="AT146" s="431"/>
      <c r="AU146" s="462"/>
      <c r="AV146" s="285"/>
      <c r="AW146" s="238"/>
      <c r="AX146" s="238"/>
      <c r="AY146" s="239"/>
      <c r="AZ146" s="240"/>
      <c r="BA146" s="142"/>
      <c r="BB146" s="143"/>
      <c r="BC146" s="143"/>
      <c r="BD146" s="125"/>
      <c r="BE146" s="196"/>
      <c r="BF146" s="143"/>
      <c r="BG146" s="125"/>
      <c r="BH146" s="241"/>
      <c r="BI146" s="143"/>
      <c r="BJ146" s="125"/>
      <c r="BK146" s="125"/>
      <c r="BL146" s="143"/>
      <c r="BM146" s="125"/>
      <c r="BN146" s="241"/>
      <c r="BO146" s="241"/>
      <c r="BP146" s="125"/>
      <c r="BQ146" s="125"/>
      <c r="BR146" s="143"/>
      <c r="BS146" s="125"/>
      <c r="BT146" s="242"/>
      <c r="BU146" s="242"/>
      <c r="BV146" s="242"/>
      <c r="BW146" s="243"/>
      <c r="BX146" s="243"/>
    </row>
    <row r="147" spans="1:76" ht="38.25" x14ac:dyDescent="0.25">
      <c r="A147" s="521">
        <f t="shared" si="197"/>
        <v>0</v>
      </c>
      <c r="B147" s="133"/>
      <c r="C147" s="441"/>
      <c r="D147" s="527">
        <v>82</v>
      </c>
      <c r="E147" s="528">
        <v>42509</v>
      </c>
      <c r="F147" s="51" t="s">
        <v>1510</v>
      </c>
      <c r="G147" s="51" t="s">
        <v>1547</v>
      </c>
      <c r="H147" s="37" t="s">
        <v>275</v>
      </c>
      <c r="I147" s="37" t="s">
        <v>2528</v>
      </c>
      <c r="J147" s="264" t="s">
        <v>2761</v>
      </c>
      <c r="K147" s="137">
        <v>46</v>
      </c>
      <c r="L147" s="138">
        <v>861017</v>
      </c>
      <c r="M147" s="138" t="s">
        <v>2763</v>
      </c>
      <c r="N147" s="68">
        <v>20000000</v>
      </c>
      <c r="O147" s="53" t="s">
        <v>2764</v>
      </c>
      <c r="P147" s="59" t="s">
        <v>2245</v>
      </c>
      <c r="Q147" s="133" t="s">
        <v>1554</v>
      </c>
      <c r="R147" s="133" t="s">
        <v>2630</v>
      </c>
      <c r="S147" s="141"/>
      <c r="T147" s="142"/>
      <c r="U147" s="141"/>
      <c r="X147" s="143"/>
      <c r="Y147" s="125"/>
      <c r="Z147" s="51" t="s">
        <v>2478</v>
      </c>
      <c r="AA147" s="51" t="s">
        <v>2744</v>
      </c>
      <c r="AB147" s="37" t="s">
        <v>1493</v>
      </c>
      <c r="AC147" s="37" t="s">
        <v>1493</v>
      </c>
      <c r="AD147" s="239" t="s">
        <v>2529</v>
      </c>
      <c r="AE147" s="66"/>
      <c r="AF147" s="126"/>
      <c r="AG147" s="43"/>
      <c r="AH147" s="140"/>
      <c r="AI147" s="140"/>
      <c r="AJ147" s="43"/>
      <c r="AK147" s="422"/>
      <c r="AL147" s="235"/>
      <c r="AM147" s="139"/>
      <c r="AN147" s="139"/>
      <c r="AO147" s="139"/>
      <c r="AP147" s="517" t="s">
        <v>22</v>
      </c>
      <c r="AQ147" s="149" t="s">
        <v>68</v>
      </c>
      <c r="AR147" s="149" t="s">
        <v>68</v>
      </c>
      <c r="AS147" s="149" t="s">
        <v>68</v>
      </c>
      <c r="AT147" s="150" t="s">
        <v>68</v>
      </c>
      <c r="AU147" s="285"/>
      <c r="AV147" s="285">
        <v>42704</v>
      </c>
      <c r="AW147" s="47">
        <f t="shared" ref="AW147" si="214">AV147-AU147</f>
        <v>42704</v>
      </c>
      <c r="AX147" s="238"/>
      <c r="AY147" s="239"/>
      <c r="AZ147" s="240"/>
      <c r="BA147" s="142"/>
      <c r="BB147" s="143"/>
      <c r="BC147" s="143"/>
      <c r="BD147" s="125"/>
      <c r="BE147" s="196"/>
      <c r="BF147" s="143"/>
      <c r="BG147" s="125"/>
      <c r="BH147" s="241"/>
      <c r="BI147" s="143"/>
      <c r="BJ147" s="125"/>
      <c r="BK147" s="125"/>
      <c r="BL147" s="143"/>
      <c r="BM147" s="125"/>
      <c r="BN147" s="241"/>
      <c r="BO147" s="241"/>
      <c r="BP147" s="125"/>
      <c r="BQ147" s="125"/>
      <c r="BR147" s="143"/>
      <c r="BS147" s="125"/>
      <c r="BT147" s="242"/>
      <c r="BU147" s="242"/>
      <c r="BV147" s="242"/>
      <c r="BW147" s="243"/>
      <c r="BX147" s="243"/>
    </row>
    <row r="148" spans="1:76" x14ac:dyDescent="0.25">
      <c r="A148" s="521">
        <f t="shared" si="197"/>
        <v>0</v>
      </c>
      <c r="B148" s="133"/>
      <c r="C148" s="441"/>
      <c r="D148" s="241"/>
      <c r="E148" s="263"/>
      <c r="F148" s="51"/>
      <c r="G148" s="51"/>
      <c r="H148" s="51"/>
      <c r="I148" s="51"/>
      <c r="J148" s="264"/>
      <c r="K148" s="137"/>
      <c r="L148" s="138"/>
      <c r="M148" s="138"/>
      <c r="N148" s="68"/>
      <c r="O148" s="46"/>
      <c r="P148" s="59"/>
      <c r="Q148" s="133"/>
      <c r="R148" s="133"/>
      <c r="S148" s="141"/>
      <c r="T148" s="142"/>
      <c r="U148" s="141"/>
      <c r="V148" s="500"/>
      <c r="X148" s="143"/>
      <c r="Y148" s="125"/>
      <c r="Z148" s="51"/>
      <c r="AA148" s="51"/>
      <c r="AB148" s="51"/>
      <c r="AC148" s="51"/>
      <c r="AD148" s="51"/>
      <c r="AE148" s="66"/>
      <c r="AF148" s="126"/>
      <c r="AG148" s="43"/>
      <c r="AH148" s="140"/>
      <c r="AL148" s="235"/>
      <c r="AM148" s="139"/>
      <c r="AN148" s="139"/>
      <c r="AO148" s="139"/>
      <c r="AP148" s="48"/>
      <c r="AQ148" s="236"/>
      <c r="AR148" s="237"/>
      <c r="AS148" s="237"/>
      <c r="AT148" s="121"/>
      <c r="AU148" s="285"/>
      <c r="AV148" s="285"/>
      <c r="AW148" s="238"/>
      <c r="AX148" s="238"/>
      <c r="AY148" s="239"/>
      <c r="AZ148" s="240"/>
      <c r="BA148" s="142"/>
      <c r="BB148" s="143"/>
      <c r="BC148" s="143"/>
      <c r="BD148" s="125"/>
      <c r="BE148" s="196"/>
      <c r="BF148" s="143"/>
      <c r="BG148" s="125"/>
      <c r="BH148" s="241"/>
      <c r="BI148" s="143"/>
      <c r="BJ148" s="125"/>
      <c r="BK148" s="125"/>
      <c r="BL148" s="143"/>
      <c r="BM148" s="125"/>
      <c r="BN148" s="241"/>
      <c r="BO148" s="241"/>
      <c r="BP148" s="125"/>
      <c r="BQ148" s="125"/>
      <c r="BR148" s="143"/>
      <c r="BS148" s="125"/>
      <c r="BT148" s="242"/>
      <c r="BU148" s="242"/>
      <c r="BV148" s="242"/>
      <c r="BW148" s="243"/>
      <c r="BX148" s="243"/>
    </row>
    <row r="149" spans="1:76" x14ac:dyDescent="0.25">
      <c r="A149" s="521">
        <f t="shared" si="197"/>
        <v>0</v>
      </c>
      <c r="B149" s="133"/>
      <c r="C149" s="441"/>
      <c r="D149" s="241"/>
      <c r="E149" s="263"/>
      <c r="F149" s="51"/>
      <c r="G149" s="51"/>
      <c r="H149" s="51"/>
      <c r="I149" s="51"/>
      <c r="J149" s="264"/>
      <c r="K149" s="137"/>
      <c r="L149" s="138"/>
      <c r="M149" s="138"/>
      <c r="N149" s="68"/>
      <c r="O149" s="46"/>
      <c r="P149" s="59"/>
      <c r="Q149" s="133"/>
      <c r="R149" s="133"/>
      <c r="S149" s="141"/>
      <c r="T149" s="142"/>
      <c r="U149" s="141"/>
      <c r="V149" s="500"/>
      <c r="X149" s="143"/>
      <c r="Y149" s="125"/>
      <c r="Z149" s="51"/>
      <c r="AA149" s="51"/>
      <c r="AB149" s="37"/>
      <c r="AC149" s="37"/>
      <c r="AD149" s="239"/>
      <c r="AE149" s="66"/>
      <c r="AF149" s="126"/>
      <c r="AG149" s="43"/>
      <c r="AH149" s="140"/>
      <c r="AL149" s="235"/>
      <c r="AM149" s="139"/>
      <c r="AN149" s="139"/>
      <c r="AO149" s="139"/>
      <c r="AP149" s="48"/>
      <c r="AQ149" s="236"/>
      <c r="AR149" s="237"/>
      <c r="AS149" s="237"/>
      <c r="AT149" s="121"/>
      <c r="AU149" s="285"/>
      <c r="AV149" s="285"/>
      <c r="AW149" s="238"/>
      <c r="AX149" s="238"/>
      <c r="AY149" s="239"/>
      <c r="AZ149" s="240"/>
      <c r="BA149" s="142"/>
      <c r="BB149" s="143"/>
      <c r="BC149" s="143"/>
      <c r="BD149" s="125"/>
      <c r="BE149" s="196"/>
      <c r="BF149" s="143"/>
      <c r="BG149" s="125"/>
      <c r="BH149" s="241"/>
      <c r="BI149" s="143"/>
      <c r="BJ149" s="125"/>
      <c r="BK149" s="125"/>
      <c r="BL149" s="143"/>
      <c r="BM149" s="125"/>
      <c r="BN149" s="241"/>
      <c r="BO149" s="241"/>
      <c r="BP149" s="125"/>
      <c r="BQ149" s="125"/>
      <c r="BR149" s="143"/>
      <c r="BS149" s="125"/>
      <c r="BT149" s="242"/>
      <c r="BU149" s="242"/>
      <c r="BV149" s="242"/>
      <c r="BW149" s="243"/>
      <c r="BX149" s="243"/>
    </row>
    <row r="150" spans="1:76" x14ac:dyDescent="0.25">
      <c r="A150" s="521">
        <f t="shared" si="197"/>
        <v>0</v>
      </c>
      <c r="B150" s="133"/>
      <c r="C150" s="441"/>
      <c r="D150" s="241"/>
      <c r="E150" s="263"/>
      <c r="F150" s="51"/>
      <c r="G150" s="51"/>
      <c r="H150" s="51"/>
      <c r="I150" s="51"/>
      <c r="J150" s="264"/>
      <c r="K150" s="137"/>
      <c r="L150" s="138"/>
      <c r="M150" s="138"/>
      <c r="N150" s="68"/>
      <c r="O150" s="46"/>
      <c r="P150" s="59"/>
      <c r="Q150" s="133"/>
      <c r="R150" s="133"/>
      <c r="S150" s="141"/>
      <c r="T150" s="142"/>
      <c r="U150" s="141"/>
      <c r="V150" s="500"/>
      <c r="X150" s="143"/>
      <c r="Y150" s="125"/>
      <c r="Z150" s="51"/>
      <c r="AA150" s="51"/>
      <c r="AB150" s="37"/>
      <c r="AC150" s="37"/>
      <c r="AD150" s="239"/>
      <c r="AE150" s="66"/>
      <c r="AF150" s="126"/>
      <c r="AG150" s="43"/>
      <c r="AH150" s="140"/>
      <c r="AL150" s="235"/>
      <c r="AM150" s="139"/>
      <c r="AN150" s="139"/>
      <c r="AO150" s="139"/>
      <c r="AP150" s="48"/>
      <c r="AQ150" s="236"/>
      <c r="AR150" s="237"/>
      <c r="AS150" s="237"/>
      <c r="AT150" s="121"/>
      <c r="AU150" s="285"/>
      <c r="AV150" s="285"/>
      <c r="AW150" s="238"/>
      <c r="AX150" s="238"/>
      <c r="AY150" s="239"/>
      <c r="AZ150" s="240"/>
      <c r="BA150" s="142"/>
      <c r="BB150" s="143"/>
      <c r="BC150" s="143"/>
      <c r="BD150" s="125"/>
      <c r="BE150" s="196"/>
      <c r="BF150" s="143"/>
      <c r="BG150" s="125"/>
      <c r="BH150" s="241"/>
      <c r="BI150" s="143"/>
      <c r="BJ150" s="125"/>
      <c r="BK150" s="125"/>
      <c r="BL150" s="143"/>
      <c r="BM150" s="125"/>
      <c r="BN150" s="241"/>
      <c r="BO150" s="241"/>
      <c r="BP150" s="125"/>
      <c r="BQ150" s="125"/>
      <c r="BR150" s="143"/>
      <c r="BS150" s="125"/>
      <c r="BT150" s="242"/>
      <c r="BU150" s="242"/>
      <c r="BV150" s="242"/>
      <c r="BW150" s="243"/>
      <c r="BX150" s="243"/>
    </row>
    <row r="151" spans="1:76" x14ac:dyDescent="0.25">
      <c r="A151" s="521">
        <f t="shared" si="197"/>
        <v>0</v>
      </c>
      <c r="B151" s="133"/>
      <c r="C151" s="441"/>
      <c r="D151" s="241"/>
      <c r="E151" s="263"/>
      <c r="F151" s="51"/>
      <c r="G151" s="51"/>
      <c r="H151" s="51"/>
      <c r="I151" s="51"/>
      <c r="J151" s="264"/>
      <c r="K151" s="137"/>
      <c r="L151" s="138"/>
      <c r="M151" s="138"/>
      <c r="N151" s="68"/>
      <c r="O151" s="53"/>
      <c r="P151" s="59"/>
      <c r="Q151" s="133"/>
      <c r="R151" s="133"/>
      <c r="S151" s="141"/>
      <c r="T151" s="142"/>
      <c r="U151" s="141"/>
      <c r="V151" s="500"/>
      <c r="X151" s="143"/>
      <c r="Y151" s="125"/>
      <c r="Z151" s="51"/>
      <c r="AA151" s="51"/>
      <c r="AB151" s="37"/>
      <c r="AC151" s="37"/>
      <c r="AD151" s="239"/>
      <c r="AE151" s="66"/>
      <c r="AF151" s="126"/>
      <c r="AG151" s="43"/>
      <c r="AH151" s="140"/>
      <c r="AL151" s="235"/>
      <c r="AM151" s="139"/>
      <c r="AN151" s="139"/>
      <c r="AO151" s="139"/>
      <c r="AP151" s="48"/>
      <c r="AQ151" s="236"/>
      <c r="AR151" s="237"/>
      <c r="AS151" s="237"/>
      <c r="AT151" s="121"/>
      <c r="AU151" s="285"/>
      <c r="AV151" s="285"/>
      <c r="AW151" s="238"/>
      <c r="AX151" s="238"/>
      <c r="AY151" s="239"/>
      <c r="AZ151" s="240"/>
      <c r="BA151" s="142"/>
      <c r="BB151" s="143"/>
      <c r="BC151" s="143"/>
      <c r="BD151" s="125"/>
      <c r="BE151" s="196"/>
      <c r="BF151" s="143"/>
      <c r="BG151" s="125"/>
      <c r="BH151" s="241"/>
      <c r="BI151" s="143"/>
      <c r="BJ151" s="125"/>
      <c r="BK151" s="125"/>
      <c r="BL151" s="143"/>
      <c r="BM151" s="125"/>
      <c r="BN151" s="241"/>
      <c r="BO151" s="241"/>
      <c r="BP151" s="125"/>
      <c r="BQ151" s="125"/>
      <c r="BR151" s="143"/>
      <c r="BS151" s="125"/>
      <c r="BT151" s="242"/>
      <c r="BU151" s="242"/>
      <c r="BV151" s="242"/>
      <c r="BW151" s="243"/>
      <c r="BX151" s="243"/>
    </row>
    <row r="152" spans="1:76" x14ac:dyDescent="0.25">
      <c r="A152" s="521">
        <f t="shared" si="197"/>
        <v>0</v>
      </c>
      <c r="B152" s="133"/>
      <c r="C152" s="441"/>
      <c r="D152" s="241"/>
      <c r="E152" s="263"/>
      <c r="F152" s="51"/>
      <c r="G152" s="51"/>
      <c r="H152" s="51"/>
      <c r="I152" s="51"/>
      <c r="J152" s="264"/>
      <c r="K152" s="137"/>
      <c r="L152" s="138"/>
      <c r="M152" s="138"/>
      <c r="N152" s="68"/>
      <c r="O152" s="53"/>
      <c r="P152" s="59"/>
      <c r="Q152" s="133"/>
      <c r="R152" s="133"/>
      <c r="S152" s="141"/>
      <c r="T152" s="142"/>
      <c r="U152" s="141"/>
      <c r="V152" s="500"/>
      <c r="X152" s="143"/>
      <c r="Y152" s="125"/>
      <c r="Z152" s="51"/>
      <c r="AA152" s="51"/>
      <c r="AB152" s="37"/>
      <c r="AC152" s="37"/>
      <c r="AD152" s="239"/>
      <c r="AE152" s="66"/>
      <c r="AF152" s="126"/>
      <c r="AG152" s="43"/>
      <c r="AH152" s="140"/>
      <c r="AL152" s="235"/>
      <c r="AM152" s="139"/>
      <c r="AN152" s="139"/>
      <c r="AO152" s="139"/>
      <c r="AP152" s="48"/>
      <c r="AQ152" s="236"/>
      <c r="AR152" s="237"/>
      <c r="AS152" s="237"/>
      <c r="AT152" s="121"/>
      <c r="AU152" s="285"/>
      <c r="AV152" s="285"/>
      <c r="AW152" s="238"/>
      <c r="AX152" s="238"/>
      <c r="AY152" s="239"/>
      <c r="AZ152" s="240"/>
      <c r="BA152" s="142"/>
      <c r="BB152" s="143"/>
      <c r="BC152" s="143"/>
      <c r="BD152" s="125"/>
      <c r="BE152" s="196"/>
      <c r="BF152" s="143"/>
      <c r="BG152" s="125"/>
      <c r="BH152" s="241"/>
      <c r="BI152" s="143"/>
      <c r="BJ152" s="125"/>
      <c r="BK152" s="125"/>
      <c r="BL152" s="143"/>
      <c r="BM152" s="125"/>
      <c r="BN152" s="241"/>
      <c r="BO152" s="241"/>
      <c r="BP152" s="125"/>
      <c r="BQ152" s="125"/>
      <c r="BR152" s="143"/>
      <c r="BS152" s="125"/>
      <c r="BT152" s="242"/>
      <c r="BU152" s="242"/>
      <c r="BV152" s="242"/>
      <c r="BW152" s="243"/>
      <c r="BX152" s="243"/>
    </row>
    <row r="153" spans="1:76" x14ac:dyDescent="0.25">
      <c r="A153" s="521">
        <f t="shared" si="197"/>
        <v>0</v>
      </c>
      <c r="B153" s="133"/>
      <c r="C153" s="441"/>
      <c r="D153" s="241"/>
      <c r="E153" s="263"/>
      <c r="F153" s="51"/>
      <c r="G153" s="51"/>
      <c r="H153" s="51"/>
      <c r="I153" s="51"/>
      <c r="J153" s="264"/>
      <c r="K153" s="137"/>
      <c r="L153" s="138"/>
      <c r="M153" s="138"/>
      <c r="N153" s="68"/>
      <c r="O153" s="53"/>
      <c r="P153" s="59"/>
      <c r="Q153" s="133"/>
      <c r="R153" s="133"/>
      <c r="S153" s="141"/>
      <c r="T153" s="142"/>
      <c r="U153" s="141"/>
      <c r="V153" s="500"/>
      <c r="X153" s="143"/>
      <c r="Y153" s="125"/>
      <c r="Z153" s="51"/>
      <c r="AA153" s="51"/>
      <c r="AB153" s="37"/>
      <c r="AC153" s="37"/>
      <c r="AD153" s="239"/>
      <c r="AE153" s="66"/>
      <c r="AF153" s="126"/>
      <c r="AG153" s="43"/>
      <c r="AH153" s="140"/>
      <c r="AL153" s="235"/>
      <c r="AM153" s="139"/>
      <c r="AN153" s="139"/>
      <c r="AO153" s="139"/>
      <c r="AP153" s="48"/>
      <c r="AQ153" s="236"/>
      <c r="AR153" s="237"/>
      <c r="AS153" s="237"/>
      <c r="AT153" s="121"/>
      <c r="AU153" s="285"/>
      <c r="AV153" s="285"/>
      <c r="AW153" s="238"/>
      <c r="AX153" s="238"/>
      <c r="AY153" s="239"/>
      <c r="AZ153" s="240"/>
      <c r="BA153" s="142"/>
      <c r="BB153" s="143"/>
      <c r="BC153" s="143"/>
      <c r="BD153" s="125"/>
      <c r="BE153" s="196"/>
      <c r="BF153" s="143"/>
      <c r="BG153" s="125"/>
      <c r="BH153" s="241"/>
      <c r="BI153" s="143"/>
      <c r="BJ153" s="125"/>
      <c r="BK153" s="125"/>
      <c r="BL153" s="143"/>
      <c r="BM153" s="125"/>
      <c r="BN153" s="241"/>
      <c r="BO153" s="241"/>
      <c r="BP153" s="125"/>
      <c r="BQ153" s="125"/>
      <c r="BR153" s="143"/>
      <c r="BS153" s="125"/>
      <c r="BT153" s="242"/>
      <c r="BU153" s="242"/>
      <c r="BV153" s="242"/>
      <c r="BW153" s="243"/>
      <c r="BX153" s="243"/>
    </row>
    <row r="154" spans="1:76" x14ac:dyDescent="0.25">
      <c r="A154" s="521">
        <f t="shared" si="197"/>
        <v>0</v>
      </c>
      <c r="B154" s="133"/>
      <c r="C154" s="441"/>
      <c r="D154" s="241"/>
      <c r="E154" s="263"/>
      <c r="F154" s="51"/>
      <c r="G154" s="51"/>
      <c r="H154" s="51"/>
      <c r="I154" s="51"/>
      <c r="J154" s="264"/>
      <c r="K154" s="137"/>
      <c r="L154" s="138"/>
      <c r="M154" s="138"/>
      <c r="N154" s="68"/>
      <c r="O154" s="53"/>
      <c r="P154" s="59"/>
      <c r="Q154" s="133"/>
      <c r="R154" s="133"/>
      <c r="S154" s="141"/>
      <c r="T154" s="142"/>
      <c r="U154" s="141"/>
      <c r="V154" s="500"/>
      <c r="X154" s="143"/>
      <c r="Y154" s="125"/>
      <c r="Z154" s="51"/>
      <c r="AA154" s="51"/>
      <c r="AB154" s="37"/>
      <c r="AC154" s="37"/>
      <c r="AD154" s="239"/>
      <c r="AE154" s="66"/>
      <c r="AF154" s="126"/>
      <c r="AG154" s="43"/>
      <c r="AH154" s="140"/>
      <c r="AL154" s="235"/>
      <c r="AM154" s="139"/>
      <c r="AN154" s="139"/>
      <c r="AO154" s="139"/>
      <c r="AP154" s="48"/>
      <c r="AQ154" s="236"/>
      <c r="AR154" s="237"/>
      <c r="AS154" s="237"/>
      <c r="AT154" s="121"/>
      <c r="AU154" s="285"/>
      <c r="AV154" s="285"/>
      <c r="AW154" s="238"/>
      <c r="AX154" s="238"/>
      <c r="AY154" s="239"/>
      <c r="AZ154" s="240"/>
      <c r="BA154" s="142"/>
      <c r="BB154" s="143"/>
      <c r="BC154" s="143"/>
      <c r="BD154" s="125"/>
      <c r="BE154" s="196"/>
      <c r="BF154" s="143"/>
      <c r="BG154" s="125"/>
      <c r="BH154" s="241"/>
      <c r="BI154" s="143"/>
      <c r="BJ154" s="125"/>
      <c r="BK154" s="125"/>
      <c r="BL154" s="143"/>
      <c r="BM154" s="125"/>
      <c r="BN154" s="241"/>
      <c r="BO154" s="241"/>
      <c r="BP154" s="125"/>
      <c r="BQ154" s="125"/>
      <c r="BR154" s="143"/>
      <c r="BS154" s="125"/>
      <c r="BT154" s="242"/>
      <c r="BU154" s="242"/>
      <c r="BV154" s="242"/>
      <c r="BW154" s="243"/>
      <c r="BX154" s="243"/>
    </row>
    <row r="155" spans="1:76" x14ac:dyDescent="0.25">
      <c r="A155" s="521">
        <f t="shared" si="197"/>
        <v>0</v>
      </c>
      <c r="B155" s="133"/>
      <c r="C155" s="441"/>
      <c r="D155" s="241"/>
      <c r="E155" s="263"/>
      <c r="F155" s="51"/>
      <c r="G155" s="51"/>
      <c r="H155" s="51"/>
      <c r="I155" s="51"/>
      <c r="J155" s="264"/>
      <c r="K155" s="137"/>
      <c r="L155" s="138"/>
      <c r="M155" s="138"/>
      <c r="N155" s="68"/>
      <c r="O155" s="53"/>
      <c r="P155" s="59"/>
      <c r="Q155" s="133"/>
      <c r="R155" s="133"/>
      <c r="S155" s="141"/>
      <c r="T155" s="142"/>
      <c r="U155" s="141"/>
      <c r="V155" s="500"/>
      <c r="X155" s="143"/>
      <c r="Y155" s="125"/>
      <c r="Z155" s="51"/>
      <c r="AA155" s="51"/>
      <c r="AB155" s="37"/>
      <c r="AC155" s="37"/>
      <c r="AD155" s="239"/>
      <c r="AE155" s="66"/>
      <c r="AF155" s="126"/>
      <c r="AG155" s="43"/>
      <c r="AH155" s="140"/>
      <c r="AL155" s="235"/>
      <c r="AM155" s="139"/>
      <c r="AN155" s="139"/>
      <c r="AO155" s="139"/>
      <c r="AP155" s="48"/>
      <c r="AQ155" s="236"/>
      <c r="AR155" s="237"/>
      <c r="AS155" s="237"/>
      <c r="AT155" s="121"/>
      <c r="AU155" s="285"/>
      <c r="AV155" s="285"/>
      <c r="AW155" s="238"/>
      <c r="AX155" s="238"/>
      <c r="AY155" s="239"/>
      <c r="AZ155" s="240"/>
      <c r="BA155" s="142"/>
      <c r="BB155" s="143"/>
      <c r="BC155" s="143"/>
      <c r="BD155" s="125"/>
      <c r="BE155" s="196"/>
      <c r="BF155" s="143"/>
      <c r="BG155" s="125"/>
      <c r="BH155" s="241"/>
      <c r="BI155" s="143"/>
      <c r="BJ155" s="125"/>
      <c r="BK155" s="125"/>
      <c r="BL155" s="143"/>
      <c r="BM155" s="125"/>
      <c r="BN155" s="241"/>
      <c r="BO155" s="241"/>
      <c r="BP155" s="125"/>
      <c r="BQ155" s="125"/>
      <c r="BR155" s="143"/>
      <c r="BS155" s="125"/>
      <c r="BT155" s="242"/>
      <c r="BU155" s="242"/>
      <c r="BV155" s="242"/>
      <c r="BW155" s="243"/>
      <c r="BX155" s="243"/>
    </row>
    <row r="156" spans="1:76" x14ac:dyDescent="0.25">
      <c r="A156" s="521">
        <f t="shared" si="197"/>
        <v>0</v>
      </c>
      <c r="B156" s="133"/>
      <c r="C156" s="441"/>
      <c r="D156" s="241"/>
      <c r="E156" s="263"/>
      <c r="F156" s="51"/>
      <c r="G156" s="51"/>
      <c r="H156" s="51"/>
      <c r="I156" s="51"/>
      <c r="J156" s="264"/>
      <c r="K156" s="137"/>
      <c r="L156" s="138"/>
      <c r="M156" s="138"/>
      <c r="N156" s="68"/>
      <c r="O156" s="53"/>
      <c r="P156" s="59"/>
      <c r="Q156" s="133"/>
      <c r="R156" s="133"/>
      <c r="S156" s="141"/>
      <c r="T156" s="142"/>
      <c r="U156" s="141"/>
      <c r="V156" s="500"/>
      <c r="X156" s="143"/>
      <c r="Y156" s="125"/>
      <c r="Z156" s="51"/>
      <c r="AA156" s="51"/>
      <c r="AB156" s="37"/>
      <c r="AC156" s="37"/>
      <c r="AD156" s="239"/>
      <c r="AE156" s="66"/>
      <c r="AF156" s="126"/>
      <c r="AG156" s="43"/>
      <c r="AH156" s="140"/>
      <c r="AL156" s="235"/>
      <c r="AM156" s="139"/>
      <c r="AN156" s="139"/>
      <c r="AO156" s="139"/>
      <c r="AP156" s="48"/>
      <c r="AQ156" s="236"/>
      <c r="AR156" s="237"/>
      <c r="AS156" s="237"/>
      <c r="AT156" s="121"/>
      <c r="AU156" s="285"/>
      <c r="AV156" s="285"/>
      <c r="AW156" s="238"/>
      <c r="AX156" s="238"/>
      <c r="AY156" s="239"/>
      <c r="AZ156" s="240"/>
      <c r="BA156" s="142"/>
      <c r="BB156" s="143"/>
      <c r="BC156" s="143"/>
      <c r="BD156" s="125"/>
      <c r="BE156" s="196"/>
      <c r="BF156" s="143"/>
      <c r="BG156" s="125"/>
      <c r="BH156" s="241"/>
      <c r="BI156" s="143"/>
      <c r="BJ156" s="125"/>
      <c r="BK156" s="125"/>
      <c r="BL156" s="143"/>
      <c r="BM156" s="125"/>
      <c r="BN156" s="241"/>
      <c r="BO156" s="241"/>
      <c r="BP156" s="125"/>
      <c r="BQ156" s="125"/>
      <c r="BR156" s="143"/>
      <c r="BS156" s="125"/>
      <c r="BT156" s="242"/>
      <c r="BU156" s="242"/>
      <c r="BV156" s="242"/>
      <c r="BW156" s="243"/>
      <c r="BX156" s="243"/>
    </row>
    <row r="157" spans="1:76" x14ac:dyDescent="0.25">
      <c r="A157" s="521">
        <f t="shared" si="197"/>
        <v>0</v>
      </c>
      <c r="B157" s="133"/>
      <c r="C157" s="441"/>
      <c r="D157" s="241"/>
      <c r="E157" s="263"/>
      <c r="F157" s="51"/>
      <c r="G157" s="51"/>
      <c r="H157" s="51"/>
      <c r="I157" s="51"/>
      <c r="J157" s="264"/>
      <c r="K157" s="137"/>
      <c r="L157" s="138"/>
      <c r="M157" s="138"/>
      <c r="N157" s="68"/>
      <c r="O157" s="53"/>
      <c r="P157" s="59"/>
      <c r="Q157" s="133"/>
      <c r="R157" s="133"/>
      <c r="S157" s="141"/>
      <c r="T157" s="142"/>
      <c r="U157" s="141"/>
      <c r="V157" s="500"/>
      <c r="X157" s="143"/>
      <c r="Y157" s="125"/>
      <c r="Z157" s="51"/>
      <c r="AA157" s="51"/>
      <c r="AB157" s="37"/>
      <c r="AC157" s="37"/>
      <c r="AD157" s="239"/>
      <c r="AE157" s="66"/>
      <c r="AF157" s="126"/>
      <c r="AG157" s="43"/>
      <c r="AH157" s="140"/>
      <c r="AL157" s="235"/>
      <c r="AM157" s="139"/>
      <c r="AN157" s="139"/>
      <c r="AO157" s="139"/>
      <c r="AP157" s="48"/>
      <c r="AQ157" s="236"/>
      <c r="AR157" s="237"/>
      <c r="AS157" s="237"/>
      <c r="AT157" s="121"/>
      <c r="AU157" s="285"/>
      <c r="AV157" s="285"/>
      <c r="AW157" s="238"/>
      <c r="AX157" s="238"/>
      <c r="AY157" s="239"/>
      <c r="AZ157" s="240"/>
      <c r="BA157" s="142"/>
      <c r="BB157" s="143"/>
      <c r="BC157" s="143"/>
      <c r="BD157" s="125"/>
      <c r="BE157" s="196"/>
      <c r="BF157" s="143"/>
      <c r="BG157" s="125"/>
      <c r="BH157" s="241"/>
      <c r="BI157" s="143"/>
      <c r="BJ157" s="125"/>
      <c r="BK157" s="125"/>
      <c r="BL157" s="143"/>
      <c r="BM157" s="125"/>
      <c r="BN157" s="241"/>
      <c r="BO157" s="241"/>
      <c r="BP157" s="125"/>
      <c r="BQ157" s="125"/>
      <c r="BR157" s="143"/>
      <c r="BS157" s="125"/>
      <c r="BT157" s="242"/>
      <c r="BU157" s="242"/>
      <c r="BV157" s="242"/>
      <c r="BW157" s="243"/>
      <c r="BX157" s="243"/>
    </row>
    <row r="158" spans="1:76" x14ac:dyDescent="0.25">
      <c r="A158" s="521">
        <f t="shared" si="197"/>
        <v>0</v>
      </c>
      <c r="B158" s="133"/>
      <c r="C158" s="441"/>
      <c r="D158" s="241"/>
      <c r="E158" s="263"/>
      <c r="F158" s="51"/>
      <c r="G158" s="51"/>
      <c r="H158" s="51"/>
      <c r="I158" s="51"/>
      <c r="J158" s="264"/>
      <c r="K158" s="137"/>
      <c r="L158" s="138"/>
      <c r="M158" s="138"/>
      <c r="N158" s="68"/>
      <c r="O158" s="53"/>
      <c r="P158" s="59"/>
      <c r="Q158" s="133"/>
      <c r="R158" s="133"/>
      <c r="S158" s="141"/>
      <c r="T158" s="142"/>
      <c r="U158" s="141"/>
      <c r="X158" s="143"/>
      <c r="Y158" s="125"/>
      <c r="Z158" s="51"/>
      <c r="AA158" s="51"/>
      <c r="AB158" s="37"/>
      <c r="AC158" s="37"/>
      <c r="AD158" s="239"/>
      <c r="AE158" s="66"/>
      <c r="AF158" s="126"/>
      <c r="AG158" s="43"/>
      <c r="AH158" s="140"/>
      <c r="AL158" s="235"/>
      <c r="AM158" s="139"/>
      <c r="AN158" s="139"/>
      <c r="AO158" s="139"/>
      <c r="AP158" s="48"/>
      <c r="AQ158" s="236"/>
      <c r="AR158" s="237"/>
      <c r="AS158" s="237"/>
      <c r="AT158" s="121"/>
      <c r="AU158" s="285"/>
      <c r="AV158" s="285"/>
      <c r="AW158" s="238"/>
      <c r="AX158" s="238"/>
      <c r="AY158" s="239"/>
      <c r="AZ158" s="240"/>
      <c r="BA158" s="142"/>
      <c r="BB158" s="143"/>
      <c r="BC158" s="143"/>
      <c r="BD158" s="125"/>
      <c r="BE158" s="196"/>
      <c r="BF158" s="143"/>
      <c r="BG158" s="125"/>
      <c r="BH158" s="241"/>
      <c r="BI158" s="143"/>
      <c r="BJ158" s="125"/>
      <c r="BK158" s="125"/>
      <c r="BL158" s="143"/>
      <c r="BM158" s="125"/>
      <c r="BN158" s="241"/>
      <c r="BO158" s="241"/>
      <c r="BP158" s="125"/>
      <c r="BQ158" s="125"/>
      <c r="BR158" s="143"/>
      <c r="BS158" s="125"/>
      <c r="BT158" s="242"/>
      <c r="BU158" s="242"/>
      <c r="BV158" s="242"/>
      <c r="BW158" s="243"/>
      <c r="BX158" s="243"/>
    </row>
    <row r="159" spans="1:76" x14ac:dyDescent="0.25">
      <c r="A159" s="521">
        <f t="shared" si="197"/>
        <v>0</v>
      </c>
      <c r="B159" s="133"/>
      <c r="C159" s="441"/>
      <c r="D159" s="241"/>
      <c r="E159" s="263"/>
      <c r="F159" s="51"/>
      <c r="G159" s="51"/>
      <c r="H159" s="51"/>
      <c r="I159" s="51"/>
      <c r="J159" s="264"/>
      <c r="K159" s="137"/>
      <c r="L159" s="138"/>
      <c r="M159" s="138"/>
      <c r="N159" s="68"/>
      <c r="O159" s="53"/>
      <c r="P159" s="59"/>
      <c r="Q159" s="133"/>
      <c r="R159" s="133"/>
      <c r="S159" s="141"/>
      <c r="T159" s="142"/>
      <c r="U159" s="141"/>
      <c r="X159" s="143"/>
      <c r="Y159" s="125"/>
      <c r="Z159" s="51"/>
      <c r="AA159" s="51"/>
      <c r="AB159" s="37"/>
      <c r="AC159" s="37"/>
      <c r="AD159" s="239"/>
      <c r="AE159" s="66"/>
      <c r="AF159" s="126"/>
      <c r="AG159" s="43"/>
      <c r="AH159" s="140"/>
      <c r="AL159" s="235"/>
      <c r="AM159" s="139"/>
      <c r="AN159" s="139"/>
      <c r="AO159" s="139"/>
      <c r="AP159" s="48"/>
      <c r="AQ159" s="236"/>
      <c r="AR159" s="237"/>
      <c r="AS159" s="237"/>
      <c r="AT159" s="121"/>
      <c r="AU159" s="285"/>
      <c r="AV159" s="285"/>
      <c r="AW159" s="238"/>
      <c r="AX159" s="238"/>
      <c r="AY159" s="239"/>
      <c r="AZ159" s="240"/>
      <c r="BA159" s="142"/>
      <c r="BB159" s="143"/>
      <c r="BC159" s="143"/>
      <c r="BD159" s="125"/>
      <c r="BE159" s="196"/>
      <c r="BF159" s="143"/>
      <c r="BG159" s="125"/>
      <c r="BH159" s="241"/>
      <c r="BI159" s="143"/>
      <c r="BJ159" s="125"/>
      <c r="BK159" s="125"/>
      <c r="BL159" s="143"/>
      <c r="BM159" s="125"/>
      <c r="BN159" s="241"/>
      <c r="BO159" s="241"/>
      <c r="BP159" s="125"/>
      <c r="BQ159" s="125"/>
      <c r="BR159" s="143"/>
      <c r="BS159" s="125"/>
      <c r="BT159" s="242"/>
      <c r="BU159" s="242"/>
      <c r="BV159" s="242"/>
      <c r="BW159" s="243"/>
      <c r="BX159" s="243"/>
    </row>
    <row r="160" spans="1:76" x14ac:dyDescent="0.25">
      <c r="A160" s="521">
        <f t="shared" si="197"/>
        <v>0</v>
      </c>
      <c r="B160" s="133"/>
      <c r="C160" s="441"/>
      <c r="D160" s="241"/>
      <c r="E160" s="263"/>
      <c r="F160" s="51"/>
      <c r="G160" s="51"/>
      <c r="H160" s="51"/>
      <c r="I160" s="51"/>
      <c r="J160" s="264"/>
      <c r="K160" s="137"/>
      <c r="L160" s="138"/>
      <c r="M160" s="138"/>
      <c r="N160" s="68"/>
      <c r="O160" s="53"/>
      <c r="P160" s="59"/>
      <c r="Q160" s="133"/>
      <c r="R160" s="133"/>
      <c r="S160" s="141"/>
      <c r="T160" s="142"/>
      <c r="U160" s="141"/>
      <c r="X160" s="143"/>
      <c r="Y160" s="125"/>
      <c r="Z160" s="51"/>
      <c r="AA160" s="51"/>
      <c r="AB160" s="37"/>
      <c r="AC160" s="37"/>
      <c r="AD160" s="239"/>
      <c r="AE160" s="66"/>
      <c r="AF160" s="126"/>
      <c r="AG160" s="43"/>
      <c r="AH160" s="140"/>
      <c r="AL160" s="235"/>
      <c r="AM160" s="139"/>
      <c r="AN160" s="139"/>
      <c r="AO160" s="139"/>
      <c r="AP160" s="48"/>
      <c r="AQ160" s="236"/>
      <c r="AR160" s="237"/>
      <c r="AS160" s="237"/>
      <c r="AT160" s="121"/>
      <c r="AU160" s="285"/>
      <c r="AV160" s="285"/>
      <c r="AW160" s="238"/>
      <c r="AX160" s="238"/>
      <c r="AY160" s="239"/>
      <c r="AZ160" s="240"/>
      <c r="BA160" s="142"/>
      <c r="BB160" s="143"/>
      <c r="BC160" s="143"/>
      <c r="BD160" s="125"/>
      <c r="BE160" s="196"/>
      <c r="BF160" s="143"/>
      <c r="BG160" s="125"/>
      <c r="BH160" s="241"/>
      <c r="BI160" s="143"/>
      <c r="BJ160" s="125"/>
      <c r="BK160" s="125"/>
      <c r="BL160" s="143"/>
      <c r="BM160" s="125"/>
      <c r="BN160" s="241"/>
      <c r="BO160" s="241"/>
      <c r="BP160" s="125"/>
      <c r="BQ160" s="125"/>
      <c r="BR160" s="143"/>
      <c r="BS160" s="125"/>
      <c r="BT160" s="242"/>
      <c r="BU160" s="242"/>
      <c r="BV160" s="242"/>
      <c r="BW160" s="243"/>
      <c r="BX160" s="243"/>
    </row>
    <row r="161" spans="1:76" x14ac:dyDescent="0.25">
      <c r="A161" s="521">
        <f t="shared" si="197"/>
        <v>0</v>
      </c>
      <c r="B161" s="133"/>
      <c r="C161" s="441"/>
      <c r="D161" s="241"/>
      <c r="E161" s="263"/>
      <c r="F161" s="51"/>
      <c r="G161" s="51"/>
      <c r="H161" s="51"/>
      <c r="I161" s="51"/>
      <c r="J161" s="264"/>
      <c r="K161" s="137"/>
      <c r="L161" s="138"/>
      <c r="M161" s="138"/>
      <c r="N161" s="68"/>
      <c r="O161" s="53"/>
      <c r="P161" s="59"/>
      <c r="Q161" s="133"/>
      <c r="R161" s="133"/>
      <c r="S161" s="141"/>
      <c r="T161" s="142"/>
      <c r="U161" s="141"/>
      <c r="X161" s="143"/>
      <c r="Y161" s="125"/>
      <c r="Z161" s="51"/>
      <c r="AA161" s="51"/>
      <c r="AB161" s="37"/>
      <c r="AC161" s="37"/>
      <c r="AD161" s="239"/>
      <c r="AE161" s="66"/>
      <c r="AF161" s="126"/>
      <c r="AG161" s="43"/>
      <c r="AH161" s="140"/>
      <c r="AL161" s="235"/>
      <c r="AM161" s="139"/>
      <c r="AN161" s="139"/>
      <c r="AO161" s="139"/>
      <c r="AP161" s="48"/>
      <c r="AQ161" s="236"/>
      <c r="AR161" s="237"/>
      <c r="AS161" s="237"/>
      <c r="AT161" s="121"/>
      <c r="AU161" s="285"/>
      <c r="AV161" s="285"/>
      <c r="AW161" s="238"/>
      <c r="AX161" s="238"/>
      <c r="AY161" s="239"/>
      <c r="AZ161" s="240"/>
      <c r="BA161" s="142"/>
      <c r="BB161" s="143"/>
      <c r="BC161" s="143"/>
      <c r="BD161" s="125"/>
      <c r="BE161" s="196"/>
      <c r="BF161" s="143"/>
      <c r="BG161" s="125"/>
      <c r="BH161" s="241"/>
      <c r="BI161" s="143"/>
      <c r="BJ161" s="125"/>
      <c r="BK161" s="125"/>
      <c r="BL161" s="143"/>
      <c r="BM161" s="125"/>
      <c r="BN161" s="241"/>
      <c r="BO161" s="241"/>
      <c r="BP161" s="125"/>
      <c r="BQ161" s="125"/>
      <c r="BR161" s="143"/>
      <c r="BS161" s="125"/>
      <c r="BT161" s="242"/>
      <c r="BU161" s="242"/>
      <c r="BV161" s="242"/>
      <c r="BW161" s="243"/>
      <c r="BX161" s="243"/>
    </row>
    <row r="162" spans="1:76" x14ac:dyDescent="0.25">
      <c r="A162" s="521">
        <f t="shared" si="197"/>
        <v>0</v>
      </c>
      <c r="B162" s="133"/>
      <c r="C162" s="441"/>
      <c r="D162" s="241"/>
      <c r="E162" s="263"/>
      <c r="F162" s="51"/>
      <c r="G162" s="51"/>
      <c r="H162" s="51"/>
      <c r="I162" s="51"/>
      <c r="J162" s="264"/>
      <c r="K162" s="137"/>
      <c r="L162" s="138"/>
      <c r="M162" s="138"/>
      <c r="N162" s="68"/>
      <c r="O162" s="53"/>
      <c r="P162" s="59"/>
      <c r="Q162" s="133"/>
      <c r="R162" s="133"/>
      <c r="S162" s="141"/>
      <c r="T162" s="142"/>
      <c r="U162" s="141"/>
      <c r="X162" s="143"/>
      <c r="Y162" s="125"/>
      <c r="Z162" s="51"/>
      <c r="AA162" s="51"/>
      <c r="AB162" s="37"/>
      <c r="AC162" s="37"/>
      <c r="AD162" s="239"/>
      <c r="AE162" s="66"/>
      <c r="AF162" s="126"/>
      <c r="AG162" s="43"/>
      <c r="AH162" s="140"/>
      <c r="AL162" s="235"/>
      <c r="AM162" s="139"/>
      <c r="AN162" s="139"/>
      <c r="AO162" s="139"/>
      <c r="AP162" s="48"/>
      <c r="AQ162" s="236"/>
      <c r="AR162" s="237"/>
      <c r="AS162" s="237"/>
      <c r="AT162" s="121"/>
      <c r="AU162" s="285"/>
      <c r="AV162" s="285"/>
      <c r="AW162" s="238"/>
      <c r="AX162" s="238"/>
      <c r="AY162" s="239"/>
      <c r="AZ162" s="240"/>
      <c r="BA162" s="142"/>
      <c r="BB162" s="143"/>
      <c r="BC162" s="143"/>
      <c r="BD162" s="125"/>
      <c r="BE162" s="196"/>
      <c r="BF162" s="143"/>
      <c r="BG162" s="125"/>
      <c r="BH162" s="241"/>
      <c r="BI162" s="143"/>
      <c r="BJ162" s="125"/>
      <c r="BK162" s="125"/>
      <c r="BL162" s="143"/>
      <c r="BM162" s="125"/>
      <c r="BN162" s="241"/>
      <c r="BO162" s="241"/>
      <c r="BP162" s="125"/>
      <c r="BQ162" s="125"/>
      <c r="BR162" s="143"/>
      <c r="BS162" s="125"/>
      <c r="BT162" s="242"/>
      <c r="BU162" s="242"/>
      <c r="BV162" s="242"/>
      <c r="BW162" s="243"/>
      <c r="BX162" s="243"/>
    </row>
    <row r="163" spans="1:76" x14ac:dyDescent="0.25">
      <c r="A163" s="521">
        <f t="shared" si="197"/>
        <v>0</v>
      </c>
      <c r="B163" s="133"/>
      <c r="C163" s="441"/>
      <c r="D163" s="241"/>
      <c r="E163" s="263"/>
      <c r="F163" s="51"/>
      <c r="G163" s="51"/>
      <c r="H163" s="51"/>
      <c r="I163" s="51"/>
      <c r="J163" s="264"/>
      <c r="K163" s="137"/>
      <c r="L163" s="138"/>
      <c r="M163" s="138"/>
      <c r="N163" s="68"/>
      <c r="O163" s="53"/>
      <c r="P163" s="59"/>
      <c r="Q163" s="133"/>
      <c r="R163" s="133"/>
      <c r="S163" s="141"/>
      <c r="T163" s="142"/>
      <c r="U163" s="141"/>
      <c r="X163" s="143"/>
      <c r="Y163" s="125"/>
      <c r="Z163" s="51"/>
      <c r="AA163" s="51"/>
      <c r="AB163" s="37"/>
      <c r="AC163" s="37"/>
      <c r="AD163" s="239"/>
      <c r="AE163" s="66"/>
      <c r="AF163" s="126"/>
      <c r="AG163" s="43"/>
      <c r="AH163" s="140"/>
      <c r="AL163" s="235"/>
      <c r="AM163" s="139"/>
      <c r="AN163" s="139"/>
      <c r="AO163" s="139"/>
      <c r="AP163" s="48"/>
      <c r="AQ163" s="236"/>
      <c r="AR163" s="237"/>
      <c r="AS163" s="237"/>
      <c r="AT163" s="121"/>
      <c r="AU163" s="285"/>
      <c r="AV163" s="285"/>
      <c r="AW163" s="238"/>
      <c r="AX163" s="238"/>
      <c r="AY163" s="239"/>
      <c r="AZ163" s="240"/>
      <c r="BA163" s="142"/>
      <c r="BB163" s="143"/>
      <c r="BC163" s="143"/>
      <c r="BD163" s="125"/>
      <c r="BE163" s="196"/>
      <c r="BF163" s="143"/>
      <c r="BG163" s="125"/>
      <c r="BH163" s="241"/>
      <c r="BI163" s="143"/>
      <c r="BJ163" s="125"/>
      <c r="BK163" s="125"/>
      <c r="BL163" s="143"/>
      <c r="BM163" s="125"/>
      <c r="BN163" s="241"/>
      <c r="BO163" s="241"/>
      <c r="BP163" s="125"/>
      <c r="BQ163" s="125"/>
      <c r="BR163" s="143"/>
      <c r="BS163" s="125"/>
      <c r="BT163" s="242"/>
      <c r="BU163" s="242"/>
      <c r="BV163" s="242"/>
      <c r="BW163" s="243"/>
      <c r="BX163" s="243"/>
    </row>
    <row r="164" spans="1:76" x14ac:dyDescent="0.25">
      <c r="A164" s="521">
        <f t="shared" si="197"/>
        <v>0</v>
      </c>
      <c r="B164" s="133"/>
      <c r="C164" s="441"/>
      <c r="D164" s="241"/>
      <c r="E164" s="263"/>
      <c r="F164" s="51"/>
      <c r="G164" s="51"/>
      <c r="H164" s="51"/>
      <c r="I164" s="51"/>
      <c r="J164" s="264"/>
      <c r="K164" s="137"/>
      <c r="L164" s="138"/>
      <c r="M164" s="138"/>
      <c r="N164" s="68"/>
      <c r="O164" s="53"/>
      <c r="P164" s="59"/>
      <c r="Q164" s="133"/>
      <c r="R164" s="133"/>
      <c r="S164" s="141"/>
      <c r="T164" s="142"/>
      <c r="U164" s="141"/>
      <c r="X164" s="143"/>
      <c r="Y164" s="125"/>
      <c r="Z164" s="51"/>
      <c r="AA164" s="51"/>
      <c r="AB164" s="37"/>
      <c r="AC164" s="37"/>
      <c r="AD164" s="239"/>
      <c r="AE164" s="66"/>
      <c r="AF164" s="126"/>
      <c r="AG164" s="43"/>
      <c r="AH164" s="140"/>
      <c r="AL164" s="235"/>
      <c r="AM164" s="139"/>
      <c r="AN164" s="139"/>
      <c r="AO164" s="139"/>
      <c r="AP164" s="48"/>
      <c r="AQ164" s="236"/>
      <c r="AR164" s="237"/>
      <c r="AS164" s="237"/>
      <c r="AT164" s="121"/>
      <c r="AU164" s="285"/>
      <c r="AV164" s="285"/>
      <c r="AW164" s="238"/>
      <c r="AX164" s="238"/>
      <c r="AY164" s="239"/>
      <c r="AZ164" s="240"/>
      <c r="BA164" s="142"/>
      <c r="BB164" s="143"/>
      <c r="BC164" s="143"/>
      <c r="BD164" s="125"/>
      <c r="BE164" s="196"/>
      <c r="BF164" s="143"/>
      <c r="BG164" s="125"/>
      <c r="BH164" s="241"/>
      <c r="BI164" s="143"/>
      <c r="BJ164" s="125"/>
      <c r="BK164" s="125"/>
      <c r="BL164" s="143"/>
      <c r="BM164" s="125"/>
      <c r="BN164" s="241"/>
      <c r="BO164" s="241"/>
      <c r="BP164" s="125"/>
      <c r="BQ164" s="125"/>
      <c r="BR164" s="143"/>
      <c r="BS164" s="125"/>
      <c r="BT164" s="242"/>
      <c r="BU164" s="242"/>
      <c r="BV164" s="242"/>
      <c r="BW164" s="243"/>
      <c r="BX164" s="243"/>
    </row>
    <row r="165" spans="1:76" x14ac:dyDescent="0.25">
      <c r="A165" s="521">
        <f t="shared" si="197"/>
        <v>0</v>
      </c>
      <c r="B165" s="133"/>
      <c r="C165" s="441"/>
      <c r="D165" s="241"/>
      <c r="E165" s="263"/>
      <c r="F165" s="51"/>
      <c r="G165" s="51"/>
      <c r="H165" s="51"/>
      <c r="I165" s="51"/>
      <c r="J165" s="264"/>
      <c r="K165" s="137"/>
      <c r="L165" s="138"/>
      <c r="M165" s="138"/>
      <c r="N165" s="68"/>
      <c r="O165" s="53"/>
      <c r="P165" s="59"/>
      <c r="Q165" s="133"/>
      <c r="R165" s="133"/>
      <c r="S165" s="141"/>
      <c r="T165" s="142"/>
      <c r="U165" s="141"/>
      <c r="X165" s="143"/>
      <c r="Y165" s="125"/>
      <c r="Z165" s="51"/>
      <c r="AA165" s="51"/>
      <c r="AB165" s="37"/>
      <c r="AC165" s="37"/>
      <c r="AD165" s="239"/>
      <c r="AE165" s="66"/>
      <c r="AF165" s="126"/>
      <c r="AG165" s="43"/>
      <c r="AH165" s="140"/>
      <c r="AL165" s="235"/>
      <c r="AM165" s="139"/>
      <c r="AN165" s="139"/>
      <c r="AO165" s="139"/>
      <c r="AP165" s="48"/>
      <c r="AQ165" s="236"/>
      <c r="AR165" s="237"/>
      <c r="AS165" s="237"/>
      <c r="AT165" s="121"/>
      <c r="AU165" s="285"/>
      <c r="AV165" s="285"/>
      <c r="AW165" s="238"/>
      <c r="AX165" s="238"/>
      <c r="AY165" s="239"/>
      <c r="AZ165" s="240"/>
      <c r="BA165" s="142"/>
      <c r="BB165" s="143"/>
      <c r="BC165" s="143"/>
      <c r="BD165" s="125"/>
      <c r="BE165" s="196"/>
      <c r="BF165" s="143"/>
      <c r="BG165" s="125"/>
      <c r="BH165" s="241"/>
      <c r="BI165" s="143"/>
      <c r="BJ165" s="125"/>
      <c r="BK165" s="125"/>
      <c r="BL165" s="143"/>
      <c r="BM165" s="125"/>
      <c r="BN165" s="241"/>
      <c r="BO165" s="241"/>
      <c r="BP165" s="125"/>
      <c r="BQ165" s="125"/>
      <c r="BR165" s="143"/>
      <c r="BS165" s="125"/>
      <c r="BT165" s="242"/>
      <c r="BU165" s="242"/>
      <c r="BV165" s="242"/>
      <c r="BW165" s="243"/>
      <c r="BX165" s="243"/>
    </row>
    <row r="166" spans="1:76" x14ac:dyDescent="0.25">
      <c r="A166" s="521">
        <f t="shared" si="197"/>
        <v>0</v>
      </c>
      <c r="B166" s="133"/>
      <c r="C166" s="441"/>
      <c r="D166" s="241"/>
      <c r="E166" s="263"/>
      <c r="F166" s="51"/>
      <c r="G166" s="51"/>
      <c r="H166" s="51"/>
      <c r="I166" s="51"/>
      <c r="J166" s="264"/>
      <c r="K166" s="137"/>
      <c r="L166" s="138"/>
      <c r="M166" s="138"/>
      <c r="N166" s="68"/>
      <c r="O166" s="53"/>
      <c r="P166" s="59"/>
      <c r="Q166" s="133"/>
      <c r="R166" s="133"/>
      <c r="S166" s="141"/>
      <c r="T166" s="142"/>
      <c r="U166" s="141"/>
      <c r="X166" s="143"/>
      <c r="Y166" s="125"/>
      <c r="Z166" s="51"/>
      <c r="AA166" s="51"/>
      <c r="AB166" s="37"/>
      <c r="AC166" s="37"/>
      <c r="AD166" s="239"/>
      <c r="AE166" s="66"/>
      <c r="AF166" s="126"/>
      <c r="AG166" s="43"/>
      <c r="AH166" s="140"/>
      <c r="AL166" s="235"/>
      <c r="AM166" s="139"/>
      <c r="AN166" s="139"/>
      <c r="AO166" s="139"/>
      <c r="AP166" s="48"/>
      <c r="AQ166" s="236"/>
      <c r="AR166" s="237"/>
      <c r="AS166" s="237"/>
      <c r="AT166" s="121"/>
      <c r="AU166" s="285"/>
      <c r="AV166" s="285"/>
      <c r="AW166" s="238"/>
      <c r="AX166" s="238"/>
      <c r="AY166" s="239"/>
      <c r="AZ166" s="240"/>
      <c r="BA166" s="142"/>
      <c r="BB166" s="143"/>
      <c r="BC166" s="143"/>
      <c r="BD166" s="125"/>
      <c r="BE166" s="196"/>
      <c r="BF166" s="143"/>
      <c r="BG166" s="125"/>
      <c r="BH166" s="241"/>
      <c r="BI166" s="143"/>
      <c r="BJ166" s="125"/>
      <c r="BK166" s="125"/>
      <c r="BL166" s="143"/>
      <c r="BM166" s="125"/>
      <c r="BN166" s="241"/>
      <c r="BO166" s="241"/>
      <c r="BP166" s="125"/>
      <c r="BQ166" s="125"/>
      <c r="BR166" s="143"/>
      <c r="BS166" s="125"/>
      <c r="BT166" s="242"/>
      <c r="BU166" s="242"/>
      <c r="BV166" s="242"/>
      <c r="BW166" s="243"/>
      <c r="BX166" s="243"/>
    </row>
    <row r="167" spans="1:76" x14ac:dyDescent="0.25">
      <c r="A167" s="521">
        <f t="shared" si="197"/>
        <v>0</v>
      </c>
      <c r="B167" s="133"/>
      <c r="C167" s="441"/>
      <c r="D167" s="241"/>
      <c r="E167" s="263"/>
      <c r="F167" s="51"/>
      <c r="G167" s="51"/>
      <c r="H167" s="51"/>
      <c r="I167" s="51"/>
      <c r="J167" s="264"/>
      <c r="K167" s="137"/>
      <c r="L167" s="138"/>
      <c r="M167" s="138"/>
      <c r="N167" s="68"/>
      <c r="O167" s="53"/>
      <c r="P167" s="59"/>
      <c r="Q167" s="133"/>
      <c r="R167" s="133"/>
      <c r="S167" s="141"/>
      <c r="T167" s="142"/>
      <c r="U167" s="141"/>
      <c r="X167" s="143"/>
      <c r="Y167" s="125"/>
      <c r="Z167" s="51"/>
      <c r="AA167" s="51"/>
      <c r="AB167" s="37"/>
      <c r="AC167" s="37"/>
      <c r="AD167" s="239"/>
      <c r="AE167" s="66"/>
      <c r="AF167" s="126"/>
      <c r="AG167" s="43"/>
      <c r="AH167" s="140"/>
      <c r="AL167" s="235"/>
      <c r="AM167" s="139"/>
      <c r="AN167" s="139"/>
      <c r="AO167" s="139"/>
      <c r="AP167" s="48"/>
      <c r="AQ167" s="236"/>
      <c r="AR167" s="237"/>
      <c r="AS167" s="237"/>
      <c r="AT167" s="121"/>
      <c r="AU167" s="285"/>
      <c r="AV167" s="285"/>
      <c r="AW167" s="238"/>
      <c r="AX167" s="238"/>
      <c r="AY167" s="239"/>
      <c r="AZ167" s="240"/>
      <c r="BA167" s="142"/>
      <c r="BB167" s="143"/>
      <c r="BC167" s="143"/>
      <c r="BD167" s="125"/>
      <c r="BE167" s="196"/>
      <c r="BF167" s="143"/>
      <c r="BG167" s="125"/>
      <c r="BH167" s="241"/>
      <c r="BI167" s="143"/>
      <c r="BJ167" s="125"/>
      <c r="BK167" s="125"/>
      <c r="BL167" s="143"/>
      <c r="BM167" s="125"/>
      <c r="BN167" s="241"/>
      <c r="BO167" s="241"/>
      <c r="BP167" s="125"/>
      <c r="BQ167" s="125"/>
      <c r="BR167" s="143"/>
      <c r="BS167" s="125"/>
      <c r="BT167" s="242"/>
      <c r="BU167" s="242"/>
      <c r="BV167" s="242"/>
      <c r="BW167" s="243"/>
      <c r="BX167" s="243"/>
    </row>
    <row r="168" spans="1:76" x14ac:dyDescent="0.25">
      <c r="A168" s="521">
        <f t="shared" si="197"/>
        <v>0</v>
      </c>
      <c r="B168" s="133"/>
      <c r="C168" s="441"/>
      <c r="D168" s="241"/>
      <c r="E168" s="263"/>
      <c r="F168" s="51"/>
      <c r="G168" s="51"/>
      <c r="H168" s="51"/>
      <c r="I168" s="51"/>
      <c r="J168" s="264"/>
      <c r="K168" s="137"/>
      <c r="L168" s="138"/>
      <c r="M168" s="138"/>
      <c r="N168" s="68"/>
      <c r="O168" s="53"/>
      <c r="P168" s="59"/>
      <c r="Q168" s="133"/>
      <c r="R168" s="133"/>
      <c r="S168" s="141"/>
      <c r="T168" s="142"/>
      <c r="U168" s="141"/>
      <c r="X168" s="143"/>
      <c r="Y168" s="125"/>
      <c r="Z168" s="51"/>
      <c r="AA168" s="51"/>
      <c r="AB168" s="37"/>
      <c r="AC168" s="37"/>
      <c r="AD168" s="239"/>
      <c r="AE168" s="66"/>
      <c r="AF168" s="126"/>
      <c r="AG168" s="43"/>
      <c r="AH168" s="140"/>
      <c r="AL168" s="235"/>
      <c r="AM168" s="139"/>
      <c r="AN168" s="139"/>
      <c r="AO168" s="139"/>
      <c r="AP168" s="48"/>
      <c r="AQ168" s="236"/>
      <c r="AR168" s="237"/>
      <c r="AS168" s="237"/>
      <c r="AT168" s="121"/>
      <c r="AU168" s="285"/>
      <c r="AV168" s="285"/>
      <c r="AW168" s="238"/>
      <c r="AX168" s="238"/>
      <c r="AY168" s="239"/>
      <c r="AZ168" s="240"/>
      <c r="BA168" s="142"/>
      <c r="BB168" s="143"/>
      <c r="BC168" s="143"/>
      <c r="BD168" s="125"/>
      <c r="BE168" s="196"/>
      <c r="BF168" s="143"/>
      <c r="BG168" s="125"/>
      <c r="BH168" s="241"/>
      <c r="BI168" s="143"/>
      <c r="BJ168" s="125"/>
      <c r="BK168" s="125"/>
      <c r="BL168" s="143"/>
      <c r="BM168" s="125"/>
      <c r="BN168" s="241"/>
      <c r="BO168" s="241"/>
      <c r="BP168" s="125"/>
      <c r="BQ168" s="125"/>
      <c r="BR168" s="143"/>
      <c r="BS168" s="125"/>
      <c r="BT168" s="242"/>
      <c r="BU168" s="242"/>
      <c r="BV168" s="242"/>
      <c r="BW168" s="243"/>
      <c r="BX168" s="243"/>
    </row>
    <row r="169" spans="1:76" x14ac:dyDescent="0.25">
      <c r="A169" s="521">
        <f t="shared" si="197"/>
        <v>0</v>
      </c>
      <c r="B169" s="133"/>
      <c r="C169" s="441"/>
      <c r="D169" s="241"/>
      <c r="E169" s="263"/>
      <c r="F169" s="51"/>
      <c r="G169" s="51"/>
      <c r="H169" s="51"/>
      <c r="I169" s="51"/>
      <c r="J169" s="264"/>
      <c r="K169" s="137"/>
      <c r="L169" s="138"/>
      <c r="M169" s="138"/>
      <c r="N169" s="68"/>
      <c r="O169" s="53"/>
      <c r="P169" s="59"/>
      <c r="Q169" s="133"/>
      <c r="R169" s="133"/>
      <c r="S169" s="141"/>
      <c r="T169" s="142"/>
      <c r="U169" s="141"/>
      <c r="X169" s="143"/>
      <c r="Y169" s="125"/>
      <c r="Z169" s="51"/>
      <c r="AA169" s="51"/>
      <c r="AB169" s="37"/>
      <c r="AC169" s="37"/>
      <c r="AD169" s="239"/>
      <c r="AE169" s="66"/>
      <c r="AF169" s="126"/>
      <c r="AG169" s="43"/>
      <c r="AH169" s="140"/>
      <c r="AL169" s="235"/>
      <c r="AM169" s="139"/>
      <c r="AN169" s="139"/>
      <c r="AO169" s="139"/>
      <c r="AP169" s="48"/>
      <c r="AQ169" s="236"/>
      <c r="AR169" s="237"/>
      <c r="AS169" s="237"/>
      <c r="AT169" s="121"/>
      <c r="AU169" s="285"/>
      <c r="AV169" s="285"/>
      <c r="AW169" s="238"/>
      <c r="AX169" s="238"/>
      <c r="AY169" s="239"/>
      <c r="AZ169" s="240"/>
      <c r="BA169" s="142"/>
      <c r="BB169" s="143"/>
      <c r="BC169" s="143"/>
      <c r="BD169" s="125"/>
      <c r="BE169" s="196"/>
      <c r="BF169" s="143"/>
      <c r="BG169" s="125"/>
      <c r="BH169" s="241"/>
      <c r="BI169" s="143"/>
      <c r="BJ169" s="125"/>
      <c r="BK169" s="125"/>
      <c r="BL169" s="143"/>
      <c r="BM169" s="125"/>
      <c r="BN169" s="241"/>
      <c r="BO169" s="241"/>
      <c r="BP169" s="125"/>
      <c r="BQ169" s="125"/>
      <c r="BR169" s="143"/>
      <c r="BS169" s="125"/>
      <c r="BT169" s="242"/>
      <c r="BU169" s="242"/>
      <c r="BV169" s="242"/>
      <c r="BW169" s="243"/>
      <c r="BX169" s="243"/>
    </row>
    <row r="170" spans="1:76" x14ac:dyDescent="0.25">
      <c r="A170" s="521">
        <f t="shared" si="197"/>
        <v>0</v>
      </c>
      <c r="B170" s="133"/>
      <c r="C170" s="441"/>
      <c r="D170" s="241"/>
      <c r="E170" s="263"/>
      <c r="F170" s="51"/>
      <c r="G170" s="51"/>
      <c r="H170" s="51"/>
      <c r="I170" s="51"/>
      <c r="J170" s="264"/>
      <c r="K170" s="137"/>
      <c r="L170" s="138"/>
      <c r="M170" s="138"/>
      <c r="N170" s="68"/>
      <c r="O170" s="53"/>
      <c r="P170" s="59"/>
      <c r="Q170" s="133"/>
      <c r="R170" s="133"/>
      <c r="S170" s="141"/>
      <c r="T170" s="142"/>
      <c r="U170" s="141"/>
      <c r="X170" s="143"/>
      <c r="Y170" s="125"/>
      <c r="Z170" s="51"/>
      <c r="AA170" s="51"/>
      <c r="AB170" s="37"/>
      <c r="AC170" s="37"/>
      <c r="AD170" s="239"/>
      <c r="AE170" s="66"/>
      <c r="AF170" s="126"/>
      <c r="AG170" s="43"/>
      <c r="AH170" s="140"/>
      <c r="AL170" s="235"/>
      <c r="AM170" s="139"/>
      <c r="AN170" s="139"/>
      <c r="AO170" s="139"/>
      <c r="AP170" s="48"/>
      <c r="AQ170" s="236"/>
      <c r="AR170" s="237"/>
      <c r="AS170" s="237"/>
      <c r="AT170" s="121"/>
      <c r="AU170" s="285"/>
      <c r="AV170" s="285"/>
      <c r="AW170" s="238"/>
      <c r="AX170" s="238"/>
      <c r="AY170" s="239"/>
      <c r="AZ170" s="240"/>
      <c r="BA170" s="142"/>
      <c r="BB170" s="143"/>
      <c r="BC170" s="143"/>
      <c r="BD170" s="125"/>
      <c r="BE170" s="196"/>
      <c r="BF170" s="143"/>
      <c r="BG170" s="125"/>
      <c r="BH170" s="241"/>
      <c r="BI170" s="143"/>
      <c r="BJ170" s="125"/>
      <c r="BK170" s="125"/>
      <c r="BL170" s="143"/>
      <c r="BM170" s="125"/>
      <c r="BN170" s="241"/>
      <c r="BO170" s="241"/>
      <c r="BP170" s="125"/>
      <c r="BQ170" s="125"/>
      <c r="BR170" s="143"/>
      <c r="BS170" s="125"/>
      <c r="BT170" s="242"/>
      <c r="BU170" s="242"/>
      <c r="BV170" s="242"/>
      <c r="BW170" s="243"/>
      <c r="BX170" s="243"/>
    </row>
    <row r="171" spans="1:76" x14ac:dyDescent="0.25">
      <c r="A171" s="521">
        <f t="shared" si="197"/>
        <v>0</v>
      </c>
      <c r="B171" s="133"/>
      <c r="C171" s="441"/>
      <c r="D171" s="241"/>
      <c r="E171" s="263"/>
      <c r="F171" s="51"/>
      <c r="G171" s="51"/>
      <c r="H171" s="51"/>
      <c r="I171" s="51"/>
      <c r="J171" s="264"/>
      <c r="K171" s="137"/>
      <c r="L171" s="138"/>
      <c r="M171" s="138"/>
      <c r="N171" s="68"/>
      <c r="O171" s="53"/>
      <c r="P171" s="59"/>
      <c r="Q171" s="133"/>
      <c r="R171" s="133"/>
      <c r="S171" s="141"/>
      <c r="T171" s="142"/>
      <c r="U171" s="141"/>
      <c r="X171" s="143"/>
      <c r="Y171" s="125"/>
      <c r="Z171" s="51"/>
      <c r="AA171" s="51"/>
      <c r="AB171" s="37"/>
      <c r="AC171" s="37"/>
      <c r="AD171" s="239"/>
      <c r="AE171" s="66"/>
      <c r="AF171" s="126"/>
      <c r="AG171" s="43"/>
      <c r="AH171" s="140"/>
      <c r="AL171" s="235"/>
      <c r="AM171" s="139"/>
      <c r="AN171" s="139"/>
      <c r="AO171" s="139"/>
      <c r="AP171" s="48"/>
      <c r="AQ171" s="236"/>
      <c r="AR171" s="237"/>
      <c r="AS171" s="237"/>
      <c r="AT171" s="121"/>
      <c r="AU171" s="285"/>
      <c r="AV171" s="285"/>
      <c r="AW171" s="238"/>
      <c r="AX171" s="238"/>
      <c r="AY171" s="239"/>
      <c r="AZ171" s="240"/>
      <c r="BA171" s="142"/>
      <c r="BB171" s="143"/>
      <c r="BC171" s="143"/>
      <c r="BD171" s="125"/>
      <c r="BE171" s="196"/>
      <c r="BF171" s="143"/>
      <c r="BG171" s="125"/>
      <c r="BH171" s="241"/>
      <c r="BI171" s="143"/>
      <c r="BJ171" s="125"/>
      <c r="BK171" s="125"/>
      <c r="BL171" s="143"/>
      <c r="BM171" s="125"/>
      <c r="BN171" s="241"/>
      <c r="BO171" s="241"/>
      <c r="BP171" s="125"/>
      <c r="BQ171" s="125"/>
      <c r="BR171" s="143"/>
      <c r="BS171" s="125"/>
      <c r="BT171" s="242"/>
      <c r="BU171" s="242"/>
      <c r="BV171" s="242"/>
      <c r="BW171" s="243"/>
      <c r="BX171" s="243"/>
    </row>
    <row r="172" spans="1:76" x14ac:dyDescent="0.25">
      <c r="A172" s="521">
        <f t="shared" si="197"/>
        <v>0</v>
      </c>
      <c r="B172" s="133"/>
      <c r="C172" s="441"/>
      <c r="D172" s="241"/>
      <c r="E172" s="263"/>
      <c r="F172" s="51"/>
      <c r="G172" s="51"/>
      <c r="H172" s="51"/>
      <c r="I172" s="51"/>
      <c r="J172" s="264"/>
      <c r="K172" s="137"/>
      <c r="L172" s="138"/>
      <c r="M172" s="138"/>
      <c r="N172" s="68"/>
      <c r="O172" s="53"/>
      <c r="P172" s="59"/>
      <c r="Q172" s="133"/>
      <c r="R172" s="133"/>
      <c r="S172" s="141"/>
      <c r="T172" s="142"/>
      <c r="U172" s="141"/>
      <c r="X172" s="143"/>
      <c r="Y172" s="125"/>
      <c r="Z172" s="51"/>
      <c r="AA172" s="51"/>
      <c r="AB172" s="37"/>
      <c r="AC172" s="37"/>
      <c r="AD172" s="239"/>
      <c r="AE172" s="66"/>
      <c r="AF172" s="126"/>
      <c r="AG172" s="43"/>
      <c r="AH172" s="140"/>
      <c r="AL172" s="235"/>
      <c r="AM172" s="139"/>
      <c r="AN172" s="139"/>
      <c r="AO172" s="139"/>
      <c r="AP172" s="48"/>
      <c r="AQ172" s="236"/>
      <c r="AR172" s="237"/>
      <c r="AS172" s="237"/>
      <c r="AT172" s="121"/>
      <c r="AU172" s="285"/>
      <c r="AV172" s="285"/>
      <c r="AW172" s="238"/>
      <c r="AX172" s="238"/>
      <c r="AY172" s="239"/>
      <c r="AZ172" s="240"/>
      <c r="BA172" s="142"/>
      <c r="BB172" s="143"/>
      <c r="BC172" s="143"/>
      <c r="BD172" s="125"/>
      <c r="BE172" s="196"/>
      <c r="BF172" s="143"/>
      <c r="BG172" s="125"/>
      <c r="BH172" s="241"/>
      <c r="BI172" s="143"/>
      <c r="BJ172" s="125"/>
      <c r="BK172" s="125"/>
      <c r="BL172" s="143"/>
      <c r="BM172" s="125"/>
      <c r="BN172" s="241"/>
      <c r="BO172" s="241"/>
      <c r="BP172" s="125"/>
      <c r="BQ172" s="125"/>
      <c r="BR172" s="143"/>
      <c r="BS172" s="125"/>
      <c r="BT172" s="242"/>
      <c r="BU172" s="242"/>
      <c r="BV172" s="242"/>
      <c r="BW172" s="243"/>
      <c r="BX172" s="243"/>
    </row>
    <row r="173" spans="1:76" x14ac:dyDescent="0.25">
      <c r="A173" s="521">
        <f t="shared" si="197"/>
        <v>0</v>
      </c>
      <c r="B173" s="133"/>
      <c r="C173" s="441"/>
      <c r="D173" s="241"/>
      <c r="E173" s="263"/>
      <c r="F173" s="51"/>
      <c r="G173" s="51"/>
      <c r="H173" s="51"/>
      <c r="I173" s="51"/>
      <c r="J173" s="264"/>
      <c r="K173" s="137"/>
      <c r="L173" s="138"/>
      <c r="M173" s="138"/>
      <c r="N173" s="68"/>
      <c r="O173" s="53"/>
      <c r="P173" s="59"/>
      <c r="Q173" s="133"/>
      <c r="R173" s="133"/>
      <c r="S173" s="141"/>
      <c r="T173" s="142"/>
      <c r="U173" s="141"/>
      <c r="X173" s="143"/>
      <c r="Y173" s="125"/>
      <c r="Z173" s="51"/>
      <c r="AA173" s="51"/>
      <c r="AB173" s="37"/>
      <c r="AC173" s="37"/>
      <c r="AD173" s="239"/>
      <c r="AE173" s="66"/>
      <c r="AF173" s="126"/>
      <c r="AG173" s="43"/>
      <c r="AH173" s="140"/>
      <c r="AL173" s="235"/>
      <c r="AM173" s="139"/>
      <c r="AN173" s="139"/>
      <c r="AO173" s="139"/>
      <c r="AP173" s="48"/>
      <c r="AQ173" s="236"/>
      <c r="AR173" s="237"/>
      <c r="AS173" s="237"/>
      <c r="AT173" s="121"/>
      <c r="AU173" s="285"/>
      <c r="AV173" s="285"/>
      <c r="AW173" s="238"/>
      <c r="AX173" s="238"/>
      <c r="AY173" s="239"/>
      <c r="AZ173" s="240"/>
      <c r="BA173" s="142"/>
      <c r="BB173" s="143"/>
      <c r="BC173" s="143"/>
      <c r="BD173" s="125"/>
      <c r="BE173" s="196"/>
      <c r="BF173" s="143"/>
      <c r="BG173" s="125"/>
      <c r="BH173" s="241"/>
      <c r="BI173" s="143"/>
      <c r="BJ173" s="125"/>
      <c r="BK173" s="125"/>
      <c r="BL173" s="143"/>
      <c r="BM173" s="125"/>
      <c r="BN173" s="241"/>
      <c r="BO173" s="241"/>
      <c r="BP173" s="125"/>
      <c r="BQ173" s="125"/>
      <c r="BR173" s="143"/>
      <c r="BS173" s="125"/>
      <c r="BT173" s="242"/>
      <c r="BU173" s="242"/>
      <c r="BV173" s="242"/>
      <c r="BW173" s="243"/>
      <c r="BX173" s="243"/>
    </row>
    <row r="174" spans="1:76" x14ac:dyDescent="0.25">
      <c r="A174" s="521">
        <f t="shared" si="197"/>
        <v>0</v>
      </c>
      <c r="B174" s="133"/>
      <c r="C174" s="441"/>
      <c r="D174" s="241"/>
      <c r="E174" s="263"/>
      <c r="F174" s="51"/>
      <c r="G174" s="51"/>
      <c r="H174" s="51"/>
      <c r="I174" s="51"/>
      <c r="J174" s="264"/>
      <c r="K174" s="137"/>
      <c r="L174" s="138"/>
      <c r="M174" s="138"/>
      <c r="N174" s="68"/>
      <c r="O174" s="53"/>
      <c r="P174" s="59"/>
      <c r="Q174" s="133"/>
      <c r="R174" s="133"/>
      <c r="S174" s="141"/>
      <c r="T174" s="142"/>
      <c r="U174" s="141"/>
      <c r="X174" s="143"/>
      <c r="Y174" s="125"/>
      <c r="Z174" s="51"/>
      <c r="AA174" s="51"/>
      <c r="AB174" s="37"/>
      <c r="AC174" s="37"/>
      <c r="AD174" s="239"/>
      <c r="AE174" s="66"/>
      <c r="AF174" s="126"/>
      <c r="AG174" s="43"/>
      <c r="AH174" s="140"/>
      <c r="AL174" s="235"/>
      <c r="AM174" s="139"/>
      <c r="AN174" s="139"/>
      <c r="AO174" s="139"/>
      <c r="AP174" s="48"/>
      <c r="AQ174" s="236"/>
      <c r="AR174" s="237"/>
      <c r="AS174" s="237"/>
      <c r="AT174" s="121"/>
      <c r="AU174" s="285"/>
      <c r="AV174" s="285"/>
      <c r="AW174" s="238"/>
      <c r="AX174" s="238"/>
      <c r="AY174" s="239"/>
      <c r="AZ174" s="240"/>
      <c r="BA174" s="142"/>
      <c r="BB174" s="143"/>
      <c r="BC174" s="143"/>
      <c r="BD174" s="125"/>
      <c r="BE174" s="196"/>
      <c r="BF174" s="143"/>
      <c r="BG174" s="125"/>
      <c r="BH174" s="241"/>
      <c r="BI174" s="143"/>
      <c r="BJ174" s="125"/>
      <c r="BK174" s="125"/>
      <c r="BL174" s="143"/>
      <c r="BM174" s="125"/>
      <c r="BN174" s="241"/>
      <c r="BO174" s="241"/>
      <c r="BP174" s="125"/>
      <c r="BQ174" s="125"/>
      <c r="BR174" s="143"/>
      <c r="BS174" s="125"/>
      <c r="BT174" s="242"/>
      <c r="BU174" s="242"/>
      <c r="BV174" s="242"/>
      <c r="BW174" s="243"/>
      <c r="BX174" s="243"/>
    </row>
    <row r="175" spans="1:76" x14ac:dyDescent="0.25">
      <c r="A175" s="521">
        <f t="shared" si="197"/>
        <v>0</v>
      </c>
      <c r="B175" s="133"/>
      <c r="C175" s="441"/>
      <c r="D175" s="241"/>
      <c r="E175" s="263"/>
      <c r="F175" s="51"/>
      <c r="G175" s="51"/>
      <c r="H175" s="51"/>
      <c r="I175" s="51"/>
      <c r="J175" s="264"/>
      <c r="K175" s="137"/>
      <c r="L175" s="138"/>
      <c r="M175" s="138"/>
      <c r="N175" s="68"/>
      <c r="O175" s="53"/>
      <c r="P175" s="59"/>
      <c r="Q175" s="133"/>
      <c r="R175" s="133"/>
      <c r="S175" s="141"/>
      <c r="T175" s="142"/>
      <c r="U175" s="141"/>
      <c r="X175" s="143"/>
      <c r="Y175" s="125"/>
      <c r="Z175" s="51"/>
      <c r="AA175" s="51"/>
      <c r="AB175" s="37"/>
      <c r="AC175" s="37"/>
      <c r="AD175" s="239"/>
      <c r="AE175" s="66"/>
      <c r="AF175" s="126"/>
      <c r="AG175" s="43"/>
      <c r="AH175" s="140"/>
      <c r="AL175" s="235"/>
      <c r="AM175" s="139"/>
      <c r="AN175" s="139"/>
      <c r="AO175" s="139"/>
      <c r="AP175" s="48"/>
      <c r="AQ175" s="236"/>
      <c r="AR175" s="237"/>
      <c r="AS175" s="237"/>
      <c r="AT175" s="121"/>
      <c r="AU175" s="285"/>
      <c r="AV175" s="285"/>
      <c r="AW175" s="238"/>
      <c r="AX175" s="238"/>
      <c r="AY175" s="239"/>
      <c r="AZ175" s="240"/>
      <c r="BA175" s="142"/>
      <c r="BB175" s="143"/>
      <c r="BC175" s="143"/>
      <c r="BD175" s="125"/>
      <c r="BE175" s="196"/>
      <c r="BF175" s="143"/>
      <c r="BG175" s="125"/>
      <c r="BH175" s="241"/>
      <c r="BI175" s="143"/>
      <c r="BJ175" s="125"/>
      <c r="BK175" s="125"/>
      <c r="BL175" s="143"/>
      <c r="BM175" s="125"/>
      <c r="BN175" s="241"/>
      <c r="BO175" s="241"/>
      <c r="BP175" s="125"/>
      <c r="BQ175" s="125"/>
      <c r="BR175" s="143"/>
      <c r="BS175" s="125"/>
      <c r="BT175" s="242"/>
      <c r="BU175" s="242"/>
      <c r="BV175" s="242"/>
      <c r="BW175" s="243"/>
      <c r="BX175" s="243"/>
    </row>
    <row r="176" spans="1:76" x14ac:dyDescent="0.25">
      <c r="A176" s="521">
        <f t="shared" si="197"/>
        <v>0</v>
      </c>
      <c r="B176" s="133"/>
      <c r="C176" s="441"/>
      <c r="D176" s="241"/>
      <c r="E176" s="263"/>
      <c r="F176" s="51"/>
      <c r="G176" s="51"/>
      <c r="H176" s="51"/>
      <c r="I176" s="51"/>
      <c r="J176" s="264"/>
      <c r="K176" s="137"/>
      <c r="L176" s="138"/>
      <c r="M176" s="138"/>
      <c r="N176" s="68"/>
      <c r="O176" s="53"/>
      <c r="P176" s="59"/>
      <c r="Q176" s="133"/>
      <c r="R176" s="133"/>
      <c r="S176" s="141"/>
      <c r="T176" s="142"/>
      <c r="U176" s="141"/>
      <c r="X176" s="143"/>
      <c r="Y176" s="125"/>
      <c r="Z176" s="51"/>
      <c r="AA176" s="51"/>
      <c r="AB176" s="37"/>
      <c r="AC176" s="37"/>
      <c r="AD176" s="239"/>
      <c r="AE176" s="66"/>
      <c r="AF176" s="126"/>
      <c r="AG176" s="43"/>
      <c r="AH176" s="140"/>
      <c r="AL176" s="235"/>
      <c r="AM176" s="139"/>
      <c r="AN176" s="139"/>
      <c r="AO176" s="139"/>
      <c r="AP176" s="48"/>
      <c r="AQ176" s="236"/>
      <c r="AR176" s="237"/>
      <c r="AS176" s="237"/>
      <c r="AT176" s="121"/>
      <c r="AU176" s="285"/>
      <c r="AV176" s="285"/>
      <c r="AW176" s="238"/>
      <c r="AX176" s="238"/>
      <c r="AY176" s="239"/>
      <c r="AZ176" s="240"/>
      <c r="BA176" s="142"/>
      <c r="BB176" s="143"/>
      <c r="BC176" s="143"/>
      <c r="BD176" s="125"/>
      <c r="BE176" s="196"/>
      <c r="BF176" s="143"/>
      <c r="BG176" s="125"/>
      <c r="BH176" s="241"/>
      <c r="BI176" s="143"/>
      <c r="BJ176" s="125"/>
      <c r="BK176" s="125"/>
      <c r="BL176" s="143"/>
      <c r="BM176" s="125"/>
      <c r="BN176" s="241"/>
      <c r="BO176" s="241"/>
      <c r="BP176" s="125"/>
      <c r="BQ176" s="125"/>
      <c r="BR176" s="143"/>
      <c r="BS176" s="125"/>
      <c r="BT176" s="242"/>
      <c r="BU176" s="242"/>
      <c r="BV176" s="242"/>
      <c r="BW176" s="243"/>
      <c r="BX176" s="243"/>
    </row>
    <row r="177" spans="1:76" x14ac:dyDescent="0.25">
      <c r="A177" s="521">
        <f t="shared" si="197"/>
        <v>0</v>
      </c>
      <c r="B177" s="133"/>
      <c r="C177" s="441"/>
      <c r="D177" s="241"/>
      <c r="E177" s="263"/>
      <c r="F177" s="51"/>
      <c r="G177" s="51"/>
      <c r="H177" s="51"/>
      <c r="I177" s="51"/>
      <c r="J177" s="264"/>
      <c r="K177" s="137"/>
      <c r="L177" s="138"/>
      <c r="M177" s="138"/>
      <c r="N177" s="68"/>
      <c r="O177" s="53"/>
      <c r="P177" s="59"/>
      <c r="Q177" s="133"/>
      <c r="R177" s="133"/>
      <c r="S177" s="141"/>
      <c r="T177" s="142"/>
      <c r="U177" s="141"/>
      <c r="X177" s="143"/>
      <c r="Y177" s="125"/>
      <c r="Z177" s="51"/>
      <c r="AA177" s="51"/>
      <c r="AB177" s="37"/>
      <c r="AC177" s="37"/>
      <c r="AD177" s="239"/>
      <c r="AE177" s="66"/>
      <c r="AF177" s="126"/>
      <c r="AG177" s="43"/>
      <c r="AH177" s="140"/>
      <c r="AL177" s="235"/>
      <c r="AM177" s="139"/>
      <c r="AN177" s="139"/>
      <c r="AO177" s="139"/>
      <c r="AP177" s="48"/>
      <c r="AQ177" s="236"/>
      <c r="AR177" s="237"/>
      <c r="AS177" s="237"/>
      <c r="AT177" s="121"/>
      <c r="AU177" s="285"/>
      <c r="AV177" s="285"/>
      <c r="AW177" s="238"/>
      <c r="AX177" s="238"/>
      <c r="AY177" s="239"/>
      <c r="AZ177" s="240"/>
      <c r="BA177" s="142"/>
      <c r="BB177" s="143"/>
      <c r="BC177" s="143"/>
      <c r="BD177" s="125"/>
      <c r="BE177" s="196"/>
      <c r="BF177" s="143"/>
      <c r="BG177" s="125"/>
      <c r="BH177" s="241"/>
      <c r="BI177" s="143"/>
      <c r="BJ177" s="125"/>
      <c r="BK177" s="125"/>
      <c r="BL177" s="143"/>
      <c r="BM177" s="125"/>
      <c r="BN177" s="241"/>
      <c r="BO177" s="241"/>
      <c r="BP177" s="125"/>
      <c r="BQ177" s="125"/>
      <c r="BR177" s="143"/>
      <c r="BS177" s="125"/>
      <c r="BT177" s="242"/>
      <c r="BU177" s="242"/>
      <c r="BV177" s="242"/>
      <c r="BW177" s="243"/>
      <c r="BX177" s="243"/>
    </row>
    <row r="178" spans="1:76" x14ac:dyDescent="0.25">
      <c r="A178" s="521">
        <f t="shared" si="197"/>
        <v>0</v>
      </c>
      <c r="B178" s="133"/>
      <c r="C178" s="441"/>
      <c r="D178" s="241"/>
      <c r="E178" s="263"/>
      <c r="F178" s="51"/>
      <c r="G178" s="51"/>
      <c r="H178" s="51"/>
      <c r="I178" s="51"/>
      <c r="J178" s="264"/>
      <c r="K178" s="137"/>
      <c r="L178" s="138"/>
      <c r="M178" s="138"/>
      <c r="N178" s="68"/>
      <c r="O178" s="53"/>
      <c r="P178" s="59"/>
      <c r="Q178" s="133"/>
      <c r="R178" s="133"/>
      <c r="S178" s="141"/>
      <c r="T178" s="142"/>
      <c r="U178" s="141"/>
      <c r="X178" s="143"/>
      <c r="Y178" s="125"/>
      <c r="Z178" s="51"/>
      <c r="AA178" s="51"/>
      <c r="AB178" s="37"/>
      <c r="AC178" s="37"/>
      <c r="AD178" s="239"/>
      <c r="AE178" s="66"/>
      <c r="AF178" s="126"/>
      <c r="AG178" s="43"/>
      <c r="AH178" s="140"/>
      <c r="AL178" s="235"/>
      <c r="AM178" s="139"/>
      <c r="AN178" s="139"/>
      <c r="AO178" s="139"/>
      <c r="AP178" s="48"/>
      <c r="AQ178" s="236"/>
      <c r="AR178" s="237"/>
      <c r="AS178" s="237"/>
      <c r="AT178" s="121"/>
      <c r="AU178" s="285"/>
      <c r="AV178" s="285"/>
      <c r="AW178" s="238"/>
      <c r="AX178" s="238"/>
      <c r="AY178" s="239"/>
      <c r="AZ178" s="240"/>
      <c r="BA178" s="142"/>
      <c r="BB178" s="143"/>
      <c r="BC178" s="143"/>
      <c r="BD178" s="125"/>
      <c r="BE178" s="196"/>
      <c r="BF178" s="143"/>
      <c r="BG178" s="125"/>
      <c r="BH178" s="241"/>
      <c r="BI178" s="143"/>
      <c r="BJ178" s="125"/>
      <c r="BK178" s="125"/>
      <c r="BL178" s="143"/>
      <c r="BM178" s="125"/>
      <c r="BN178" s="241"/>
      <c r="BO178" s="241"/>
      <c r="BP178" s="125"/>
      <c r="BQ178" s="125"/>
      <c r="BR178" s="143"/>
      <c r="BS178" s="125"/>
      <c r="BT178" s="242"/>
      <c r="BU178" s="242"/>
      <c r="BV178" s="242"/>
      <c r="BW178" s="243"/>
      <c r="BX178" s="243"/>
    </row>
    <row r="179" spans="1:76" x14ac:dyDescent="0.25">
      <c r="A179" s="521">
        <f t="shared" si="197"/>
        <v>0</v>
      </c>
      <c r="B179" s="133"/>
      <c r="C179" s="441"/>
      <c r="D179" s="241"/>
      <c r="E179" s="263"/>
      <c r="F179" s="51"/>
      <c r="G179" s="51"/>
      <c r="H179" s="51"/>
      <c r="I179" s="51"/>
      <c r="J179" s="264"/>
      <c r="K179" s="137"/>
      <c r="L179" s="138"/>
      <c r="M179" s="138"/>
      <c r="N179" s="68"/>
      <c r="O179" s="53"/>
      <c r="P179" s="59"/>
      <c r="Q179" s="133"/>
      <c r="R179" s="133"/>
      <c r="S179" s="141"/>
      <c r="T179" s="142"/>
      <c r="U179" s="141"/>
      <c r="X179" s="143"/>
      <c r="Y179" s="125"/>
      <c r="Z179" s="51"/>
      <c r="AA179" s="51"/>
      <c r="AB179" s="37"/>
      <c r="AC179" s="37"/>
      <c r="AD179" s="239"/>
      <c r="AE179" s="66"/>
      <c r="AF179" s="126"/>
      <c r="AG179" s="43"/>
      <c r="AH179" s="140"/>
      <c r="AL179" s="235"/>
      <c r="AM179" s="139"/>
      <c r="AN179" s="139"/>
      <c r="AO179" s="139"/>
      <c r="AP179" s="48"/>
      <c r="AQ179" s="236"/>
      <c r="AR179" s="237"/>
      <c r="AS179" s="237"/>
      <c r="AT179" s="121"/>
      <c r="AU179" s="285"/>
      <c r="AV179" s="285"/>
      <c r="AW179" s="238"/>
      <c r="AX179" s="238"/>
      <c r="AY179" s="239"/>
      <c r="AZ179" s="240"/>
      <c r="BA179" s="142"/>
      <c r="BB179" s="143"/>
      <c r="BC179" s="143"/>
      <c r="BD179" s="125"/>
      <c r="BE179" s="196"/>
      <c r="BF179" s="143"/>
      <c r="BG179" s="125"/>
      <c r="BH179" s="241"/>
      <c r="BI179" s="143"/>
      <c r="BJ179" s="125"/>
      <c r="BK179" s="125"/>
      <c r="BL179" s="143"/>
      <c r="BM179" s="125"/>
      <c r="BN179" s="241"/>
      <c r="BO179" s="241"/>
      <c r="BP179" s="125"/>
      <c r="BQ179" s="125"/>
      <c r="BR179" s="143"/>
      <c r="BS179" s="125"/>
      <c r="BT179" s="242"/>
      <c r="BU179" s="242"/>
      <c r="BV179" s="242"/>
      <c r="BW179" s="243"/>
      <c r="BX179" s="243"/>
    </row>
    <row r="180" spans="1:76" x14ac:dyDescent="0.25">
      <c r="A180" s="521">
        <f t="shared" si="197"/>
        <v>0</v>
      </c>
      <c r="B180" s="133"/>
      <c r="C180" s="441"/>
      <c r="D180" s="241"/>
      <c r="E180" s="263"/>
      <c r="F180" s="51"/>
      <c r="G180" s="51"/>
      <c r="H180" s="51"/>
      <c r="I180" s="51"/>
      <c r="J180" s="264"/>
      <c r="K180" s="137"/>
      <c r="L180" s="138"/>
      <c r="M180" s="138"/>
      <c r="N180" s="68"/>
      <c r="O180" s="53"/>
      <c r="P180" s="59"/>
      <c r="Q180" s="133"/>
      <c r="R180" s="133"/>
      <c r="S180" s="141"/>
      <c r="T180" s="142"/>
      <c r="U180" s="141"/>
      <c r="X180" s="143"/>
      <c r="Y180" s="125"/>
      <c r="Z180" s="51"/>
      <c r="AA180" s="51"/>
      <c r="AB180" s="37"/>
      <c r="AC180" s="37"/>
      <c r="AD180" s="239"/>
      <c r="AE180" s="66"/>
      <c r="AF180" s="126"/>
      <c r="AG180" s="43"/>
      <c r="AH180" s="140"/>
      <c r="AL180" s="235"/>
      <c r="AM180" s="139"/>
      <c r="AN180" s="139"/>
      <c r="AO180" s="139"/>
      <c r="AP180" s="48"/>
      <c r="AQ180" s="236"/>
      <c r="AR180" s="237"/>
      <c r="AS180" s="237"/>
      <c r="AT180" s="121"/>
      <c r="AU180" s="285"/>
      <c r="AV180" s="285"/>
      <c r="AW180" s="238"/>
      <c r="AX180" s="238"/>
      <c r="AY180" s="239"/>
      <c r="AZ180" s="240"/>
      <c r="BA180" s="142"/>
      <c r="BB180" s="143"/>
      <c r="BC180" s="143"/>
      <c r="BD180" s="125"/>
      <c r="BE180" s="196"/>
      <c r="BF180" s="143"/>
      <c r="BG180" s="125"/>
      <c r="BH180" s="241"/>
      <c r="BI180" s="143"/>
      <c r="BJ180" s="125"/>
      <c r="BK180" s="125"/>
      <c r="BL180" s="143"/>
      <c r="BM180" s="125"/>
      <c r="BN180" s="241"/>
      <c r="BO180" s="241"/>
      <c r="BP180" s="125"/>
      <c r="BQ180" s="125"/>
      <c r="BR180" s="143"/>
      <c r="BS180" s="125"/>
      <c r="BT180" s="242"/>
      <c r="BU180" s="242"/>
      <c r="BV180" s="242"/>
      <c r="BW180" s="243"/>
      <c r="BX180" s="243"/>
    </row>
    <row r="181" spans="1:76" x14ac:dyDescent="0.25">
      <c r="A181" s="521">
        <f t="shared" si="197"/>
        <v>0</v>
      </c>
      <c r="B181" s="133"/>
      <c r="C181" s="441"/>
      <c r="D181" s="241"/>
      <c r="E181" s="263"/>
      <c r="F181" s="51"/>
      <c r="G181" s="51"/>
      <c r="H181" s="51"/>
      <c r="I181" s="51"/>
      <c r="J181" s="264"/>
      <c r="K181" s="137"/>
      <c r="L181" s="138"/>
      <c r="M181" s="138"/>
      <c r="N181" s="68"/>
      <c r="O181" s="53"/>
      <c r="P181" s="59"/>
      <c r="Q181" s="133"/>
      <c r="R181" s="133"/>
      <c r="S181" s="141"/>
      <c r="T181" s="142"/>
      <c r="U181" s="141"/>
      <c r="X181" s="143"/>
      <c r="Y181" s="125"/>
      <c r="Z181" s="51"/>
      <c r="AA181" s="51"/>
      <c r="AB181" s="37"/>
      <c r="AC181" s="37"/>
      <c r="AD181" s="239"/>
      <c r="AE181" s="66"/>
      <c r="AF181" s="126"/>
      <c r="AG181" s="43"/>
      <c r="AH181" s="140"/>
      <c r="AL181" s="235"/>
      <c r="AM181" s="139"/>
      <c r="AN181" s="139"/>
      <c r="AO181" s="139"/>
      <c r="AP181" s="48"/>
      <c r="AQ181" s="236"/>
      <c r="AR181" s="237"/>
      <c r="AS181" s="237"/>
      <c r="AT181" s="121"/>
      <c r="AU181" s="285"/>
      <c r="AV181" s="285"/>
      <c r="AW181" s="238"/>
      <c r="AX181" s="238"/>
      <c r="AY181" s="239"/>
      <c r="AZ181" s="240"/>
      <c r="BA181" s="142"/>
      <c r="BB181" s="143"/>
      <c r="BC181" s="143"/>
      <c r="BD181" s="125"/>
      <c r="BE181" s="196"/>
      <c r="BF181" s="143"/>
      <c r="BG181" s="125"/>
      <c r="BH181" s="241"/>
      <c r="BI181" s="143"/>
      <c r="BJ181" s="125"/>
      <c r="BK181" s="125"/>
      <c r="BL181" s="143"/>
      <c r="BM181" s="125"/>
      <c r="BN181" s="241"/>
      <c r="BO181" s="241"/>
      <c r="BP181" s="125"/>
      <c r="BQ181" s="125"/>
      <c r="BR181" s="143"/>
      <c r="BS181" s="125"/>
      <c r="BT181" s="242"/>
      <c r="BU181" s="242"/>
      <c r="BV181" s="242"/>
      <c r="BW181" s="243"/>
      <c r="BX181" s="243"/>
    </row>
    <row r="182" spans="1:76" x14ac:dyDescent="0.25">
      <c r="A182" s="521">
        <f t="shared" si="197"/>
        <v>0</v>
      </c>
      <c r="B182" s="133"/>
      <c r="C182" s="441"/>
      <c r="D182" s="241"/>
      <c r="E182" s="263"/>
      <c r="F182" s="51"/>
      <c r="G182" s="51"/>
      <c r="H182" s="51"/>
      <c r="I182" s="51"/>
      <c r="J182" s="264"/>
      <c r="K182" s="137"/>
      <c r="L182" s="138"/>
      <c r="M182" s="138"/>
      <c r="N182" s="68"/>
      <c r="O182" s="53"/>
      <c r="P182" s="59"/>
      <c r="Q182" s="133"/>
      <c r="R182" s="133"/>
      <c r="S182" s="141"/>
      <c r="T182" s="142"/>
      <c r="U182" s="141"/>
      <c r="X182" s="143"/>
      <c r="Y182" s="125"/>
      <c r="Z182" s="51"/>
      <c r="AA182" s="51"/>
      <c r="AB182" s="37"/>
      <c r="AC182" s="37"/>
      <c r="AD182" s="239"/>
      <c r="AE182" s="66"/>
      <c r="AF182" s="126"/>
      <c r="AG182" s="43"/>
      <c r="AH182" s="140"/>
      <c r="AL182" s="235"/>
      <c r="AM182" s="139"/>
      <c r="AN182" s="139"/>
      <c r="AO182" s="139"/>
      <c r="AP182" s="48"/>
      <c r="AQ182" s="236"/>
      <c r="AR182" s="237"/>
      <c r="AS182" s="237"/>
      <c r="AT182" s="121"/>
      <c r="AU182" s="285"/>
      <c r="AV182" s="285"/>
      <c r="AW182" s="238"/>
      <c r="AX182" s="238"/>
      <c r="AY182" s="239"/>
      <c r="AZ182" s="240"/>
      <c r="BA182" s="142"/>
      <c r="BB182" s="143"/>
      <c r="BC182" s="143"/>
      <c r="BD182" s="125"/>
      <c r="BE182" s="196"/>
      <c r="BF182" s="143"/>
      <c r="BG182" s="125"/>
      <c r="BH182" s="241"/>
      <c r="BI182" s="143"/>
      <c r="BJ182" s="125"/>
      <c r="BK182" s="125"/>
      <c r="BL182" s="143"/>
      <c r="BM182" s="125"/>
      <c r="BN182" s="241"/>
      <c r="BO182" s="241"/>
      <c r="BP182" s="125"/>
      <c r="BQ182" s="125"/>
      <c r="BR182" s="143"/>
      <c r="BS182" s="125"/>
      <c r="BT182" s="242"/>
      <c r="BU182" s="242"/>
      <c r="BV182" s="242"/>
      <c r="BW182" s="243"/>
      <c r="BX182" s="243"/>
    </row>
    <row r="183" spans="1:76" x14ac:dyDescent="0.25">
      <c r="A183" s="521">
        <f t="shared" si="197"/>
        <v>0</v>
      </c>
      <c r="B183" s="133"/>
      <c r="C183" s="441"/>
      <c r="D183" s="241"/>
      <c r="E183" s="263"/>
      <c r="F183" s="51"/>
      <c r="G183" s="51"/>
      <c r="H183" s="51"/>
      <c r="I183" s="51"/>
      <c r="J183" s="264"/>
      <c r="K183" s="137"/>
      <c r="L183" s="138"/>
      <c r="M183" s="138"/>
      <c r="N183" s="68"/>
      <c r="O183" s="53"/>
      <c r="P183" s="59"/>
      <c r="Q183" s="133"/>
      <c r="R183" s="133"/>
      <c r="S183" s="141"/>
      <c r="T183" s="142"/>
      <c r="U183" s="141"/>
      <c r="X183" s="143"/>
      <c r="Y183" s="125"/>
      <c r="Z183" s="51"/>
      <c r="AA183" s="51"/>
      <c r="AB183" s="37"/>
      <c r="AC183" s="37"/>
      <c r="AD183" s="239"/>
      <c r="AE183" s="66"/>
      <c r="AF183" s="126"/>
      <c r="AG183" s="43"/>
      <c r="AH183" s="140"/>
      <c r="AL183" s="235"/>
      <c r="AM183" s="139"/>
      <c r="AN183" s="139"/>
      <c r="AO183" s="139"/>
      <c r="AP183" s="48"/>
      <c r="AQ183" s="236"/>
      <c r="AR183" s="237"/>
      <c r="AS183" s="237"/>
      <c r="AT183" s="121"/>
      <c r="AU183" s="285"/>
      <c r="AV183" s="285"/>
      <c r="AW183" s="238"/>
      <c r="AX183" s="238"/>
      <c r="AY183" s="239"/>
      <c r="AZ183" s="240"/>
      <c r="BA183" s="142"/>
      <c r="BB183" s="143"/>
      <c r="BC183" s="143"/>
      <c r="BD183" s="125"/>
      <c r="BE183" s="196"/>
      <c r="BF183" s="143"/>
      <c r="BG183" s="125"/>
      <c r="BH183" s="241"/>
      <c r="BI183" s="143"/>
      <c r="BJ183" s="125"/>
      <c r="BK183" s="125"/>
      <c r="BL183" s="143"/>
      <c r="BM183" s="125"/>
      <c r="BN183" s="241"/>
      <c r="BO183" s="241"/>
      <c r="BP183" s="125"/>
      <c r="BQ183" s="125"/>
      <c r="BR183" s="143"/>
      <c r="BS183" s="125"/>
      <c r="BT183" s="242"/>
      <c r="BU183" s="242"/>
      <c r="BV183" s="242"/>
      <c r="BW183" s="243"/>
      <c r="BX183" s="243"/>
    </row>
    <row r="184" spans="1:76" x14ac:dyDescent="0.25">
      <c r="A184" s="521">
        <f t="shared" si="197"/>
        <v>0</v>
      </c>
      <c r="B184" s="133"/>
      <c r="C184" s="441"/>
      <c r="D184" s="241"/>
      <c r="E184" s="263"/>
      <c r="F184" s="51"/>
      <c r="G184" s="51"/>
      <c r="H184" s="51"/>
      <c r="I184" s="51"/>
      <c r="J184" s="264"/>
      <c r="K184" s="137"/>
      <c r="L184" s="138"/>
      <c r="M184" s="138"/>
      <c r="N184" s="68"/>
      <c r="O184" s="53"/>
      <c r="P184" s="59"/>
      <c r="Q184" s="133"/>
      <c r="R184" s="133"/>
      <c r="S184" s="141"/>
      <c r="T184" s="142"/>
      <c r="U184" s="141"/>
      <c r="X184" s="143"/>
      <c r="Y184" s="125"/>
      <c r="Z184" s="51"/>
      <c r="AA184" s="51"/>
      <c r="AB184" s="37"/>
      <c r="AC184" s="37"/>
      <c r="AD184" s="239"/>
      <c r="AE184" s="66"/>
      <c r="AF184" s="126"/>
      <c r="AG184" s="43"/>
      <c r="AH184" s="140"/>
      <c r="AL184" s="235"/>
      <c r="AM184" s="139"/>
      <c r="AN184" s="139"/>
      <c r="AO184" s="139"/>
      <c r="AP184" s="48"/>
      <c r="AQ184" s="236"/>
      <c r="AR184" s="237"/>
      <c r="AS184" s="237"/>
      <c r="AT184" s="121"/>
      <c r="AU184" s="285"/>
      <c r="AV184" s="285"/>
      <c r="AW184" s="238"/>
      <c r="AX184" s="238"/>
      <c r="AY184" s="239"/>
      <c r="AZ184" s="240"/>
      <c r="BA184" s="142"/>
      <c r="BB184" s="143"/>
      <c r="BC184" s="143"/>
      <c r="BD184" s="125"/>
      <c r="BE184" s="196"/>
      <c r="BF184" s="143"/>
      <c r="BG184" s="125"/>
      <c r="BH184" s="241"/>
      <c r="BI184" s="143"/>
      <c r="BJ184" s="125"/>
      <c r="BK184" s="125"/>
      <c r="BL184" s="143"/>
      <c r="BM184" s="125"/>
      <c r="BN184" s="241"/>
      <c r="BO184" s="241"/>
      <c r="BP184" s="125"/>
      <c r="BQ184" s="125"/>
      <c r="BR184" s="143"/>
      <c r="BS184" s="125"/>
      <c r="BT184" s="242"/>
      <c r="BU184" s="242"/>
      <c r="BV184" s="242"/>
      <c r="BW184" s="243"/>
      <c r="BX184" s="243"/>
    </row>
    <row r="185" spans="1:76" x14ac:dyDescent="0.25">
      <c r="A185" s="521">
        <f t="shared" si="197"/>
        <v>0</v>
      </c>
      <c r="B185" s="133"/>
      <c r="C185" s="441"/>
      <c r="D185" s="241"/>
      <c r="E185" s="263"/>
      <c r="F185" s="51"/>
      <c r="G185" s="51"/>
      <c r="H185" s="51"/>
      <c r="I185" s="51"/>
      <c r="J185" s="264"/>
      <c r="K185" s="137"/>
      <c r="L185" s="138"/>
      <c r="M185" s="138"/>
      <c r="N185" s="68"/>
      <c r="O185" s="53"/>
      <c r="P185" s="59"/>
      <c r="Q185" s="133"/>
      <c r="R185" s="133"/>
      <c r="S185" s="141"/>
      <c r="T185" s="142"/>
      <c r="U185" s="141"/>
      <c r="X185" s="143"/>
      <c r="Y185" s="125"/>
      <c r="Z185" s="51"/>
      <c r="AA185" s="51"/>
      <c r="AB185" s="37"/>
      <c r="AC185" s="37"/>
      <c r="AD185" s="239"/>
      <c r="AE185" s="66"/>
      <c r="AF185" s="126"/>
      <c r="AG185" s="43"/>
      <c r="AH185" s="140"/>
      <c r="AL185" s="235"/>
      <c r="AM185" s="139"/>
      <c r="AN185" s="139"/>
      <c r="AO185" s="139"/>
      <c r="AP185" s="48"/>
      <c r="AQ185" s="236"/>
      <c r="AR185" s="237"/>
      <c r="AS185" s="237"/>
      <c r="AT185" s="121"/>
      <c r="AU185" s="285"/>
      <c r="AV185" s="285"/>
      <c r="AW185" s="238"/>
      <c r="AX185" s="238"/>
      <c r="AY185" s="239"/>
      <c r="AZ185" s="240"/>
      <c r="BA185" s="142"/>
      <c r="BB185" s="143"/>
      <c r="BC185" s="143"/>
      <c r="BD185" s="125"/>
      <c r="BE185" s="196"/>
      <c r="BF185" s="143"/>
      <c r="BG185" s="125"/>
      <c r="BH185" s="241"/>
      <c r="BI185" s="143"/>
      <c r="BJ185" s="125"/>
      <c r="BK185" s="125"/>
      <c r="BL185" s="143"/>
      <c r="BM185" s="125"/>
      <c r="BN185" s="241"/>
      <c r="BO185" s="241"/>
      <c r="BP185" s="125"/>
      <c r="BQ185" s="125"/>
      <c r="BR185" s="143"/>
      <c r="BS185" s="125"/>
      <c r="BT185" s="242"/>
      <c r="BU185" s="242"/>
      <c r="BV185" s="242"/>
      <c r="BW185" s="243"/>
      <c r="BX185" s="243"/>
    </row>
    <row r="186" spans="1:76" x14ac:dyDescent="0.25">
      <c r="A186" s="521">
        <f t="shared" si="197"/>
        <v>0</v>
      </c>
      <c r="B186" s="133"/>
      <c r="C186" s="441"/>
      <c r="D186" s="241"/>
      <c r="E186" s="263"/>
      <c r="F186" s="51"/>
      <c r="G186" s="51"/>
      <c r="H186" s="51"/>
      <c r="I186" s="51"/>
      <c r="J186" s="264"/>
      <c r="K186" s="137"/>
      <c r="L186" s="138"/>
      <c r="M186" s="138"/>
      <c r="N186" s="68"/>
      <c r="O186" s="53"/>
      <c r="P186" s="59"/>
      <c r="Q186" s="133"/>
      <c r="R186" s="133"/>
      <c r="S186" s="141"/>
      <c r="T186" s="142"/>
      <c r="U186" s="141"/>
      <c r="X186" s="143"/>
      <c r="Y186" s="125"/>
      <c r="Z186" s="51"/>
      <c r="AA186" s="51"/>
      <c r="AB186" s="37"/>
      <c r="AC186" s="37"/>
      <c r="AD186" s="239"/>
      <c r="AE186" s="66"/>
      <c r="AF186" s="126"/>
      <c r="AG186" s="43"/>
      <c r="AH186" s="140"/>
      <c r="AL186" s="235"/>
      <c r="AM186" s="139"/>
      <c r="AN186" s="139"/>
      <c r="AO186" s="139"/>
      <c r="AP186" s="48"/>
      <c r="AQ186" s="236"/>
      <c r="AR186" s="237"/>
      <c r="AS186" s="237"/>
      <c r="AT186" s="121"/>
      <c r="AU186" s="285"/>
      <c r="AV186" s="285"/>
      <c r="AW186" s="238"/>
      <c r="AX186" s="238"/>
      <c r="AY186" s="239"/>
      <c r="AZ186" s="240"/>
      <c r="BA186" s="142"/>
      <c r="BB186" s="143"/>
      <c r="BC186" s="143"/>
      <c r="BD186" s="125"/>
      <c r="BE186" s="196"/>
      <c r="BF186" s="143"/>
      <c r="BG186" s="125"/>
      <c r="BH186" s="241"/>
      <c r="BI186" s="143"/>
      <c r="BJ186" s="125"/>
      <c r="BK186" s="125"/>
      <c r="BL186" s="143"/>
      <c r="BM186" s="125"/>
      <c r="BN186" s="241"/>
      <c r="BO186" s="241"/>
      <c r="BP186" s="125"/>
      <c r="BQ186" s="125"/>
      <c r="BR186" s="143"/>
      <c r="BS186" s="125"/>
      <c r="BT186" s="242"/>
      <c r="BU186" s="242"/>
      <c r="BV186" s="242"/>
      <c r="BW186" s="243"/>
      <c r="BX186" s="243"/>
    </row>
    <row r="187" spans="1:76" x14ac:dyDescent="0.25">
      <c r="A187" s="521">
        <f t="shared" si="197"/>
        <v>0</v>
      </c>
      <c r="B187" s="133"/>
      <c r="C187" s="441"/>
      <c r="D187" s="241"/>
      <c r="E187" s="263"/>
      <c r="F187" s="51"/>
      <c r="G187" s="51"/>
      <c r="H187" s="51"/>
      <c r="I187" s="51"/>
      <c r="J187" s="264"/>
      <c r="K187" s="137"/>
      <c r="L187" s="138"/>
      <c r="M187" s="138"/>
      <c r="N187" s="68"/>
      <c r="O187" s="53"/>
      <c r="P187" s="59"/>
      <c r="Q187" s="133"/>
      <c r="R187" s="133"/>
      <c r="S187" s="141"/>
      <c r="T187" s="142"/>
      <c r="U187" s="141"/>
      <c r="X187" s="143"/>
      <c r="Y187" s="125"/>
      <c r="Z187" s="51"/>
      <c r="AA187" s="51"/>
      <c r="AB187" s="37"/>
      <c r="AC187" s="37"/>
      <c r="AD187" s="239"/>
      <c r="AE187" s="66"/>
      <c r="AF187" s="126"/>
      <c r="AG187" s="43"/>
      <c r="AH187" s="140"/>
      <c r="AL187" s="235"/>
      <c r="AM187" s="139"/>
      <c r="AN187" s="139"/>
      <c r="AO187" s="139"/>
      <c r="AP187" s="48"/>
      <c r="AQ187" s="236"/>
      <c r="AR187" s="237"/>
      <c r="AS187" s="237"/>
      <c r="AT187" s="121"/>
      <c r="AU187" s="285"/>
      <c r="AV187" s="285"/>
      <c r="AW187" s="238"/>
      <c r="AX187" s="238"/>
      <c r="AY187" s="239"/>
      <c r="AZ187" s="240"/>
      <c r="BA187" s="142"/>
      <c r="BB187" s="143"/>
      <c r="BC187" s="143"/>
      <c r="BD187" s="125"/>
      <c r="BE187" s="196"/>
      <c r="BF187" s="143"/>
      <c r="BG187" s="125"/>
      <c r="BH187" s="241"/>
      <c r="BI187" s="143"/>
      <c r="BJ187" s="125"/>
      <c r="BK187" s="125"/>
      <c r="BL187" s="143"/>
      <c r="BM187" s="125"/>
      <c r="BN187" s="241"/>
      <c r="BO187" s="241"/>
      <c r="BP187" s="125"/>
      <c r="BQ187" s="125"/>
      <c r="BR187" s="143"/>
      <c r="BS187" s="125"/>
      <c r="BT187" s="242"/>
      <c r="BU187" s="242"/>
      <c r="BV187" s="242"/>
      <c r="BW187" s="243"/>
      <c r="BX187" s="243"/>
    </row>
    <row r="188" spans="1:76" x14ac:dyDescent="0.25">
      <c r="A188" s="521">
        <f t="shared" si="197"/>
        <v>0</v>
      </c>
      <c r="B188" s="133"/>
      <c r="C188" s="441"/>
      <c r="D188" s="241"/>
      <c r="E188" s="263"/>
      <c r="F188" s="51"/>
      <c r="G188" s="51"/>
      <c r="H188" s="51"/>
      <c r="I188" s="51"/>
      <c r="J188" s="264"/>
      <c r="K188" s="137"/>
      <c r="L188" s="138"/>
      <c r="M188" s="138"/>
      <c r="N188" s="68"/>
      <c r="O188" s="53"/>
      <c r="P188" s="59"/>
      <c r="Q188" s="133"/>
      <c r="R188" s="133"/>
      <c r="S188" s="141"/>
      <c r="T188" s="142"/>
      <c r="U188" s="141"/>
      <c r="X188" s="143"/>
      <c r="Y188" s="125"/>
      <c r="Z188" s="51"/>
      <c r="AA188" s="51"/>
      <c r="AB188" s="37"/>
      <c r="AC188" s="37"/>
      <c r="AD188" s="239"/>
      <c r="AE188" s="66"/>
      <c r="AF188" s="126"/>
      <c r="AG188" s="43"/>
      <c r="AH188" s="140"/>
      <c r="AL188" s="235"/>
      <c r="AM188" s="139"/>
      <c r="AN188" s="139"/>
      <c r="AO188" s="139"/>
      <c r="AP188" s="48"/>
      <c r="AQ188" s="236"/>
      <c r="AR188" s="237"/>
      <c r="AS188" s="237"/>
      <c r="AT188" s="121"/>
      <c r="AU188" s="285"/>
      <c r="AV188" s="285"/>
      <c r="AW188" s="238"/>
      <c r="AX188" s="238"/>
      <c r="AY188" s="239"/>
      <c r="AZ188" s="240"/>
      <c r="BA188" s="142"/>
      <c r="BB188" s="143"/>
      <c r="BC188" s="143"/>
      <c r="BD188" s="125"/>
      <c r="BE188" s="196"/>
      <c r="BF188" s="143"/>
      <c r="BG188" s="125"/>
      <c r="BH188" s="241"/>
      <c r="BI188" s="143"/>
      <c r="BJ188" s="125"/>
      <c r="BK188" s="125"/>
      <c r="BL188" s="143"/>
      <c r="BM188" s="125"/>
      <c r="BN188" s="241"/>
      <c r="BO188" s="241"/>
      <c r="BP188" s="125"/>
      <c r="BQ188" s="125"/>
      <c r="BR188" s="143"/>
      <c r="BS188" s="125"/>
      <c r="BT188" s="242"/>
      <c r="BU188" s="242"/>
      <c r="BV188" s="242"/>
      <c r="BW188" s="243"/>
      <c r="BX188" s="243"/>
    </row>
    <row r="189" spans="1:76" x14ac:dyDescent="0.25">
      <c r="A189" s="521">
        <f t="shared" si="197"/>
        <v>0</v>
      </c>
      <c r="B189" s="133"/>
      <c r="C189" s="441"/>
      <c r="D189" s="241"/>
      <c r="E189" s="263"/>
      <c r="F189" s="51"/>
      <c r="G189" s="51"/>
      <c r="H189" s="51"/>
      <c r="I189" s="51"/>
      <c r="J189" s="264"/>
      <c r="K189" s="137"/>
      <c r="L189" s="138"/>
      <c r="M189" s="138"/>
      <c r="N189" s="68"/>
      <c r="O189" s="53"/>
      <c r="P189" s="59"/>
      <c r="Q189" s="133"/>
      <c r="R189" s="133"/>
      <c r="S189" s="141"/>
      <c r="T189" s="142"/>
      <c r="U189" s="141"/>
      <c r="X189" s="143"/>
      <c r="Y189" s="125"/>
      <c r="Z189" s="51"/>
      <c r="AA189" s="51"/>
      <c r="AB189" s="37"/>
      <c r="AC189" s="37"/>
      <c r="AD189" s="239"/>
      <c r="AE189" s="66"/>
      <c r="AF189" s="126"/>
      <c r="AG189" s="43"/>
      <c r="AH189" s="140"/>
      <c r="AL189" s="235"/>
      <c r="AM189" s="139"/>
      <c r="AN189" s="139"/>
      <c r="AO189" s="139"/>
      <c r="AP189" s="48"/>
      <c r="AQ189" s="236"/>
      <c r="AR189" s="237"/>
      <c r="AS189" s="237"/>
      <c r="AT189" s="121"/>
      <c r="AU189" s="285"/>
      <c r="AV189" s="285"/>
      <c r="AW189" s="238"/>
      <c r="AX189" s="238"/>
      <c r="AY189" s="239"/>
      <c r="AZ189" s="240"/>
      <c r="BA189" s="142"/>
      <c r="BB189" s="143"/>
      <c r="BC189" s="143"/>
      <c r="BD189" s="125"/>
      <c r="BE189" s="196"/>
      <c r="BF189" s="143"/>
      <c r="BG189" s="125"/>
      <c r="BH189" s="241"/>
      <c r="BI189" s="143"/>
      <c r="BJ189" s="125"/>
      <c r="BK189" s="125"/>
      <c r="BL189" s="143"/>
      <c r="BM189" s="125"/>
      <c r="BN189" s="241"/>
      <c r="BO189" s="241"/>
      <c r="BP189" s="125"/>
      <c r="BQ189" s="125"/>
      <c r="BR189" s="143"/>
      <c r="BS189" s="125"/>
      <c r="BT189" s="242"/>
      <c r="BU189" s="242"/>
      <c r="BV189" s="242"/>
      <c r="BW189" s="243"/>
      <c r="BX189" s="243"/>
    </row>
    <row r="190" spans="1:76" x14ac:dyDescent="0.25">
      <c r="A190" s="521">
        <f t="shared" si="197"/>
        <v>0</v>
      </c>
      <c r="B190" s="133"/>
      <c r="C190" s="441"/>
      <c r="D190" s="241"/>
      <c r="E190" s="263"/>
      <c r="F190" s="51"/>
      <c r="G190" s="51"/>
      <c r="H190" s="51"/>
      <c r="I190" s="51"/>
      <c r="J190" s="264"/>
      <c r="K190" s="137"/>
      <c r="L190" s="138"/>
      <c r="M190" s="138"/>
      <c r="N190" s="68"/>
      <c r="O190" s="53"/>
      <c r="P190" s="59"/>
      <c r="Q190" s="133"/>
      <c r="R190" s="133"/>
      <c r="S190" s="141"/>
      <c r="T190" s="142"/>
      <c r="U190" s="141"/>
      <c r="X190" s="143"/>
      <c r="Y190" s="125"/>
      <c r="Z190" s="51"/>
      <c r="AA190" s="51"/>
      <c r="AB190" s="37"/>
      <c r="AC190" s="37"/>
      <c r="AD190" s="239"/>
      <c r="AE190" s="66"/>
      <c r="AF190" s="126"/>
      <c r="AG190" s="43"/>
      <c r="AH190" s="140"/>
      <c r="AL190" s="235"/>
      <c r="AM190" s="139"/>
      <c r="AN190" s="139"/>
      <c r="AO190" s="139"/>
      <c r="AP190" s="48"/>
      <c r="AQ190" s="236"/>
      <c r="AR190" s="237"/>
      <c r="AS190" s="237"/>
      <c r="AT190" s="121"/>
      <c r="AU190" s="285"/>
      <c r="AV190" s="285"/>
      <c r="AW190" s="238"/>
      <c r="AX190" s="238"/>
      <c r="AY190" s="239"/>
      <c r="AZ190" s="240"/>
      <c r="BA190" s="142"/>
      <c r="BB190" s="143"/>
      <c r="BC190" s="143"/>
      <c r="BD190" s="125"/>
      <c r="BE190" s="196"/>
      <c r="BF190" s="143"/>
      <c r="BG190" s="125"/>
      <c r="BH190" s="241"/>
      <c r="BI190" s="143"/>
      <c r="BJ190" s="125"/>
      <c r="BK190" s="125"/>
      <c r="BL190" s="143"/>
      <c r="BM190" s="125"/>
      <c r="BN190" s="241"/>
      <c r="BO190" s="241"/>
      <c r="BP190" s="125"/>
      <c r="BQ190" s="125"/>
      <c r="BR190" s="143"/>
      <c r="BS190" s="125"/>
      <c r="BT190" s="242"/>
      <c r="BU190" s="242"/>
      <c r="BV190" s="242"/>
      <c r="BW190" s="243"/>
      <c r="BX190" s="243"/>
    </row>
    <row r="191" spans="1:76" x14ac:dyDescent="0.25">
      <c r="A191" s="521">
        <f t="shared" si="197"/>
        <v>0</v>
      </c>
      <c r="B191" s="133"/>
      <c r="C191" s="441"/>
      <c r="D191" s="241"/>
      <c r="E191" s="263"/>
      <c r="F191" s="51"/>
      <c r="G191" s="51"/>
      <c r="H191" s="51"/>
      <c r="I191" s="51"/>
      <c r="J191" s="264"/>
      <c r="K191" s="137"/>
      <c r="L191" s="138"/>
      <c r="M191" s="138"/>
      <c r="N191" s="68"/>
      <c r="O191" s="53"/>
      <c r="P191" s="59"/>
      <c r="Q191" s="133"/>
      <c r="R191" s="133"/>
      <c r="S191" s="141"/>
      <c r="T191" s="142"/>
      <c r="U191" s="141"/>
      <c r="X191" s="143"/>
      <c r="Y191" s="125"/>
      <c r="Z191" s="51"/>
      <c r="AA191" s="51"/>
      <c r="AB191" s="37"/>
      <c r="AC191" s="37"/>
      <c r="AD191" s="239"/>
      <c r="AE191" s="66"/>
      <c r="AF191" s="126"/>
      <c r="AG191" s="43"/>
      <c r="AH191" s="140"/>
      <c r="AL191" s="235"/>
      <c r="AM191" s="139"/>
      <c r="AN191" s="139"/>
      <c r="AO191" s="139"/>
      <c r="AP191" s="48"/>
      <c r="AQ191" s="236"/>
      <c r="AR191" s="237"/>
      <c r="AS191" s="237"/>
      <c r="AT191" s="121"/>
      <c r="AU191" s="285"/>
      <c r="AV191" s="285"/>
      <c r="AW191" s="238"/>
      <c r="AX191" s="238"/>
      <c r="AY191" s="239"/>
      <c r="AZ191" s="240"/>
      <c r="BA191" s="142"/>
      <c r="BB191" s="143"/>
      <c r="BC191" s="143"/>
      <c r="BD191" s="125"/>
      <c r="BE191" s="196"/>
      <c r="BF191" s="143"/>
      <c r="BG191" s="125"/>
      <c r="BH191" s="241"/>
      <c r="BI191" s="143"/>
      <c r="BJ191" s="125"/>
      <c r="BK191" s="125"/>
      <c r="BL191" s="143"/>
      <c r="BM191" s="125"/>
      <c r="BN191" s="241"/>
      <c r="BO191" s="241"/>
      <c r="BP191" s="125"/>
      <c r="BQ191" s="125"/>
      <c r="BR191" s="143"/>
      <c r="BS191" s="125"/>
      <c r="BT191" s="242"/>
      <c r="BU191" s="242"/>
      <c r="BV191" s="242"/>
      <c r="BW191" s="243"/>
      <c r="BX191" s="243"/>
    </row>
    <row r="192" spans="1:76" x14ac:dyDescent="0.25">
      <c r="A192" s="521">
        <f t="shared" si="197"/>
        <v>0</v>
      </c>
      <c r="B192" s="133"/>
      <c r="C192" s="441"/>
      <c r="D192" s="241"/>
      <c r="E192" s="263"/>
      <c r="F192" s="51"/>
      <c r="G192" s="51"/>
      <c r="H192" s="51"/>
      <c r="I192" s="51"/>
      <c r="J192" s="264"/>
      <c r="K192" s="137"/>
      <c r="L192" s="138"/>
      <c r="M192" s="138"/>
      <c r="N192" s="68"/>
      <c r="O192" s="53"/>
      <c r="P192" s="59"/>
      <c r="Q192" s="133"/>
      <c r="R192" s="133"/>
      <c r="S192" s="141"/>
      <c r="T192" s="142"/>
      <c r="U192" s="141"/>
      <c r="X192" s="143"/>
      <c r="Y192" s="125"/>
      <c r="Z192" s="51"/>
      <c r="AA192" s="51"/>
      <c r="AB192" s="37"/>
      <c r="AC192" s="37"/>
      <c r="AD192" s="239"/>
      <c r="AE192" s="66"/>
      <c r="AF192" s="126"/>
      <c r="AG192" s="43"/>
      <c r="AH192" s="140"/>
      <c r="AL192" s="235"/>
      <c r="AM192" s="139"/>
      <c r="AN192" s="139"/>
      <c r="AO192" s="139"/>
      <c r="AP192" s="48"/>
      <c r="AQ192" s="236"/>
      <c r="AR192" s="237"/>
      <c r="AS192" s="237"/>
      <c r="AT192" s="121"/>
      <c r="AU192" s="285"/>
      <c r="AV192" s="285"/>
      <c r="AW192" s="238"/>
      <c r="AX192" s="238"/>
      <c r="AY192" s="239"/>
      <c r="AZ192" s="240"/>
      <c r="BA192" s="142"/>
      <c r="BB192" s="143"/>
      <c r="BC192" s="143"/>
      <c r="BD192" s="125"/>
      <c r="BE192" s="196"/>
      <c r="BF192" s="143"/>
      <c r="BG192" s="125"/>
      <c r="BH192" s="241"/>
      <c r="BI192" s="143"/>
      <c r="BJ192" s="125"/>
      <c r="BK192" s="125"/>
      <c r="BL192" s="143"/>
      <c r="BM192" s="125"/>
      <c r="BN192" s="241"/>
      <c r="BO192" s="241"/>
      <c r="BP192" s="125"/>
      <c r="BQ192" s="125"/>
      <c r="BR192" s="143"/>
      <c r="BS192" s="125"/>
      <c r="BT192" s="242"/>
      <c r="BU192" s="242"/>
      <c r="BV192" s="242"/>
      <c r="BW192" s="243"/>
      <c r="BX192" s="243"/>
    </row>
    <row r="193" spans="1:76" x14ac:dyDescent="0.25">
      <c r="A193" s="521">
        <f t="shared" si="197"/>
        <v>0</v>
      </c>
      <c r="B193" s="133"/>
      <c r="C193" s="441"/>
      <c r="D193" s="241"/>
      <c r="E193" s="263"/>
      <c r="F193" s="51"/>
      <c r="G193" s="51"/>
      <c r="H193" s="51"/>
      <c r="I193" s="51"/>
      <c r="J193" s="264"/>
      <c r="K193" s="137"/>
      <c r="L193" s="138"/>
      <c r="M193" s="138"/>
      <c r="N193" s="68"/>
      <c r="O193" s="53"/>
      <c r="P193" s="59"/>
      <c r="Q193" s="133"/>
      <c r="R193" s="133"/>
      <c r="S193" s="141"/>
      <c r="T193" s="142"/>
      <c r="U193" s="141"/>
      <c r="X193" s="143"/>
      <c r="Y193" s="125"/>
      <c r="Z193" s="51"/>
      <c r="AA193" s="51"/>
      <c r="AB193" s="37"/>
      <c r="AC193" s="37"/>
      <c r="AD193" s="239"/>
      <c r="AE193" s="66"/>
      <c r="AF193" s="126"/>
      <c r="AG193" s="43"/>
      <c r="AH193" s="140"/>
      <c r="AL193" s="235"/>
      <c r="AM193" s="139"/>
      <c r="AN193" s="139"/>
      <c r="AO193" s="139"/>
      <c r="AP193" s="48"/>
      <c r="AQ193" s="236"/>
      <c r="AR193" s="237"/>
      <c r="AS193" s="237"/>
      <c r="AT193" s="121"/>
      <c r="AU193" s="285"/>
      <c r="AV193" s="285"/>
      <c r="AW193" s="238"/>
      <c r="AX193" s="238"/>
      <c r="AY193" s="239"/>
      <c r="AZ193" s="240"/>
      <c r="BA193" s="142"/>
      <c r="BB193" s="143"/>
      <c r="BC193" s="143"/>
      <c r="BD193" s="125"/>
      <c r="BE193" s="196"/>
      <c r="BF193" s="143"/>
      <c r="BG193" s="125"/>
      <c r="BH193" s="241"/>
      <c r="BI193" s="143"/>
      <c r="BJ193" s="125"/>
      <c r="BK193" s="125"/>
      <c r="BL193" s="143"/>
      <c r="BM193" s="125"/>
      <c r="BN193" s="241"/>
      <c r="BO193" s="241"/>
      <c r="BP193" s="125"/>
      <c r="BQ193" s="125"/>
      <c r="BR193" s="143"/>
      <c r="BS193" s="125"/>
      <c r="BT193" s="242"/>
      <c r="BU193" s="242"/>
      <c r="BV193" s="242"/>
      <c r="BW193" s="243"/>
      <c r="BX193" s="243"/>
    </row>
    <row r="194" spans="1:76" x14ac:dyDescent="0.25">
      <c r="A194" s="521">
        <f t="shared" si="197"/>
        <v>0</v>
      </c>
      <c r="B194" s="133"/>
      <c r="C194" s="441"/>
      <c r="D194" s="241"/>
      <c r="E194" s="263"/>
      <c r="F194" s="51"/>
      <c r="G194" s="51"/>
      <c r="H194" s="51"/>
      <c r="I194" s="51"/>
      <c r="J194" s="264"/>
      <c r="K194" s="137"/>
      <c r="L194" s="138"/>
      <c r="M194" s="138"/>
      <c r="N194" s="68"/>
      <c r="O194" s="53"/>
      <c r="P194" s="59"/>
      <c r="Q194" s="133"/>
      <c r="R194" s="133"/>
      <c r="S194" s="141"/>
      <c r="T194" s="142"/>
      <c r="U194" s="141"/>
      <c r="X194" s="143"/>
      <c r="Y194" s="125"/>
      <c r="Z194" s="51"/>
      <c r="AA194" s="51"/>
      <c r="AB194" s="37"/>
      <c r="AC194" s="37"/>
      <c r="AD194" s="239"/>
      <c r="AE194" s="66"/>
      <c r="AF194" s="126"/>
      <c r="AG194" s="43"/>
      <c r="AH194" s="140"/>
      <c r="AL194" s="235"/>
      <c r="AM194" s="139"/>
      <c r="AN194" s="139"/>
      <c r="AO194" s="139"/>
      <c r="AP194" s="48"/>
      <c r="AQ194" s="236"/>
      <c r="AR194" s="237"/>
      <c r="AS194" s="237"/>
      <c r="AT194" s="121"/>
      <c r="AU194" s="285"/>
      <c r="AV194" s="285"/>
      <c r="AW194" s="238"/>
      <c r="AX194" s="238"/>
      <c r="AY194" s="239"/>
      <c r="AZ194" s="240"/>
      <c r="BA194" s="142"/>
      <c r="BB194" s="143"/>
      <c r="BC194" s="143"/>
      <c r="BD194" s="125"/>
      <c r="BE194" s="196"/>
      <c r="BF194" s="143"/>
      <c r="BG194" s="125"/>
      <c r="BH194" s="241"/>
      <c r="BI194" s="143"/>
      <c r="BJ194" s="125"/>
      <c r="BK194" s="125"/>
      <c r="BL194" s="143"/>
      <c r="BM194" s="125"/>
      <c r="BN194" s="241"/>
      <c r="BO194" s="241"/>
      <c r="BP194" s="125"/>
      <c r="BQ194" s="125"/>
      <c r="BR194" s="143"/>
      <c r="BS194" s="125"/>
      <c r="BT194" s="242"/>
      <c r="BU194" s="242"/>
      <c r="BV194" s="242"/>
      <c r="BW194" s="243"/>
      <c r="BX194" s="243"/>
    </row>
    <row r="195" spans="1:76" x14ac:dyDescent="0.25">
      <c r="A195" s="521">
        <f t="shared" ref="A195:A258" si="215">V195</f>
        <v>0</v>
      </c>
      <c r="B195" s="133"/>
      <c r="C195" s="441"/>
      <c r="D195" s="241"/>
      <c r="E195" s="263"/>
      <c r="F195" s="51"/>
      <c r="G195" s="51"/>
      <c r="H195" s="51"/>
      <c r="I195" s="51"/>
      <c r="J195" s="264"/>
      <c r="K195" s="137"/>
      <c r="L195" s="138"/>
      <c r="M195" s="138"/>
      <c r="N195" s="68"/>
      <c r="O195" s="53"/>
      <c r="P195" s="59"/>
      <c r="Q195" s="133"/>
      <c r="R195" s="133"/>
      <c r="S195" s="141"/>
      <c r="T195" s="142"/>
      <c r="U195" s="141"/>
      <c r="X195" s="143"/>
      <c r="Y195" s="125"/>
      <c r="Z195" s="51"/>
      <c r="AA195" s="51"/>
      <c r="AB195" s="37"/>
      <c r="AC195" s="37"/>
      <c r="AD195" s="239"/>
      <c r="AE195" s="66"/>
      <c r="AF195" s="126"/>
      <c r="AG195" s="43"/>
      <c r="AH195" s="140"/>
      <c r="AL195" s="235"/>
      <c r="AM195" s="139"/>
      <c r="AN195" s="139"/>
      <c r="AO195" s="139"/>
      <c r="AP195" s="48"/>
      <c r="AQ195" s="236"/>
      <c r="AR195" s="237"/>
      <c r="AS195" s="237"/>
      <c r="AT195" s="121"/>
      <c r="AU195" s="285"/>
      <c r="AV195" s="285"/>
      <c r="AW195" s="238"/>
      <c r="AX195" s="238"/>
      <c r="AY195" s="239"/>
      <c r="AZ195" s="240"/>
      <c r="BA195" s="142"/>
      <c r="BB195" s="143"/>
      <c r="BC195" s="143"/>
      <c r="BD195" s="125"/>
      <c r="BE195" s="196"/>
      <c r="BF195" s="143"/>
      <c r="BG195" s="125"/>
      <c r="BH195" s="241"/>
      <c r="BI195" s="143"/>
      <c r="BJ195" s="125"/>
      <c r="BK195" s="125"/>
      <c r="BL195" s="143"/>
      <c r="BM195" s="125"/>
      <c r="BN195" s="241"/>
      <c r="BO195" s="241"/>
      <c r="BP195" s="125"/>
      <c r="BQ195" s="125"/>
      <c r="BR195" s="143"/>
      <c r="BS195" s="125"/>
      <c r="BT195" s="242"/>
      <c r="BU195" s="242"/>
      <c r="BV195" s="242"/>
      <c r="BW195" s="243"/>
      <c r="BX195" s="243"/>
    </row>
    <row r="196" spans="1:76" x14ac:dyDescent="0.25">
      <c r="A196" s="521">
        <f t="shared" si="215"/>
        <v>0</v>
      </c>
      <c r="B196" s="133"/>
      <c r="C196" s="441"/>
      <c r="D196" s="241"/>
      <c r="E196" s="263"/>
      <c r="F196" s="51"/>
      <c r="G196" s="51"/>
      <c r="H196" s="51"/>
      <c r="I196" s="51"/>
      <c r="J196" s="264"/>
      <c r="K196" s="137"/>
      <c r="L196" s="138"/>
      <c r="M196" s="138"/>
      <c r="N196" s="68"/>
      <c r="O196" s="53"/>
      <c r="P196" s="59"/>
      <c r="Q196" s="133"/>
      <c r="R196" s="133"/>
      <c r="S196" s="141"/>
      <c r="T196" s="142"/>
      <c r="U196" s="141"/>
      <c r="X196" s="143"/>
      <c r="Y196" s="125"/>
      <c r="Z196" s="51"/>
      <c r="AA196" s="51"/>
      <c r="AB196" s="37"/>
      <c r="AC196" s="37"/>
      <c r="AD196" s="239"/>
      <c r="AE196" s="66"/>
      <c r="AF196" s="126"/>
      <c r="AG196" s="43"/>
      <c r="AH196" s="140"/>
      <c r="AL196" s="235"/>
      <c r="AM196" s="139"/>
      <c r="AN196" s="139"/>
      <c r="AO196" s="139"/>
      <c r="AP196" s="48"/>
      <c r="AQ196" s="236"/>
      <c r="AR196" s="237"/>
      <c r="AS196" s="237"/>
      <c r="AT196" s="121"/>
      <c r="AU196" s="285"/>
      <c r="AV196" s="285"/>
      <c r="AW196" s="238"/>
      <c r="AX196" s="238"/>
      <c r="AY196" s="239"/>
      <c r="AZ196" s="240"/>
      <c r="BA196" s="142"/>
      <c r="BB196" s="143"/>
      <c r="BC196" s="143"/>
      <c r="BD196" s="125"/>
      <c r="BE196" s="196"/>
      <c r="BF196" s="143"/>
      <c r="BG196" s="125"/>
      <c r="BH196" s="241"/>
      <c r="BI196" s="143"/>
      <c r="BJ196" s="125"/>
      <c r="BK196" s="125"/>
      <c r="BL196" s="143"/>
      <c r="BM196" s="125"/>
      <c r="BN196" s="241"/>
      <c r="BO196" s="241"/>
      <c r="BP196" s="125"/>
      <c r="BQ196" s="125"/>
      <c r="BR196" s="143"/>
      <c r="BS196" s="125"/>
      <c r="BT196" s="242"/>
      <c r="BU196" s="242"/>
      <c r="BV196" s="242"/>
      <c r="BW196" s="243"/>
      <c r="BX196" s="243"/>
    </row>
    <row r="197" spans="1:76" x14ac:dyDescent="0.25">
      <c r="A197" s="521">
        <f t="shared" si="215"/>
        <v>0</v>
      </c>
      <c r="B197" s="133"/>
      <c r="C197" s="441"/>
      <c r="D197" s="241"/>
      <c r="E197" s="263"/>
      <c r="F197" s="51"/>
      <c r="G197" s="51"/>
      <c r="H197" s="51"/>
      <c r="I197" s="51"/>
      <c r="J197" s="264"/>
      <c r="K197" s="137"/>
      <c r="L197" s="138"/>
      <c r="M197" s="138"/>
      <c r="N197" s="68"/>
      <c r="O197" s="53"/>
      <c r="P197" s="59"/>
      <c r="Q197" s="133"/>
      <c r="R197" s="133"/>
      <c r="S197" s="141"/>
      <c r="T197" s="142"/>
      <c r="U197" s="141"/>
      <c r="X197" s="143"/>
      <c r="Y197" s="125"/>
      <c r="Z197" s="51"/>
      <c r="AA197" s="51"/>
      <c r="AB197" s="37"/>
      <c r="AC197" s="37"/>
      <c r="AD197" s="239"/>
      <c r="AE197" s="66"/>
      <c r="AF197" s="126"/>
      <c r="AG197" s="43"/>
      <c r="AH197" s="140"/>
      <c r="AL197" s="235"/>
      <c r="AM197" s="139"/>
      <c r="AN197" s="139"/>
      <c r="AO197" s="139"/>
      <c r="AP197" s="48"/>
      <c r="AQ197" s="236"/>
      <c r="AR197" s="237"/>
      <c r="AS197" s="237"/>
      <c r="AT197" s="121"/>
      <c r="AU197" s="285"/>
      <c r="AV197" s="285"/>
      <c r="AW197" s="238"/>
      <c r="AX197" s="238"/>
      <c r="AY197" s="239"/>
      <c r="AZ197" s="240"/>
      <c r="BA197" s="142"/>
      <c r="BB197" s="143"/>
      <c r="BC197" s="143"/>
      <c r="BD197" s="125"/>
      <c r="BE197" s="196"/>
      <c r="BF197" s="143"/>
      <c r="BG197" s="125"/>
      <c r="BH197" s="241"/>
      <c r="BI197" s="143"/>
      <c r="BJ197" s="125"/>
      <c r="BK197" s="125"/>
      <c r="BL197" s="143"/>
      <c r="BM197" s="125"/>
      <c r="BN197" s="241"/>
      <c r="BO197" s="241"/>
      <c r="BP197" s="125"/>
      <c r="BQ197" s="125"/>
      <c r="BR197" s="143"/>
      <c r="BS197" s="125"/>
      <c r="BT197" s="242"/>
      <c r="BU197" s="242"/>
      <c r="BV197" s="242"/>
      <c r="BW197" s="243"/>
      <c r="BX197" s="243"/>
    </row>
    <row r="198" spans="1:76" x14ac:dyDescent="0.25">
      <c r="A198" s="521">
        <f t="shared" si="215"/>
        <v>0</v>
      </c>
      <c r="B198" s="133"/>
      <c r="C198" s="441"/>
      <c r="D198" s="241"/>
      <c r="E198" s="263"/>
      <c r="F198" s="51"/>
      <c r="G198" s="51"/>
      <c r="H198" s="51"/>
      <c r="I198" s="51"/>
      <c r="J198" s="264"/>
      <c r="K198" s="137"/>
      <c r="L198" s="138"/>
      <c r="M198" s="138"/>
      <c r="N198" s="68"/>
      <c r="O198" s="53"/>
      <c r="P198" s="59"/>
      <c r="Q198" s="133"/>
      <c r="R198" s="133"/>
      <c r="S198" s="141"/>
      <c r="T198" s="142"/>
      <c r="U198" s="141"/>
      <c r="X198" s="143"/>
      <c r="Y198" s="125"/>
      <c r="Z198" s="51"/>
      <c r="AA198" s="51"/>
      <c r="AB198" s="37"/>
      <c r="AC198" s="37"/>
      <c r="AD198" s="239"/>
      <c r="AE198" s="66"/>
      <c r="AF198" s="126"/>
      <c r="AG198" s="43"/>
      <c r="AH198" s="140"/>
      <c r="AL198" s="235"/>
      <c r="AM198" s="139"/>
      <c r="AN198" s="139"/>
      <c r="AO198" s="139"/>
      <c r="AP198" s="48"/>
      <c r="AQ198" s="236"/>
      <c r="AR198" s="237"/>
      <c r="AS198" s="237"/>
      <c r="AT198" s="121"/>
      <c r="AU198" s="285"/>
      <c r="AV198" s="285"/>
      <c r="AW198" s="238"/>
      <c r="AX198" s="238"/>
      <c r="AY198" s="239"/>
      <c r="AZ198" s="240"/>
      <c r="BA198" s="142"/>
      <c r="BB198" s="143"/>
      <c r="BC198" s="143"/>
      <c r="BD198" s="125"/>
      <c r="BE198" s="196"/>
      <c r="BF198" s="143"/>
      <c r="BG198" s="125"/>
      <c r="BH198" s="241"/>
      <c r="BI198" s="143"/>
      <c r="BJ198" s="125"/>
      <c r="BK198" s="125"/>
      <c r="BL198" s="143"/>
      <c r="BM198" s="125"/>
      <c r="BN198" s="241"/>
      <c r="BO198" s="241"/>
      <c r="BP198" s="125"/>
      <c r="BQ198" s="125"/>
      <c r="BR198" s="143"/>
      <c r="BS198" s="125"/>
      <c r="BT198" s="242"/>
      <c r="BU198" s="242"/>
      <c r="BV198" s="242"/>
      <c r="BW198" s="243"/>
      <c r="BX198" s="243"/>
    </row>
    <row r="199" spans="1:76" x14ac:dyDescent="0.25">
      <c r="A199" s="521">
        <f t="shared" si="215"/>
        <v>0</v>
      </c>
      <c r="B199" s="133"/>
      <c r="C199" s="441"/>
      <c r="D199" s="241"/>
      <c r="E199" s="263"/>
      <c r="F199" s="51"/>
      <c r="G199" s="51"/>
      <c r="H199" s="51"/>
      <c r="I199" s="51"/>
      <c r="J199" s="264"/>
      <c r="K199" s="137"/>
      <c r="L199" s="138"/>
      <c r="M199" s="138"/>
      <c r="N199" s="68"/>
      <c r="O199" s="53"/>
      <c r="P199" s="59"/>
      <c r="Q199" s="133"/>
      <c r="R199" s="133"/>
      <c r="S199" s="141"/>
      <c r="T199" s="142"/>
      <c r="U199" s="141"/>
      <c r="X199" s="143"/>
      <c r="Y199" s="125"/>
      <c r="Z199" s="51"/>
      <c r="AA199" s="51"/>
      <c r="AB199" s="37"/>
      <c r="AC199" s="37"/>
      <c r="AD199" s="239"/>
      <c r="AE199" s="66"/>
      <c r="AF199" s="126"/>
      <c r="AG199" s="43"/>
      <c r="AH199" s="140"/>
      <c r="AL199" s="235"/>
      <c r="AM199" s="139"/>
      <c r="AN199" s="139"/>
      <c r="AO199" s="139"/>
      <c r="AP199" s="48"/>
      <c r="AQ199" s="236"/>
      <c r="AR199" s="237"/>
      <c r="AS199" s="237"/>
      <c r="AT199" s="121"/>
      <c r="AU199" s="285"/>
      <c r="AV199" s="285"/>
      <c r="AW199" s="238"/>
      <c r="AX199" s="238"/>
      <c r="AY199" s="239"/>
      <c r="AZ199" s="240"/>
      <c r="BA199" s="142"/>
      <c r="BB199" s="143"/>
      <c r="BC199" s="143"/>
      <c r="BD199" s="125"/>
      <c r="BE199" s="196"/>
      <c r="BF199" s="143"/>
      <c r="BG199" s="125"/>
      <c r="BH199" s="241"/>
      <c r="BI199" s="143"/>
      <c r="BJ199" s="125"/>
      <c r="BK199" s="125"/>
      <c r="BL199" s="143"/>
      <c r="BM199" s="125"/>
      <c r="BN199" s="241"/>
      <c r="BO199" s="241"/>
      <c r="BP199" s="125"/>
      <c r="BQ199" s="125"/>
      <c r="BR199" s="143"/>
      <c r="BS199" s="125"/>
      <c r="BT199" s="242"/>
      <c r="BU199" s="242"/>
      <c r="BV199" s="242"/>
      <c r="BW199" s="243"/>
      <c r="BX199" s="243"/>
    </row>
    <row r="200" spans="1:76" x14ac:dyDescent="0.25">
      <c r="A200" s="521">
        <f t="shared" si="215"/>
        <v>0</v>
      </c>
      <c r="B200" s="133"/>
      <c r="C200" s="441"/>
      <c r="D200" s="241"/>
      <c r="E200" s="263"/>
      <c r="F200" s="51"/>
      <c r="G200" s="51"/>
      <c r="H200" s="51"/>
      <c r="I200" s="51"/>
      <c r="J200" s="264"/>
      <c r="K200" s="137"/>
      <c r="L200" s="138"/>
      <c r="M200" s="138"/>
      <c r="N200" s="68"/>
      <c r="O200" s="53"/>
      <c r="P200" s="59"/>
      <c r="Q200" s="133"/>
      <c r="R200" s="133"/>
      <c r="S200" s="141"/>
      <c r="T200" s="142"/>
      <c r="U200" s="141"/>
      <c r="X200" s="143"/>
      <c r="Y200" s="125"/>
      <c r="Z200" s="51"/>
      <c r="AA200" s="51"/>
      <c r="AB200" s="37"/>
      <c r="AC200" s="37"/>
      <c r="AD200" s="239"/>
      <c r="AE200" s="66"/>
      <c r="AF200" s="126"/>
      <c r="AG200" s="43"/>
      <c r="AH200" s="140"/>
      <c r="AL200" s="235"/>
      <c r="AM200" s="139"/>
      <c r="AN200" s="139"/>
      <c r="AO200" s="139"/>
      <c r="AP200" s="48"/>
      <c r="AQ200" s="236"/>
      <c r="AR200" s="237"/>
      <c r="AS200" s="237"/>
      <c r="AT200" s="121"/>
      <c r="AU200" s="285"/>
      <c r="AV200" s="285"/>
      <c r="AW200" s="238"/>
      <c r="AX200" s="238"/>
      <c r="AY200" s="239"/>
      <c r="AZ200" s="240"/>
      <c r="BA200" s="142"/>
      <c r="BB200" s="143"/>
      <c r="BC200" s="143"/>
      <c r="BD200" s="125"/>
      <c r="BE200" s="196"/>
      <c r="BF200" s="143"/>
      <c r="BG200" s="125"/>
      <c r="BH200" s="241"/>
      <c r="BI200" s="143"/>
      <c r="BJ200" s="125"/>
      <c r="BK200" s="125"/>
      <c r="BL200" s="143"/>
      <c r="BM200" s="125"/>
      <c r="BN200" s="241"/>
      <c r="BO200" s="241"/>
      <c r="BP200" s="125"/>
      <c r="BQ200" s="125"/>
      <c r="BR200" s="143"/>
      <c r="BS200" s="125"/>
      <c r="BT200" s="242"/>
      <c r="BU200" s="242"/>
      <c r="BV200" s="242"/>
      <c r="BW200" s="243"/>
      <c r="BX200" s="243"/>
    </row>
    <row r="201" spans="1:76" x14ac:dyDescent="0.25">
      <c r="A201" s="521">
        <f t="shared" si="215"/>
        <v>0</v>
      </c>
      <c r="B201" s="133"/>
      <c r="C201" s="441"/>
      <c r="D201" s="241"/>
      <c r="E201" s="263"/>
      <c r="F201" s="51"/>
      <c r="G201" s="51"/>
      <c r="H201" s="51"/>
      <c r="I201" s="51"/>
      <c r="J201" s="264"/>
      <c r="K201" s="137"/>
      <c r="L201" s="138"/>
      <c r="M201" s="138"/>
      <c r="N201" s="68"/>
      <c r="O201" s="53"/>
      <c r="P201" s="59"/>
      <c r="Q201" s="133"/>
      <c r="R201" s="133"/>
      <c r="S201" s="141"/>
      <c r="T201" s="142"/>
      <c r="U201" s="141"/>
      <c r="X201" s="143"/>
      <c r="Y201" s="125"/>
      <c r="Z201" s="51"/>
      <c r="AA201" s="51"/>
      <c r="AB201" s="37"/>
      <c r="AC201" s="37"/>
      <c r="AD201" s="239"/>
      <c r="AE201" s="66"/>
      <c r="AF201" s="126"/>
      <c r="AG201" s="43"/>
      <c r="AH201" s="140"/>
      <c r="AL201" s="235"/>
      <c r="AM201" s="139"/>
      <c r="AN201" s="139"/>
      <c r="AO201" s="139"/>
      <c r="AP201" s="48"/>
      <c r="AQ201" s="236"/>
      <c r="AR201" s="237"/>
      <c r="AS201" s="237"/>
      <c r="AT201" s="121"/>
      <c r="AU201" s="285"/>
      <c r="AV201" s="285"/>
      <c r="AW201" s="238"/>
      <c r="AX201" s="238"/>
      <c r="AY201" s="239"/>
      <c r="AZ201" s="240"/>
      <c r="BA201" s="142"/>
      <c r="BB201" s="143"/>
      <c r="BC201" s="143"/>
      <c r="BD201" s="125"/>
      <c r="BE201" s="196"/>
      <c r="BF201" s="143"/>
      <c r="BG201" s="125"/>
      <c r="BH201" s="241"/>
      <c r="BI201" s="143"/>
      <c r="BJ201" s="125"/>
      <c r="BK201" s="125"/>
      <c r="BL201" s="143"/>
      <c r="BM201" s="125"/>
      <c r="BN201" s="241"/>
      <c r="BO201" s="241"/>
      <c r="BP201" s="125"/>
      <c r="BQ201" s="125"/>
      <c r="BR201" s="143"/>
      <c r="BS201" s="125"/>
      <c r="BT201" s="242"/>
      <c r="BU201" s="242"/>
      <c r="BV201" s="242"/>
      <c r="BW201" s="243"/>
      <c r="BX201" s="243"/>
    </row>
    <row r="202" spans="1:76" x14ac:dyDescent="0.25">
      <c r="A202" s="521">
        <f t="shared" si="215"/>
        <v>0</v>
      </c>
      <c r="B202" s="133"/>
      <c r="C202" s="441"/>
      <c r="D202" s="241"/>
      <c r="E202" s="263"/>
      <c r="F202" s="51"/>
      <c r="G202" s="51"/>
      <c r="H202" s="51"/>
      <c r="I202" s="51"/>
      <c r="J202" s="264"/>
      <c r="K202" s="137"/>
      <c r="L202" s="138"/>
      <c r="M202" s="138"/>
      <c r="N202" s="68"/>
      <c r="O202" s="53"/>
      <c r="P202" s="59"/>
      <c r="Q202" s="133"/>
      <c r="R202" s="133"/>
      <c r="S202" s="141"/>
      <c r="T202" s="142"/>
      <c r="U202" s="141"/>
      <c r="X202" s="143"/>
      <c r="Y202" s="125"/>
      <c r="Z202" s="51"/>
      <c r="AA202" s="51"/>
      <c r="AB202" s="37"/>
      <c r="AC202" s="37"/>
      <c r="AD202" s="239"/>
      <c r="AE202" s="66"/>
      <c r="AF202" s="126"/>
      <c r="AG202" s="43"/>
      <c r="AH202" s="140"/>
      <c r="AL202" s="235"/>
      <c r="AM202" s="139"/>
      <c r="AN202" s="139"/>
      <c r="AO202" s="139"/>
      <c r="AP202" s="48"/>
      <c r="AQ202" s="236"/>
      <c r="AR202" s="237"/>
      <c r="AS202" s="237"/>
      <c r="AT202" s="121"/>
      <c r="AU202" s="285"/>
      <c r="AV202" s="285"/>
      <c r="AW202" s="238"/>
      <c r="AX202" s="238"/>
      <c r="AY202" s="239"/>
      <c r="AZ202" s="240"/>
      <c r="BA202" s="142"/>
      <c r="BB202" s="143"/>
      <c r="BC202" s="143"/>
      <c r="BD202" s="125"/>
      <c r="BE202" s="196"/>
      <c r="BF202" s="143"/>
      <c r="BG202" s="125"/>
      <c r="BH202" s="241"/>
      <c r="BI202" s="143"/>
      <c r="BJ202" s="125"/>
      <c r="BK202" s="125"/>
      <c r="BL202" s="143"/>
      <c r="BM202" s="125"/>
      <c r="BN202" s="241"/>
      <c r="BO202" s="241"/>
      <c r="BP202" s="125"/>
      <c r="BQ202" s="125"/>
      <c r="BR202" s="143"/>
      <c r="BS202" s="125"/>
      <c r="BT202" s="242"/>
      <c r="BU202" s="242"/>
      <c r="BV202" s="242"/>
      <c r="BW202" s="243"/>
      <c r="BX202" s="243"/>
    </row>
    <row r="203" spans="1:76" x14ac:dyDescent="0.25">
      <c r="A203" s="521">
        <f t="shared" si="215"/>
        <v>0</v>
      </c>
      <c r="B203" s="133"/>
      <c r="C203" s="441"/>
      <c r="D203" s="241"/>
      <c r="E203" s="263"/>
      <c r="F203" s="51"/>
      <c r="G203" s="51"/>
      <c r="H203" s="51"/>
      <c r="I203" s="51"/>
      <c r="J203" s="264"/>
      <c r="K203" s="137"/>
      <c r="L203" s="138"/>
      <c r="M203" s="138"/>
      <c r="N203" s="68"/>
      <c r="O203" s="53"/>
      <c r="P203" s="59"/>
      <c r="Q203" s="133"/>
      <c r="R203" s="133"/>
      <c r="S203" s="141"/>
      <c r="T203" s="142"/>
      <c r="U203" s="141"/>
      <c r="X203" s="143"/>
      <c r="Y203" s="125"/>
      <c r="Z203" s="51"/>
      <c r="AA203" s="51"/>
      <c r="AB203" s="37"/>
      <c r="AC203" s="37"/>
      <c r="AD203" s="239"/>
      <c r="AE203" s="66"/>
      <c r="AF203" s="126"/>
      <c r="AG203" s="43"/>
      <c r="AH203" s="140"/>
      <c r="AL203" s="235"/>
      <c r="AM203" s="139"/>
      <c r="AN203" s="139"/>
      <c r="AO203" s="139"/>
      <c r="AP203" s="48"/>
      <c r="AQ203" s="236"/>
      <c r="AR203" s="237"/>
      <c r="AS203" s="237"/>
      <c r="AT203" s="121"/>
      <c r="AU203" s="285"/>
      <c r="AV203" s="285"/>
      <c r="AW203" s="238"/>
      <c r="AX203" s="238"/>
      <c r="AY203" s="239"/>
      <c r="AZ203" s="240"/>
      <c r="BA203" s="142"/>
      <c r="BB203" s="143"/>
      <c r="BC203" s="143"/>
      <c r="BD203" s="125"/>
      <c r="BE203" s="196"/>
      <c r="BF203" s="143"/>
      <c r="BG203" s="125"/>
      <c r="BH203" s="241"/>
      <c r="BI203" s="143"/>
      <c r="BJ203" s="125"/>
      <c r="BK203" s="125"/>
      <c r="BL203" s="143"/>
      <c r="BM203" s="125"/>
      <c r="BN203" s="241"/>
      <c r="BO203" s="241"/>
      <c r="BP203" s="125"/>
      <c r="BQ203" s="125"/>
      <c r="BR203" s="143"/>
      <c r="BS203" s="125"/>
      <c r="BT203" s="242"/>
      <c r="BU203" s="242"/>
      <c r="BV203" s="242"/>
      <c r="BW203" s="243"/>
      <c r="BX203" s="243"/>
    </row>
    <row r="204" spans="1:76" x14ac:dyDescent="0.25">
      <c r="A204" s="521">
        <f t="shared" si="215"/>
        <v>0</v>
      </c>
      <c r="B204" s="133"/>
      <c r="C204" s="441"/>
      <c r="D204" s="241"/>
      <c r="E204" s="263"/>
      <c r="F204" s="51"/>
      <c r="G204" s="51"/>
      <c r="H204" s="51"/>
      <c r="I204" s="51"/>
      <c r="J204" s="264"/>
      <c r="K204" s="137"/>
      <c r="L204" s="138"/>
      <c r="M204" s="138"/>
      <c r="N204" s="68"/>
      <c r="O204" s="53"/>
      <c r="P204" s="59"/>
      <c r="Q204" s="133"/>
      <c r="R204" s="133"/>
      <c r="S204" s="141"/>
      <c r="T204" s="142"/>
      <c r="U204" s="141"/>
      <c r="X204" s="143"/>
      <c r="Y204" s="125"/>
      <c r="Z204" s="51"/>
      <c r="AA204" s="51"/>
      <c r="AB204" s="37"/>
      <c r="AC204" s="37"/>
      <c r="AD204" s="239"/>
      <c r="AE204" s="66"/>
      <c r="AF204" s="126"/>
      <c r="AG204" s="43"/>
      <c r="AH204" s="140"/>
      <c r="AL204" s="235"/>
      <c r="AM204" s="139"/>
      <c r="AN204" s="139"/>
      <c r="AO204" s="139"/>
      <c r="AP204" s="48"/>
      <c r="AQ204" s="236"/>
      <c r="AR204" s="237"/>
      <c r="AS204" s="237"/>
      <c r="AT204" s="121"/>
      <c r="AU204" s="285"/>
      <c r="AV204" s="285"/>
      <c r="AW204" s="238"/>
      <c r="AX204" s="238"/>
      <c r="AY204" s="239"/>
      <c r="AZ204" s="240"/>
      <c r="BA204" s="142"/>
      <c r="BB204" s="143"/>
      <c r="BC204" s="143"/>
      <c r="BD204" s="125"/>
      <c r="BE204" s="196"/>
      <c r="BF204" s="143"/>
      <c r="BG204" s="125"/>
      <c r="BH204" s="241"/>
      <c r="BI204" s="143"/>
      <c r="BJ204" s="125"/>
      <c r="BK204" s="125"/>
      <c r="BL204" s="143"/>
      <c r="BM204" s="125"/>
      <c r="BN204" s="241"/>
      <c r="BO204" s="241"/>
      <c r="BP204" s="125"/>
      <c r="BQ204" s="125"/>
      <c r="BR204" s="143"/>
      <c r="BS204" s="125"/>
      <c r="BT204" s="242"/>
      <c r="BU204" s="242"/>
      <c r="BV204" s="242"/>
      <c r="BW204" s="243"/>
      <c r="BX204" s="243"/>
    </row>
    <row r="205" spans="1:76" x14ac:dyDescent="0.25">
      <c r="A205" s="521">
        <f t="shared" si="215"/>
        <v>0</v>
      </c>
      <c r="B205" s="133"/>
      <c r="C205" s="441"/>
      <c r="D205" s="241"/>
      <c r="E205" s="263"/>
      <c r="F205" s="51"/>
      <c r="G205" s="51"/>
      <c r="H205" s="51"/>
      <c r="I205" s="51"/>
      <c r="J205" s="264"/>
      <c r="K205" s="137"/>
      <c r="L205" s="138"/>
      <c r="M205" s="138"/>
      <c r="N205" s="68"/>
      <c r="O205" s="53"/>
      <c r="P205" s="59"/>
      <c r="Q205" s="133"/>
      <c r="R205" s="133"/>
      <c r="S205" s="141"/>
      <c r="T205" s="142"/>
      <c r="U205" s="141"/>
      <c r="X205" s="143"/>
      <c r="Y205" s="125"/>
      <c r="Z205" s="51"/>
      <c r="AA205" s="51"/>
      <c r="AB205" s="37"/>
      <c r="AC205" s="37"/>
      <c r="AD205" s="239"/>
      <c r="AE205" s="66"/>
      <c r="AF205" s="126"/>
      <c r="AG205" s="43"/>
      <c r="AH205" s="140"/>
      <c r="AL205" s="235"/>
      <c r="AM205" s="139"/>
      <c r="AN205" s="139"/>
      <c r="AO205" s="139"/>
      <c r="AP205" s="48"/>
      <c r="AQ205" s="236"/>
      <c r="AR205" s="237"/>
      <c r="AS205" s="237"/>
      <c r="AT205" s="121"/>
      <c r="AU205" s="285"/>
      <c r="AV205" s="285"/>
      <c r="AW205" s="238"/>
      <c r="AX205" s="238"/>
      <c r="AY205" s="239"/>
      <c r="AZ205" s="240"/>
      <c r="BA205" s="142"/>
      <c r="BB205" s="143"/>
      <c r="BC205" s="143"/>
      <c r="BD205" s="125"/>
      <c r="BE205" s="196"/>
      <c r="BF205" s="143"/>
      <c r="BG205" s="125"/>
      <c r="BH205" s="241"/>
      <c r="BI205" s="143"/>
      <c r="BJ205" s="125"/>
      <c r="BK205" s="125"/>
      <c r="BL205" s="143"/>
      <c r="BM205" s="125"/>
      <c r="BN205" s="241"/>
      <c r="BO205" s="241"/>
      <c r="BP205" s="125"/>
      <c r="BQ205" s="125"/>
      <c r="BR205" s="143"/>
      <c r="BS205" s="125"/>
      <c r="BT205" s="242"/>
      <c r="BU205" s="242"/>
      <c r="BV205" s="242"/>
      <c r="BW205" s="243"/>
      <c r="BX205" s="243"/>
    </row>
    <row r="206" spans="1:76" x14ac:dyDescent="0.25">
      <c r="A206" s="521">
        <f t="shared" si="215"/>
        <v>0</v>
      </c>
      <c r="B206" s="133"/>
      <c r="C206" s="441"/>
      <c r="D206" s="241"/>
      <c r="E206" s="263"/>
      <c r="F206" s="51"/>
      <c r="G206" s="51"/>
      <c r="H206" s="51"/>
      <c r="I206" s="51"/>
      <c r="J206" s="264"/>
      <c r="K206" s="137"/>
      <c r="L206" s="138"/>
      <c r="M206" s="138"/>
      <c r="N206" s="68"/>
      <c r="O206" s="53"/>
      <c r="P206" s="59"/>
      <c r="Q206" s="133"/>
      <c r="R206" s="133"/>
      <c r="S206" s="141"/>
      <c r="T206" s="142"/>
      <c r="U206" s="141"/>
      <c r="X206" s="143"/>
      <c r="Y206" s="125"/>
      <c r="Z206" s="51"/>
      <c r="AA206" s="51"/>
      <c r="AB206" s="37"/>
      <c r="AC206" s="37"/>
      <c r="AD206" s="239"/>
      <c r="AE206" s="66"/>
      <c r="AF206" s="126"/>
      <c r="AG206" s="43"/>
      <c r="AH206" s="140"/>
      <c r="AL206" s="235"/>
      <c r="AM206" s="139"/>
      <c r="AN206" s="139"/>
      <c r="AO206" s="139"/>
      <c r="AP206" s="48"/>
      <c r="AQ206" s="236"/>
      <c r="AR206" s="237"/>
      <c r="AS206" s="237"/>
      <c r="AT206" s="121"/>
      <c r="AU206" s="285"/>
      <c r="AV206" s="285"/>
      <c r="AW206" s="238"/>
      <c r="AX206" s="238"/>
      <c r="AY206" s="239"/>
      <c r="AZ206" s="240"/>
      <c r="BA206" s="142"/>
      <c r="BB206" s="143"/>
      <c r="BC206" s="143"/>
      <c r="BD206" s="125"/>
      <c r="BE206" s="196"/>
      <c r="BF206" s="143"/>
      <c r="BG206" s="125"/>
      <c r="BH206" s="241"/>
      <c r="BI206" s="143"/>
      <c r="BJ206" s="125"/>
      <c r="BK206" s="125"/>
      <c r="BL206" s="143"/>
      <c r="BM206" s="125"/>
      <c r="BN206" s="241"/>
      <c r="BO206" s="241"/>
      <c r="BP206" s="125"/>
      <c r="BQ206" s="125"/>
      <c r="BR206" s="143"/>
      <c r="BS206" s="125"/>
      <c r="BT206" s="242"/>
      <c r="BU206" s="242"/>
      <c r="BV206" s="242"/>
      <c r="BW206" s="243"/>
      <c r="BX206" s="243"/>
    </row>
    <row r="207" spans="1:76" x14ac:dyDescent="0.25">
      <c r="A207" s="521">
        <f t="shared" si="215"/>
        <v>0</v>
      </c>
      <c r="B207" s="133"/>
      <c r="C207" s="441"/>
      <c r="D207" s="241"/>
      <c r="E207" s="263"/>
      <c r="F207" s="51"/>
      <c r="G207" s="51"/>
      <c r="H207" s="51"/>
      <c r="I207" s="51"/>
      <c r="J207" s="264"/>
      <c r="K207" s="137"/>
      <c r="L207" s="138"/>
      <c r="M207" s="138"/>
      <c r="N207" s="68"/>
      <c r="O207" s="53"/>
      <c r="P207" s="59"/>
      <c r="Q207" s="133"/>
      <c r="R207" s="133"/>
      <c r="S207" s="141"/>
      <c r="T207" s="142"/>
      <c r="U207" s="141"/>
      <c r="X207" s="143"/>
      <c r="Y207" s="125"/>
      <c r="Z207" s="51"/>
      <c r="AA207" s="51"/>
      <c r="AB207" s="37"/>
      <c r="AC207" s="37"/>
      <c r="AD207" s="239"/>
      <c r="AE207" s="66"/>
      <c r="AF207" s="126"/>
      <c r="AG207" s="43"/>
      <c r="AH207" s="140"/>
      <c r="AL207" s="235"/>
      <c r="AM207" s="139"/>
      <c r="AN207" s="139"/>
      <c r="AO207" s="139"/>
      <c r="AP207" s="48"/>
      <c r="AQ207" s="236"/>
      <c r="AR207" s="237"/>
      <c r="AS207" s="237"/>
      <c r="AT207" s="121"/>
      <c r="AU207" s="285"/>
      <c r="AV207" s="285"/>
      <c r="AW207" s="238"/>
      <c r="AX207" s="238"/>
      <c r="AY207" s="239"/>
      <c r="AZ207" s="240"/>
      <c r="BA207" s="142"/>
      <c r="BB207" s="143"/>
      <c r="BC207" s="143"/>
      <c r="BD207" s="125"/>
      <c r="BE207" s="196"/>
      <c r="BF207" s="143"/>
      <c r="BG207" s="125"/>
      <c r="BH207" s="241"/>
      <c r="BI207" s="143"/>
      <c r="BJ207" s="125"/>
      <c r="BK207" s="125"/>
      <c r="BL207" s="143"/>
      <c r="BM207" s="125"/>
      <c r="BN207" s="241"/>
      <c r="BO207" s="241"/>
      <c r="BP207" s="125"/>
      <c r="BQ207" s="125"/>
      <c r="BR207" s="143"/>
      <c r="BS207" s="125"/>
      <c r="BT207" s="242"/>
      <c r="BU207" s="242"/>
      <c r="BV207" s="242"/>
      <c r="BW207" s="243"/>
      <c r="BX207" s="243"/>
    </row>
    <row r="208" spans="1:76" x14ac:dyDescent="0.25">
      <c r="A208" s="521">
        <f t="shared" si="215"/>
        <v>0</v>
      </c>
      <c r="B208" s="133"/>
      <c r="C208" s="441"/>
      <c r="D208" s="241"/>
      <c r="E208" s="263"/>
      <c r="F208" s="51"/>
      <c r="G208" s="51"/>
      <c r="H208" s="51"/>
      <c r="I208" s="51"/>
      <c r="J208" s="264"/>
      <c r="K208" s="137"/>
      <c r="L208" s="138"/>
      <c r="M208" s="138"/>
      <c r="N208" s="68"/>
      <c r="O208" s="53"/>
      <c r="P208" s="59"/>
      <c r="Q208" s="133"/>
      <c r="R208" s="133"/>
      <c r="S208" s="141"/>
      <c r="T208" s="142"/>
      <c r="U208" s="141"/>
      <c r="X208" s="143"/>
      <c r="Y208" s="125"/>
      <c r="Z208" s="51"/>
      <c r="AA208" s="51"/>
      <c r="AB208" s="37"/>
      <c r="AC208" s="37"/>
      <c r="AD208" s="239"/>
      <c r="AE208" s="66"/>
      <c r="AF208" s="126"/>
      <c r="AG208" s="43"/>
      <c r="AH208" s="140"/>
      <c r="AL208" s="235"/>
      <c r="AM208" s="139"/>
      <c r="AN208" s="139"/>
      <c r="AO208" s="139"/>
      <c r="AP208" s="48"/>
      <c r="AQ208" s="236"/>
      <c r="AR208" s="237"/>
      <c r="AS208" s="237"/>
      <c r="AT208" s="121"/>
      <c r="AU208" s="285"/>
      <c r="AV208" s="285"/>
      <c r="AW208" s="238"/>
      <c r="AX208" s="238"/>
      <c r="AY208" s="239"/>
      <c r="AZ208" s="240"/>
      <c r="BA208" s="142"/>
      <c r="BB208" s="143"/>
      <c r="BC208" s="143"/>
      <c r="BD208" s="125"/>
      <c r="BE208" s="196"/>
      <c r="BF208" s="143"/>
      <c r="BG208" s="125"/>
      <c r="BH208" s="241"/>
      <c r="BI208" s="143"/>
      <c r="BJ208" s="125"/>
      <c r="BK208" s="125"/>
      <c r="BL208" s="143"/>
      <c r="BM208" s="125"/>
      <c r="BN208" s="241"/>
      <c r="BO208" s="241"/>
      <c r="BP208" s="125"/>
      <c r="BQ208" s="125"/>
      <c r="BR208" s="143"/>
      <c r="BS208" s="125"/>
      <c r="BT208" s="242"/>
      <c r="BU208" s="242"/>
      <c r="BV208" s="242"/>
      <c r="BW208" s="243"/>
      <c r="BX208" s="243"/>
    </row>
    <row r="209" spans="1:76" x14ac:dyDescent="0.25">
      <c r="A209" s="521">
        <f t="shared" si="215"/>
        <v>0</v>
      </c>
      <c r="B209" s="133"/>
      <c r="C209" s="441"/>
      <c r="D209" s="241"/>
      <c r="E209" s="263"/>
      <c r="F209" s="51"/>
      <c r="G209" s="51"/>
      <c r="H209" s="51"/>
      <c r="I209" s="51"/>
      <c r="J209" s="264"/>
      <c r="K209" s="137"/>
      <c r="L209" s="138"/>
      <c r="M209" s="138"/>
      <c r="N209" s="68"/>
      <c r="O209" s="53"/>
      <c r="P209" s="59"/>
      <c r="Q209" s="133"/>
      <c r="R209" s="133"/>
      <c r="S209" s="141"/>
      <c r="T209" s="142"/>
      <c r="U209" s="141"/>
      <c r="X209" s="143"/>
      <c r="Y209" s="125"/>
      <c r="Z209" s="51"/>
      <c r="AA209" s="51"/>
      <c r="AB209" s="37"/>
      <c r="AC209" s="37"/>
      <c r="AD209" s="239"/>
      <c r="AE209" s="66"/>
      <c r="AF209" s="126"/>
      <c r="AG209" s="43"/>
      <c r="AH209" s="140"/>
      <c r="AL209" s="235"/>
      <c r="AM209" s="139"/>
      <c r="AN209" s="139"/>
      <c r="AO209" s="139"/>
      <c r="AP209" s="48"/>
      <c r="AQ209" s="236"/>
      <c r="AR209" s="237"/>
      <c r="AS209" s="237"/>
      <c r="AT209" s="121"/>
      <c r="AU209" s="285"/>
      <c r="AV209" s="285"/>
      <c r="AW209" s="238"/>
      <c r="AX209" s="238"/>
      <c r="AY209" s="239"/>
      <c r="AZ209" s="240"/>
      <c r="BA209" s="142"/>
      <c r="BB209" s="143"/>
      <c r="BC209" s="143"/>
      <c r="BD209" s="125"/>
      <c r="BE209" s="196"/>
      <c r="BF209" s="143"/>
      <c r="BG209" s="125"/>
      <c r="BH209" s="241"/>
      <c r="BI209" s="143"/>
      <c r="BJ209" s="125"/>
      <c r="BK209" s="125"/>
      <c r="BL209" s="143"/>
      <c r="BM209" s="125"/>
      <c r="BN209" s="241"/>
      <c r="BO209" s="241"/>
      <c r="BP209" s="125"/>
      <c r="BQ209" s="125"/>
      <c r="BR209" s="143"/>
      <c r="BS209" s="125"/>
      <c r="BT209" s="242"/>
      <c r="BU209" s="242"/>
      <c r="BV209" s="242"/>
      <c r="BW209" s="243"/>
      <c r="BX209" s="243"/>
    </row>
    <row r="210" spans="1:76" x14ac:dyDescent="0.25">
      <c r="A210" s="521">
        <f t="shared" si="215"/>
        <v>0</v>
      </c>
      <c r="B210" s="133"/>
      <c r="C210" s="441"/>
      <c r="D210" s="241"/>
      <c r="E210" s="263"/>
      <c r="F210" s="51"/>
      <c r="G210" s="51"/>
      <c r="H210" s="51"/>
      <c r="I210" s="51"/>
      <c r="J210" s="264"/>
      <c r="K210" s="137"/>
      <c r="L210" s="138"/>
      <c r="M210" s="138"/>
      <c r="N210" s="68"/>
      <c r="O210" s="53"/>
      <c r="P210" s="59"/>
      <c r="Q210" s="133"/>
      <c r="R210" s="133"/>
      <c r="S210" s="141"/>
      <c r="T210" s="142"/>
      <c r="U210" s="141"/>
      <c r="X210" s="143"/>
      <c r="Y210" s="125"/>
      <c r="Z210" s="51"/>
      <c r="AA210" s="51"/>
      <c r="AB210" s="37"/>
      <c r="AC210" s="37"/>
      <c r="AD210" s="239"/>
      <c r="AE210" s="66"/>
      <c r="AF210" s="126"/>
      <c r="AG210" s="43"/>
      <c r="AH210" s="140"/>
      <c r="AL210" s="235"/>
      <c r="AM210" s="139"/>
      <c r="AN210" s="139"/>
      <c r="AO210" s="139"/>
      <c r="AP210" s="48"/>
      <c r="AQ210" s="236"/>
      <c r="AR210" s="237"/>
      <c r="AS210" s="237"/>
      <c r="AT210" s="121"/>
      <c r="AU210" s="285"/>
      <c r="AV210" s="285"/>
      <c r="AW210" s="238"/>
      <c r="AX210" s="238"/>
      <c r="AY210" s="239"/>
      <c r="AZ210" s="240"/>
      <c r="BA210" s="142"/>
      <c r="BB210" s="143"/>
      <c r="BC210" s="143"/>
      <c r="BD210" s="125"/>
      <c r="BE210" s="196"/>
      <c r="BF210" s="143"/>
      <c r="BG210" s="125"/>
      <c r="BH210" s="241"/>
      <c r="BI210" s="143"/>
      <c r="BJ210" s="125"/>
      <c r="BK210" s="125"/>
      <c r="BL210" s="143"/>
      <c r="BM210" s="125"/>
      <c r="BN210" s="241"/>
      <c r="BO210" s="241"/>
      <c r="BP210" s="125"/>
      <c r="BQ210" s="125"/>
      <c r="BR210" s="143"/>
      <c r="BS210" s="125"/>
      <c r="BT210" s="242"/>
      <c r="BU210" s="242"/>
      <c r="BV210" s="242"/>
      <c r="BW210" s="243"/>
      <c r="BX210" s="243"/>
    </row>
    <row r="211" spans="1:76" x14ac:dyDescent="0.25">
      <c r="A211" s="521">
        <f t="shared" si="215"/>
        <v>0</v>
      </c>
      <c r="B211" s="133"/>
      <c r="C211" s="441"/>
      <c r="D211" s="241"/>
      <c r="E211" s="263"/>
      <c r="F211" s="51"/>
      <c r="G211" s="51"/>
      <c r="H211" s="51"/>
      <c r="I211" s="51"/>
      <c r="J211" s="264"/>
      <c r="K211" s="137"/>
      <c r="L211" s="138"/>
      <c r="M211" s="138"/>
      <c r="N211" s="68"/>
      <c r="O211" s="53"/>
      <c r="P211" s="59"/>
      <c r="Q211" s="133"/>
      <c r="R211" s="133"/>
      <c r="S211" s="141"/>
      <c r="T211" s="142"/>
      <c r="U211" s="141"/>
      <c r="X211" s="143"/>
      <c r="Y211" s="125"/>
      <c r="Z211" s="51"/>
      <c r="AA211" s="51"/>
      <c r="AB211" s="37"/>
      <c r="AC211" s="37"/>
      <c r="AD211" s="239"/>
      <c r="AE211" s="66"/>
      <c r="AF211" s="126"/>
      <c r="AG211" s="43"/>
      <c r="AH211" s="140"/>
      <c r="AL211" s="235"/>
      <c r="AM211" s="139"/>
      <c r="AN211" s="139"/>
      <c r="AO211" s="139"/>
      <c r="AP211" s="48"/>
      <c r="AQ211" s="236"/>
      <c r="AR211" s="237"/>
      <c r="AS211" s="237"/>
      <c r="AT211" s="121"/>
      <c r="AU211" s="285"/>
      <c r="AV211" s="285"/>
      <c r="AW211" s="238"/>
      <c r="AX211" s="238"/>
      <c r="AY211" s="239"/>
      <c r="AZ211" s="240"/>
      <c r="BA211" s="142"/>
      <c r="BB211" s="143"/>
      <c r="BC211" s="143"/>
      <c r="BD211" s="125"/>
      <c r="BE211" s="196"/>
      <c r="BF211" s="143"/>
      <c r="BG211" s="125"/>
      <c r="BH211" s="241"/>
      <c r="BI211" s="143"/>
      <c r="BJ211" s="125"/>
      <c r="BK211" s="125"/>
      <c r="BL211" s="143"/>
      <c r="BM211" s="125"/>
      <c r="BN211" s="241"/>
      <c r="BO211" s="241"/>
      <c r="BP211" s="125"/>
      <c r="BQ211" s="125"/>
      <c r="BR211" s="143"/>
      <c r="BS211" s="125"/>
      <c r="BT211" s="242"/>
      <c r="BU211" s="242"/>
      <c r="BV211" s="242"/>
      <c r="BW211" s="243"/>
      <c r="BX211" s="243"/>
    </row>
    <row r="212" spans="1:76" x14ac:dyDescent="0.25">
      <c r="A212" s="521">
        <f t="shared" si="215"/>
        <v>0</v>
      </c>
      <c r="B212" s="133"/>
      <c r="C212" s="441"/>
      <c r="D212" s="241"/>
      <c r="E212" s="263"/>
      <c r="F212" s="51"/>
      <c r="G212" s="51"/>
      <c r="H212" s="51"/>
      <c r="I212" s="51"/>
      <c r="J212" s="264"/>
      <c r="K212" s="137"/>
      <c r="L212" s="138"/>
      <c r="M212" s="138"/>
      <c r="N212" s="68"/>
      <c r="O212" s="53"/>
      <c r="P212" s="59"/>
      <c r="Q212" s="133"/>
      <c r="R212" s="133"/>
      <c r="S212" s="141"/>
      <c r="T212" s="142"/>
      <c r="U212" s="141"/>
      <c r="X212" s="143"/>
      <c r="Y212" s="125"/>
      <c r="Z212" s="51"/>
      <c r="AA212" s="51"/>
      <c r="AB212" s="37"/>
      <c r="AC212" s="37"/>
      <c r="AD212" s="239"/>
      <c r="AE212" s="66"/>
      <c r="AF212" s="126"/>
      <c r="AG212" s="43"/>
      <c r="AH212" s="140"/>
      <c r="AL212" s="235"/>
      <c r="AM212" s="139"/>
      <c r="AN212" s="139"/>
      <c r="AO212" s="139"/>
      <c r="AP212" s="48"/>
      <c r="AQ212" s="236"/>
      <c r="AR212" s="237"/>
      <c r="AS212" s="237"/>
      <c r="AT212" s="121"/>
      <c r="AU212" s="285"/>
      <c r="AV212" s="285"/>
      <c r="AW212" s="238"/>
      <c r="AX212" s="238"/>
      <c r="AY212" s="239"/>
      <c r="AZ212" s="240"/>
      <c r="BA212" s="142"/>
      <c r="BB212" s="143"/>
      <c r="BC212" s="143"/>
      <c r="BD212" s="125"/>
      <c r="BE212" s="196"/>
      <c r="BF212" s="143"/>
      <c r="BG212" s="125"/>
      <c r="BH212" s="241"/>
      <c r="BI212" s="143"/>
      <c r="BJ212" s="125"/>
      <c r="BK212" s="125"/>
      <c r="BL212" s="143"/>
      <c r="BM212" s="125"/>
      <c r="BN212" s="241"/>
      <c r="BO212" s="241"/>
      <c r="BP212" s="125"/>
      <c r="BQ212" s="125"/>
      <c r="BR212" s="143"/>
      <c r="BS212" s="125"/>
      <c r="BT212" s="242"/>
      <c r="BU212" s="242"/>
      <c r="BV212" s="242"/>
      <c r="BW212" s="243"/>
      <c r="BX212" s="243"/>
    </row>
    <row r="213" spans="1:76" x14ac:dyDescent="0.25">
      <c r="A213" s="521">
        <f t="shared" si="215"/>
        <v>0</v>
      </c>
      <c r="B213" s="133"/>
      <c r="C213" s="441"/>
      <c r="D213" s="241"/>
      <c r="E213" s="263"/>
      <c r="F213" s="51"/>
      <c r="G213" s="51"/>
      <c r="H213" s="51"/>
      <c r="I213" s="51"/>
      <c r="J213" s="264"/>
      <c r="K213" s="137"/>
      <c r="L213" s="138"/>
      <c r="M213" s="138"/>
      <c r="N213" s="68"/>
      <c r="O213" s="53"/>
      <c r="P213" s="59"/>
      <c r="Q213" s="133"/>
      <c r="R213" s="133"/>
      <c r="S213" s="141"/>
      <c r="T213" s="142"/>
      <c r="U213" s="141"/>
      <c r="X213" s="143"/>
      <c r="Y213" s="125"/>
      <c r="Z213" s="51"/>
      <c r="AA213" s="51"/>
      <c r="AB213" s="37"/>
      <c r="AC213" s="37"/>
      <c r="AD213" s="239"/>
      <c r="AE213" s="66"/>
      <c r="AF213" s="126"/>
      <c r="AG213" s="43"/>
      <c r="AH213" s="140"/>
      <c r="AL213" s="235"/>
      <c r="AM213" s="139"/>
      <c r="AN213" s="139"/>
      <c r="AO213" s="139"/>
      <c r="AP213" s="48"/>
      <c r="AQ213" s="236"/>
      <c r="AR213" s="237"/>
      <c r="AS213" s="237"/>
      <c r="AT213" s="121"/>
      <c r="AU213" s="285"/>
      <c r="AV213" s="285"/>
      <c r="AW213" s="238"/>
      <c r="AX213" s="238"/>
      <c r="AY213" s="239"/>
      <c r="AZ213" s="240"/>
      <c r="BA213" s="142"/>
      <c r="BB213" s="143"/>
      <c r="BC213" s="143"/>
      <c r="BD213" s="125"/>
      <c r="BE213" s="196"/>
      <c r="BF213" s="143"/>
      <c r="BG213" s="125"/>
      <c r="BH213" s="241"/>
      <c r="BI213" s="143"/>
      <c r="BJ213" s="125"/>
      <c r="BK213" s="125"/>
      <c r="BL213" s="143"/>
      <c r="BM213" s="125"/>
      <c r="BN213" s="241"/>
      <c r="BO213" s="241"/>
      <c r="BP213" s="125"/>
      <c r="BQ213" s="125"/>
      <c r="BR213" s="143"/>
      <c r="BS213" s="125"/>
      <c r="BT213" s="242"/>
      <c r="BU213" s="242"/>
      <c r="BV213" s="242"/>
      <c r="BW213" s="243"/>
      <c r="BX213" s="243"/>
    </row>
    <row r="214" spans="1:76" x14ac:dyDescent="0.25">
      <c r="A214" s="521">
        <f t="shared" si="215"/>
        <v>0</v>
      </c>
      <c r="B214" s="133"/>
      <c r="C214" s="441"/>
      <c r="D214" s="241"/>
      <c r="E214" s="263"/>
      <c r="F214" s="51"/>
      <c r="G214" s="51"/>
      <c r="H214" s="51"/>
      <c r="I214" s="51"/>
      <c r="J214" s="264"/>
      <c r="K214" s="137"/>
      <c r="L214" s="138"/>
      <c r="M214" s="138"/>
      <c r="N214" s="68"/>
      <c r="O214" s="53"/>
      <c r="P214" s="59"/>
      <c r="Q214" s="133"/>
      <c r="R214" s="133"/>
      <c r="S214" s="141"/>
      <c r="T214" s="142"/>
      <c r="U214" s="141"/>
      <c r="X214" s="143"/>
      <c r="Y214" s="125"/>
      <c r="Z214" s="51"/>
      <c r="AA214" s="51"/>
      <c r="AB214" s="37"/>
      <c r="AC214" s="37"/>
      <c r="AD214" s="239"/>
      <c r="AE214" s="66"/>
      <c r="AF214" s="126"/>
      <c r="AG214" s="43"/>
      <c r="AH214" s="140"/>
      <c r="AL214" s="235"/>
      <c r="AM214" s="139"/>
      <c r="AN214" s="139"/>
      <c r="AO214" s="139"/>
      <c r="AP214" s="48"/>
      <c r="AQ214" s="236"/>
      <c r="AR214" s="237"/>
      <c r="AS214" s="237"/>
      <c r="AT214" s="121"/>
      <c r="AU214" s="285"/>
      <c r="AV214" s="285"/>
      <c r="AW214" s="238"/>
      <c r="AX214" s="238"/>
      <c r="AY214" s="239"/>
      <c r="AZ214" s="240"/>
      <c r="BA214" s="142"/>
      <c r="BB214" s="143"/>
      <c r="BC214" s="143"/>
      <c r="BD214" s="125"/>
      <c r="BE214" s="196"/>
      <c r="BF214" s="143"/>
      <c r="BG214" s="125"/>
      <c r="BH214" s="241"/>
      <c r="BI214" s="143"/>
      <c r="BJ214" s="125"/>
      <c r="BK214" s="125"/>
      <c r="BL214" s="143"/>
      <c r="BM214" s="125"/>
      <c r="BN214" s="241"/>
      <c r="BO214" s="241"/>
      <c r="BP214" s="125"/>
      <c r="BQ214" s="125"/>
      <c r="BR214" s="143"/>
      <c r="BS214" s="125"/>
      <c r="BT214" s="242"/>
      <c r="BU214" s="242"/>
      <c r="BV214" s="242"/>
      <c r="BW214" s="243"/>
      <c r="BX214" s="243"/>
    </row>
    <row r="215" spans="1:76" x14ac:dyDescent="0.25">
      <c r="A215" s="521">
        <f t="shared" si="215"/>
        <v>0</v>
      </c>
      <c r="B215" s="133"/>
      <c r="C215" s="441"/>
      <c r="D215" s="241"/>
      <c r="E215" s="263"/>
      <c r="F215" s="51"/>
      <c r="G215" s="51"/>
      <c r="H215" s="51"/>
      <c r="I215" s="51"/>
      <c r="J215" s="264"/>
      <c r="K215" s="137"/>
      <c r="L215" s="138"/>
      <c r="M215" s="138"/>
      <c r="N215" s="68"/>
      <c r="O215" s="53"/>
      <c r="P215" s="59"/>
      <c r="Q215" s="133"/>
      <c r="R215" s="133"/>
      <c r="S215" s="141"/>
      <c r="T215" s="142"/>
      <c r="U215" s="141"/>
      <c r="X215" s="143"/>
      <c r="Y215" s="125"/>
      <c r="Z215" s="51"/>
      <c r="AA215" s="51"/>
      <c r="AB215" s="37"/>
      <c r="AC215" s="37"/>
      <c r="AD215" s="239"/>
      <c r="AE215" s="66"/>
      <c r="AF215" s="126"/>
      <c r="AG215" s="43"/>
      <c r="AH215" s="140"/>
      <c r="AL215" s="235"/>
      <c r="AM215" s="139"/>
      <c r="AN215" s="139"/>
      <c r="AO215" s="139"/>
      <c r="AP215" s="48"/>
      <c r="AQ215" s="236"/>
      <c r="AR215" s="237"/>
      <c r="AS215" s="237"/>
      <c r="AT215" s="121"/>
      <c r="AU215" s="285"/>
      <c r="AV215" s="285"/>
      <c r="AW215" s="238"/>
      <c r="AX215" s="238"/>
      <c r="AY215" s="239"/>
      <c r="AZ215" s="240"/>
      <c r="BA215" s="142"/>
      <c r="BB215" s="143"/>
      <c r="BC215" s="143"/>
      <c r="BD215" s="125"/>
      <c r="BE215" s="196"/>
      <c r="BF215" s="143"/>
      <c r="BG215" s="125"/>
      <c r="BH215" s="241"/>
      <c r="BI215" s="143"/>
      <c r="BJ215" s="125"/>
      <c r="BK215" s="125"/>
      <c r="BL215" s="143"/>
      <c r="BM215" s="125"/>
      <c r="BN215" s="241"/>
      <c r="BO215" s="241"/>
      <c r="BP215" s="125"/>
      <c r="BQ215" s="125"/>
      <c r="BR215" s="143"/>
      <c r="BS215" s="125"/>
      <c r="BT215" s="242"/>
      <c r="BU215" s="242"/>
      <c r="BV215" s="242"/>
      <c r="BW215" s="243"/>
      <c r="BX215" s="243"/>
    </row>
    <row r="216" spans="1:76" x14ac:dyDescent="0.25">
      <c r="A216" s="521">
        <f t="shared" si="215"/>
        <v>0</v>
      </c>
      <c r="B216" s="133"/>
      <c r="C216" s="441"/>
      <c r="D216" s="241"/>
      <c r="E216" s="263"/>
      <c r="F216" s="51"/>
      <c r="G216" s="51"/>
      <c r="H216" s="51"/>
      <c r="I216" s="51"/>
      <c r="J216" s="264"/>
      <c r="K216" s="137"/>
      <c r="L216" s="138"/>
      <c r="M216" s="138"/>
      <c r="N216" s="68"/>
      <c r="O216" s="53"/>
      <c r="P216" s="59"/>
      <c r="Q216" s="133"/>
      <c r="R216" s="133"/>
      <c r="S216" s="141"/>
      <c r="T216" s="142"/>
      <c r="U216" s="141"/>
      <c r="X216" s="143"/>
      <c r="Y216" s="125"/>
      <c r="Z216" s="51"/>
      <c r="AA216" s="51"/>
      <c r="AB216" s="37"/>
      <c r="AC216" s="37"/>
      <c r="AD216" s="239"/>
      <c r="AE216" s="66"/>
      <c r="AF216" s="126"/>
      <c r="AG216" s="43"/>
      <c r="AH216" s="140"/>
      <c r="AL216" s="235"/>
      <c r="AM216" s="139"/>
      <c r="AN216" s="139"/>
      <c r="AO216" s="139"/>
      <c r="AP216" s="48"/>
      <c r="AQ216" s="236"/>
      <c r="AR216" s="237"/>
      <c r="AS216" s="237"/>
      <c r="AT216" s="121"/>
      <c r="AU216" s="285"/>
      <c r="AV216" s="285"/>
      <c r="AW216" s="238"/>
      <c r="AX216" s="238"/>
      <c r="AY216" s="239"/>
      <c r="AZ216" s="240"/>
      <c r="BA216" s="142"/>
      <c r="BB216" s="143"/>
      <c r="BC216" s="143"/>
      <c r="BD216" s="125"/>
      <c r="BE216" s="196"/>
      <c r="BF216" s="143"/>
      <c r="BG216" s="125"/>
      <c r="BH216" s="241"/>
      <c r="BI216" s="143"/>
      <c r="BJ216" s="125"/>
      <c r="BK216" s="125"/>
      <c r="BL216" s="143"/>
      <c r="BM216" s="125"/>
      <c r="BN216" s="241"/>
      <c r="BO216" s="241"/>
      <c r="BP216" s="125"/>
      <c r="BQ216" s="125"/>
      <c r="BR216" s="143"/>
      <c r="BS216" s="125"/>
      <c r="BT216" s="242"/>
      <c r="BU216" s="242"/>
      <c r="BV216" s="242"/>
      <c r="BW216" s="243"/>
      <c r="BX216" s="243"/>
    </row>
    <row r="217" spans="1:76" x14ac:dyDescent="0.25">
      <c r="A217" s="521">
        <f t="shared" si="215"/>
        <v>0</v>
      </c>
      <c r="B217" s="133"/>
      <c r="C217" s="441"/>
      <c r="D217" s="241"/>
      <c r="E217" s="263"/>
      <c r="F217" s="51"/>
      <c r="G217" s="51"/>
      <c r="H217" s="51"/>
      <c r="I217" s="51"/>
      <c r="J217" s="264"/>
      <c r="K217" s="137"/>
      <c r="L217" s="138"/>
      <c r="M217" s="138"/>
      <c r="N217" s="68"/>
      <c r="O217" s="53"/>
      <c r="P217" s="59"/>
      <c r="Q217" s="133"/>
      <c r="R217" s="133"/>
      <c r="S217" s="141"/>
      <c r="T217" s="142"/>
      <c r="U217" s="141"/>
      <c r="X217" s="143"/>
      <c r="Y217" s="125"/>
      <c r="Z217" s="51"/>
      <c r="AA217" s="51"/>
      <c r="AB217" s="37"/>
      <c r="AC217" s="37"/>
      <c r="AD217" s="239"/>
      <c r="AE217" s="66"/>
      <c r="AF217" s="126"/>
      <c r="AG217" s="43"/>
      <c r="AH217" s="140"/>
      <c r="AL217" s="235"/>
      <c r="AM217" s="139"/>
      <c r="AN217" s="139"/>
      <c r="AO217" s="139"/>
      <c r="AP217" s="48"/>
      <c r="AQ217" s="236"/>
      <c r="AR217" s="237"/>
      <c r="AS217" s="237"/>
      <c r="AT217" s="121"/>
      <c r="AU217" s="285"/>
      <c r="AV217" s="285"/>
      <c r="AW217" s="238"/>
      <c r="AX217" s="238"/>
      <c r="AY217" s="239"/>
      <c r="AZ217" s="240"/>
      <c r="BA217" s="142"/>
      <c r="BB217" s="143"/>
      <c r="BC217" s="143"/>
      <c r="BD217" s="125"/>
      <c r="BE217" s="196"/>
      <c r="BF217" s="143"/>
      <c r="BG217" s="125"/>
      <c r="BH217" s="241"/>
      <c r="BI217" s="143"/>
      <c r="BJ217" s="125"/>
      <c r="BK217" s="125"/>
      <c r="BL217" s="143"/>
      <c r="BM217" s="125"/>
      <c r="BN217" s="241"/>
      <c r="BO217" s="241"/>
      <c r="BP217" s="125"/>
      <c r="BQ217" s="125"/>
      <c r="BR217" s="143"/>
      <c r="BS217" s="125"/>
      <c r="BT217" s="242"/>
      <c r="BU217" s="242"/>
      <c r="BV217" s="242"/>
      <c r="BW217" s="243"/>
      <c r="BX217" s="243"/>
    </row>
    <row r="218" spans="1:76" x14ac:dyDescent="0.25">
      <c r="A218" s="521">
        <f t="shared" si="215"/>
        <v>0</v>
      </c>
      <c r="B218" s="133"/>
      <c r="C218" s="441"/>
      <c r="D218" s="241"/>
      <c r="E218" s="263"/>
      <c r="F218" s="51"/>
      <c r="G218" s="51"/>
      <c r="H218" s="51"/>
      <c r="I218" s="51"/>
      <c r="J218" s="264"/>
      <c r="K218" s="137"/>
      <c r="L218" s="138"/>
      <c r="M218" s="138"/>
      <c r="N218" s="68"/>
      <c r="O218" s="53"/>
      <c r="P218" s="59"/>
      <c r="Q218" s="133"/>
      <c r="R218" s="133"/>
      <c r="S218" s="141"/>
      <c r="T218" s="142"/>
      <c r="U218" s="141"/>
      <c r="X218" s="143"/>
      <c r="Y218" s="125"/>
      <c r="Z218" s="51"/>
      <c r="AA218" s="51"/>
      <c r="AB218" s="37"/>
      <c r="AC218" s="37"/>
      <c r="AD218" s="239"/>
      <c r="AE218" s="66"/>
      <c r="AF218" s="126"/>
      <c r="AG218" s="43"/>
      <c r="AH218" s="140"/>
      <c r="AL218" s="235"/>
      <c r="AM218" s="139"/>
      <c r="AN218" s="139"/>
      <c r="AO218" s="139"/>
      <c r="AP218" s="48"/>
      <c r="AQ218" s="236"/>
      <c r="AR218" s="237"/>
      <c r="AS218" s="237"/>
      <c r="AT218" s="121"/>
      <c r="AU218" s="285"/>
      <c r="AV218" s="285"/>
      <c r="AW218" s="238"/>
      <c r="AX218" s="238"/>
      <c r="AY218" s="239"/>
      <c r="AZ218" s="240"/>
      <c r="BA218" s="142"/>
      <c r="BB218" s="143"/>
      <c r="BC218" s="143"/>
      <c r="BD218" s="125"/>
      <c r="BE218" s="196"/>
      <c r="BF218" s="143"/>
      <c r="BG218" s="125"/>
      <c r="BH218" s="241"/>
      <c r="BI218" s="143"/>
      <c r="BJ218" s="125"/>
      <c r="BK218" s="125"/>
      <c r="BL218" s="143"/>
      <c r="BM218" s="125"/>
      <c r="BN218" s="241"/>
      <c r="BO218" s="241"/>
      <c r="BP218" s="125"/>
      <c r="BQ218" s="125"/>
      <c r="BR218" s="143"/>
      <c r="BS218" s="125"/>
      <c r="BT218" s="242"/>
      <c r="BU218" s="242"/>
      <c r="BV218" s="242"/>
      <c r="BW218" s="243"/>
      <c r="BX218" s="243"/>
    </row>
    <row r="219" spans="1:76" x14ac:dyDescent="0.25">
      <c r="A219" s="521">
        <f t="shared" si="215"/>
        <v>0</v>
      </c>
      <c r="B219" s="133"/>
      <c r="C219" s="441"/>
      <c r="D219" s="241"/>
      <c r="E219" s="263"/>
      <c r="F219" s="51"/>
      <c r="G219" s="51"/>
      <c r="H219" s="51"/>
      <c r="I219" s="51"/>
      <c r="J219" s="264"/>
      <c r="K219" s="137"/>
      <c r="L219" s="138"/>
      <c r="M219" s="138"/>
      <c r="N219" s="68"/>
      <c r="O219" s="53"/>
      <c r="P219" s="59"/>
      <c r="Q219" s="133"/>
      <c r="R219" s="133"/>
      <c r="S219" s="141"/>
      <c r="T219" s="142"/>
      <c r="U219" s="141"/>
      <c r="X219" s="143"/>
      <c r="Y219" s="125"/>
      <c r="Z219" s="51"/>
      <c r="AA219" s="51"/>
      <c r="AB219" s="37"/>
      <c r="AC219" s="37"/>
      <c r="AD219" s="239"/>
      <c r="AE219" s="66"/>
      <c r="AF219" s="126"/>
      <c r="AG219" s="43"/>
      <c r="AH219" s="140"/>
      <c r="AL219" s="235"/>
      <c r="AM219" s="139"/>
      <c r="AN219" s="139"/>
      <c r="AO219" s="139"/>
      <c r="AP219" s="48"/>
      <c r="AQ219" s="236"/>
      <c r="AR219" s="237"/>
      <c r="AS219" s="237"/>
      <c r="AT219" s="121"/>
      <c r="AU219" s="285"/>
      <c r="AV219" s="285"/>
      <c r="AW219" s="238"/>
      <c r="AX219" s="238"/>
      <c r="AY219" s="239"/>
      <c r="AZ219" s="240"/>
      <c r="BA219" s="142"/>
      <c r="BB219" s="143"/>
      <c r="BC219" s="143"/>
      <c r="BD219" s="125"/>
      <c r="BE219" s="196"/>
      <c r="BF219" s="143"/>
      <c r="BG219" s="125"/>
      <c r="BH219" s="241"/>
      <c r="BI219" s="143"/>
      <c r="BJ219" s="125"/>
      <c r="BK219" s="125"/>
      <c r="BL219" s="143"/>
      <c r="BM219" s="125"/>
      <c r="BN219" s="241"/>
      <c r="BO219" s="241"/>
      <c r="BP219" s="125"/>
      <c r="BQ219" s="125"/>
      <c r="BR219" s="143"/>
      <c r="BS219" s="125"/>
      <c r="BT219" s="242"/>
      <c r="BU219" s="242"/>
      <c r="BV219" s="242"/>
      <c r="BW219" s="243"/>
      <c r="BX219" s="243"/>
    </row>
    <row r="220" spans="1:76" x14ac:dyDescent="0.25">
      <c r="A220" s="521">
        <f t="shared" si="215"/>
        <v>0</v>
      </c>
      <c r="B220" s="133"/>
      <c r="C220" s="441"/>
      <c r="D220" s="241"/>
      <c r="E220" s="263"/>
      <c r="F220" s="51"/>
      <c r="G220" s="51"/>
      <c r="H220" s="51"/>
      <c r="I220" s="51"/>
      <c r="J220" s="264"/>
      <c r="K220" s="137"/>
      <c r="L220" s="138"/>
      <c r="M220" s="138"/>
      <c r="N220" s="68"/>
      <c r="O220" s="53"/>
      <c r="P220" s="59"/>
      <c r="Q220" s="133"/>
      <c r="R220" s="133"/>
      <c r="S220" s="141"/>
      <c r="T220" s="142"/>
      <c r="U220" s="141"/>
      <c r="X220" s="143"/>
      <c r="Y220" s="125"/>
      <c r="Z220" s="51"/>
      <c r="AA220" s="51"/>
      <c r="AB220" s="37"/>
      <c r="AC220" s="37"/>
      <c r="AD220" s="239"/>
      <c r="AE220" s="66"/>
      <c r="AF220" s="126"/>
      <c r="AG220" s="43"/>
      <c r="AH220" s="140"/>
      <c r="AL220" s="235"/>
      <c r="AM220" s="139"/>
      <c r="AN220" s="139"/>
      <c r="AO220" s="139"/>
      <c r="AP220" s="48"/>
      <c r="AQ220" s="236"/>
      <c r="AR220" s="237"/>
      <c r="AS220" s="237"/>
      <c r="AT220" s="121"/>
      <c r="AU220" s="285"/>
      <c r="AV220" s="285"/>
      <c r="AW220" s="238"/>
      <c r="AX220" s="238"/>
      <c r="AY220" s="239"/>
      <c r="AZ220" s="240"/>
      <c r="BA220" s="142"/>
      <c r="BB220" s="143"/>
      <c r="BC220" s="143"/>
      <c r="BD220" s="125"/>
      <c r="BE220" s="196"/>
      <c r="BF220" s="143"/>
      <c r="BG220" s="125"/>
      <c r="BH220" s="241"/>
      <c r="BI220" s="143"/>
      <c r="BJ220" s="125"/>
      <c r="BK220" s="125"/>
      <c r="BL220" s="143"/>
      <c r="BM220" s="125"/>
      <c r="BN220" s="241"/>
      <c r="BO220" s="241"/>
      <c r="BP220" s="125"/>
      <c r="BQ220" s="125"/>
      <c r="BR220" s="143"/>
      <c r="BS220" s="125"/>
      <c r="BT220" s="242"/>
      <c r="BU220" s="242"/>
      <c r="BV220" s="242"/>
      <c r="BW220" s="243"/>
      <c r="BX220" s="243"/>
    </row>
    <row r="221" spans="1:76" x14ac:dyDescent="0.25">
      <c r="A221" s="521">
        <f t="shared" si="215"/>
        <v>0</v>
      </c>
      <c r="B221" s="133"/>
      <c r="C221" s="441"/>
      <c r="D221" s="241"/>
      <c r="E221" s="263"/>
      <c r="F221" s="51"/>
      <c r="G221" s="51"/>
      <c r="H221" s="51"/>
      <c r="I221" s="51"/>
      <c r="J221" s="264"/>
      <c r="K221" s="137"/>
      <c r="L221" s="138"/>
      <c r="M221" s="138"/>
      <c r="N221" s="68"/>
      <c r="O221" s="53"/>
      <c r="P221" s="59"/>
      <c r="Q221" s="133"/>
      <c r="R221" s="133"/>
      <c r="S221" s="141"/>
      <c r="T221" s="142"/>
      <c r="U221" s="141"/>
      <c r="X221" s="143"/>
      <c r="Y221" s="125"/>
      <c r="Z221" s="51"/>
      <c r="AA221" s="51"/>
      <c r="AB221" s="37"/>
      <c r="AC221" s="37"/>
      <c r="AD221" s="239"/>
      <c r="AE221" s="66"/>
      <c r="AF221" s="126"/>
      <c r="AG221" s="43"/>
      <c r="AH221" s="140"/>
      <c r="AL221" s="235"/>
      <c r="AM221" s="139"/>
      <c r="AN221" s="139"/>
      <c r="AO221" s="139"/>
      <c r="AP221" s="48"/>
      <c r="AQ221" s="236"/>
      <c r="AR221" s="237"/>
      <c r="AS221" s="237"/>
      <c r="AT221" s="121"/>
      <c r="AU221" s="285"/>
      <c r="AV221" s="285"/>
      <c r="AW221" s="238"/>
      <c r="AX221" s="238"/>
      <c r="AY221" s="239"/>
      <c r="AZ221" s="240"/>
      <c r="BA221" s="142"/>
      <c r="BB221" s="143"/>
      <c r="BC221" s="143"/>
      <c r="BD221" s="125"/>
      <c r="BE221" s="196"/>
      <c r="BF221" s="143"/>
      <c r="BG221" s="125"/>
      <c r="BH221" s="241"/>
      <c r="BI221" s="143"/>
      <c r="BJ221" s="125"/>
      <c r="BK221" s="125"/>
      <c r="BL221" s="143"/>
      <c r="BM221" s="125"/>
      <c r="BN221" s="241"/>
      <c r="BO221" s="241"/>
      <c r="BP221" s="125"/>
      <c r="BQ221" s="125"/>
      <c r="BR221" s="143"/>
      <c r="BS221" s="125"/>
      <c r="BT221" s="242"/>
      <c r="BU221" s="242"/>
      <c r="BV221" s="242"/>
      <c r="BW221" s="243"/>
      <c r="BX221" s="243"/>
    </row>
    <row r="222" spans="1:76" x14ac:dyDescent="0.25">
      <c r="A222" s="521">
        <f t="shared" si="215"/>
        <v>0</v>
      </c>
      <c r="B222" s="133"/>
      <c r="C222" s="441"/>
      <c r="D222" s="241"/>
      <c r="E222" s="263"/>
      <c r="F222" s="51"/>
      <c r="G222" s="51"/>
      <c r="H222" s="51"/>
      <c r="I222" s="51"/>
      <c r="J222" s="264"/>
      <c r="K222" s="137"/>
      <c r="L222" s="138"/>
      <c r="M222" s="138"/>
      <c r="N222" s="68"/>
      <c r="O222" s="53"/>
      <c r="P222" s="59"/>
      <c r="Q222" s="133"/>
      <c r="R222" s="133"/>
      <c r="S222" s="141"/>
      <c r="T222" s="142"/>
      <c r="U222" s="141"/>
      <c r="X222" s="143"/>
      <c r="Y222" s="125"/>
      <c r="Z222" s="51"/>
      <c r="AA222" s="51"/>
      <c r="AB222" s="37"/>
      <c r="AC222" s="37"/>
      <c r="AD222" s="239"/>
      <c r="AE222" s="66"/>
      <c r="AF222" s="126"/>
      <c r="AG222" s="43"/>
      <c r="AH222" s="140"/>
      <c r="AL222" s="235"/>
      <c r="AM222" s="139"/>
      <c r="AN222" s="139"/>
      <c r="AO222" s="139"/>
      <c r="AP222" s="48"/>
      <c r="AQ222" s="236"/>
      <c r="AR222" s="237"/>
      <c r="AS222" s="237"/>
      <c r="AT222" s="121"/>
      <c r="AU222" s="285"/>
      <c r="AV222" s="285"/>
      <c r="AW222" s="238"/>
      <c r="AX222" s="238"/>
      <c r="AY222" s="239"/>
      <c r="AZ222" s="240"/>
      <c r="BA222" s="142"/>
      <c r="BB222" s="143"/>
      <c r="BC222" s="143"/>
      <c r="BD222" s="125"/>
      <c r="BE222" s="196"/>
      <c r="BF222" s="143"/>
      <c r="BG222" s="125"/>
      <c r="BH222" s="241"/>
      <c r="BI222" s="143"/>
      <c r="BJ222" s="125"/>
      <c r="BK222" s="125"/>
      <c r="BL222" s="143"/>
      <c r="BM222" s="125"/>
      <c r="BN222" s="241"/>
      <c r="BO222" s="241"/>
      <c r="BP222" s="125"/>
      <c r="BQ222" s="125"/>
      <c r="BR222" s="143"/>
      <c r="BS222" s="125"/>
      <c r="BT222" s="242"/>
      <c r="BU222" s="242"/>
      <c r="BV222" s="242"/>
      <c r="BW222" s="243"/>
      <c r="BX222" s="243"/>
    </row>
    <row r="223" spans="1:76" x14ac:dyDescent="0.25">
      <c r="A223" s="521">
        <f t="shared" si="215"/>
        <v>0</v>
      </c>
      <c r="B223" s="133"/>
      <c r="C223" s="441"/>
      <c r="D223" s="241"/>
      <c r="E223" s="263"/>
      <c r="F223" s="51"/>
      <c r="G223" s="51"/>
      <c r="H223" s="51"/>
      <c r="I223" s="51"/>
      <c r="J223" s="264"/>
      <c r="K223" s="137"/>
      <c r="L223" s="138"/>
      <c r="M223" s="138"/>
      <c r="N223" s="68"/>
      <c r="O223" s="53"/>
      <c r="P223" s="59"/>
      <c r="Q223" s="133"/>
      <c r="R223" s="133"/>
      <c r="S223" s="141"/>
      <c r="T223" s="142"/>
      <c r="U223" s="141"/>
      <c r="X223" s="143"/>
      <c r="Y223" s="125"/>
      <c r="Z223" s="51"/>
      <c r="AA223" s="51"/>
      <c r="AB223" s="37"/>
      <c r="AC223" s="37"/>
      <c r="AD223" s="239"/>
      <c r="AE223" s="66"/>
      <c r="AF223" s="126"/>
      <c r="AG223" s="43"/>
      <c r="AH223" s="140"/>
      <c r="AL223" s="235"/>
      <c r="AM223" s="139"/>
      <c r="AN223" s="139"/>
      <c r="AO223" s="139"/>
      <c r="AP223" s="48"/>
      <c r="AQ223" s="236"/>
      <c r="AR223" s="237"/>
      <c r="AS223" s="237"/>
      <c r="AT223" s="121"/>
      <c r="AU223" s="285"/>
      <c r="AV223" s="285"/>
      <c r="AW223" s="238"/>
      <c r="AX223" s="238"/>
      <c r="AY223" s="239"/>
      <c r="AZ223" s="240"/>
      <c r="BA223" s="142"/>
      <c r="BB223" s="143"/>
      <c r="BC223" s="143"/>
      <c r="BD223" s="125"/>
      <c r="BE223" s="196"/>
      <c r="BF223" s="143"/>
      <c r="BG223" s="125"/>
      <c r="BH223" s="241"/>
      <c r="BI223" s="143"/>
      <c r="BJ223" s="125"/>
      <c r="BK223" s="125"/>
      <c r="BL223" s="143"/>
      <c r="BM223" s="125"/>
      <c r="BN223" s="241"/>
      <c r="BO223" s="241"/>
      <c r="BP223" s="125"/>
      <c r="BQ223" s="125"/>
      <c r="BR223" s="143"/>
      <c r="BS223" s="125"/>
      <c r="BT223" s="242"/>
      <c r="BU223" s="242"/>
      <c r="BV223" s="242"/>
      <c r="BW223" s="243"/>
      <c r="BX223" s="243"/>
    </row>
    <row r="224" spans="1:76" x14ac:dyDescent="0.25">
      <c r="A224" s="521">
        <f t="shared" si="215"/>
        <v>0</v>
      </c>
      <c r="B224" s="133"/>
      <c r="C224" s="441"/>
      <c r="D224" s="241"/>
      <c r="E224" s="263"/>
      <c r="F224" s="51"/>
      <c r="G224" s="51"/>
      <c r="H224" s="51"/>
      <c r="I224" s="51"/>
      <c r="J224" s="264"/>
      <c r="K224" s="137"/>
      <c r="L224" s="138"/>
      <c r="M224" s="138"/>
      <c r="N224" s="68"/>
      <c r="O224" s="53"/>
      <c r="P224" s="59"/>
      <c r="Q224" s="133"/>
      <c r="R224" s="133"/>
      <c r="S224" s="141"/>
      <c r="T224" s="142"/>
      <c r="U224" s="141"/>
      <c r="X224" s="143"/>
      <c r="Y224" s="125"/>
      <c r="Z224" s="51"/>
      <c r="AA224" s="51"/>
      <c r="AB224" s="37"/>
      <c r="AC224" s="37"/>
      <c r="AD224" s="239"/>
      <c r="AE224" s="66"/>
      <c r="AF224" s="126"/>
      <c r="AG224" s="43"/>
      <c r="AH224" s="140"/>
      <c r="AL224" s="235"/>
      <c r="AM224" s="139"/>
      <c r="AN224" s="139"/>
      <c r="AO224" s="139"/>
      <c r="AP224" s="48"/>
      <c r="AQ224" s="236"/>
      <c r="AR224" s="237"/>
      <c r="AS224" s="237"/>
      <c r="AT224" s="121"/>
      <c r="AU224" s="285"/>
      <c r="AV224" s="285"/>
      <c r="AW224" s="238"/>
      <c r="AX224" s="238"/>
      <c r="AY224" s="239"/>
      <c r="AZ224" s="240"/>
      <c r="BA224" s="142"/>
      <c r="BB224" s="143"/>
      <c r="BC224" s="143"/>
      <c r="BD224" s="125"/>
      <c r="BE224" s="196"/>
      <c r="BF224" s="143"/>
      <c r="BG224" s="125"/>
      <c r="BH224" s="241"/>
      <c r="BI224" s="143"/>
      <c r="BJ224" s="125"/>
      <c r="BK224" s="125"/>
      <c r="BL224" s="143"/>
      <c r="BM224" s="125"/>
      <c r="BN224" s="241"/>
      <c r="BO224" s="241"/>
      <c r="BP224" s="125"/>
      <c r="BQ224" s="125"/>
      <c r="BR224" s="143"/>
      <c r="BS224" s="125"/>
      <c r="BT224" s="242"/>
      <c r="BU224" s="242"/>
      <c r="BV224" s="242"/>
      <c r="BW224" s="243"/>
      <c r="BX224" s="243"/>
    </row>
    <row r="225" spans="1:76" x14ac:dyDescent="0.25">
      <c r="A225" s="521">
        <f t="shared" si="215"/>
        <v>0</v>
      </c>
      <c r="B225" s="133"/>
      <c r="C225" s="441"/>
      <c r="D225" s="241"/>
      <c r="E225" s="263"/>
      <c r="F225" s="51"/>
      <c r="G225" s="51"/>
      <c r="H225" s="51"/>
      <c r="I225" s="51"/>
      <c r="J225" s="264"/>
      <c r="K225" s="137"/>
      <c r="L225" s="138"/>
      <c r="M225" s="138"/>
      <c r="N225" s="68"/>
      <c r="O225" s="53"/>
      <c r="P225" s="59"/>
      <c r="Q225" s="133"/>
      <c r="R225" s="133"/>
      <c r="S225" s="141"/>
      <c r="T225" s="142"/>
      <c r="U225" s="141"/>
      <c r="X225" s="143"/>
      <c r="Y225" s="125"/>
      <c r="Z225" s="51"/>
      <c r="AA225" s="51"/>
      <c r="AB225" s="37"/>
      <c r="AC225" s="37"/>
      <c r="AD225" s="239"/>
      <c r="AE225" s="66"/>
      <c r="AF225" s="126"/>
      <c r="AG225" s="43"/>
      <c r="AH225" s="140"/>
      <c r="AL225" s="235"/>
      <c r="AM225" s="139"/>
      <c r="AN225" s="139"/>
      <c r="AO225" s="139"/>
      <c r="AP225" s="48"/>
      <c r="AQ225" s="236"/>
      <c r="AR225" s="237"/>
      <c r="AS225" s="237"/>
      <c r="AT225" s="121"/>
      <c r="AU225" s="285"/>
      <c r="AV225" s="285"/>
      <c r="AW225" s="238"/>
      <c r="AX225" s="238"/>
      <c r="AY225" s="239"/>
      <c r="AZ225" s="240"/>
      <c r="BA225" s="142"/>
      <c r="BB225" s="143"/>
      <c r="BC225" s="143"/>
      <c r="BD225" s="125"/>
      <c r="BE225" s="196"/>
      <c r="BF225" s="143"/>
      <c r="BG225" s="125"/>
      <c r="BH225" s="241"/>
      <c r="BI225" s="143"/>
      <c r="BJ225" s="125"/>
      <c r="BK225" s="125"/>
      <c r="BL225" s="143"/>
      <c r="BM225" s="125"/>
      <c r="BN225" s="241"/>
      <c r="BO225" s="241"/>
      <c r="BP225" s="125"/>
      <c r="BQ225" s="125"/>
      <c r="BR225" s="143"/>
      <c r="BS225" s="125"/>
      <c r="BT225" s="242"/>
      <c r="BU225" s="242"/>
      <c r="BV225" s="242"/>
      <c r="BW225" s="243"/>
      <c r="BX225" s="243"/>
    </row>
    <row r="226" spans="1:76" x14ac:dyDescent="0.25">
      <c r="A226" s="521">
        <f t="shared" si="215"/>
        <v>0</v>
      </c>
      <c r="B226" s="133"/>
      <c r="C226" s="441"/>
      <c r="D226" s="241"/>
      <c r="E226" s="263"/>
      <c r="F226" s="51"/>
      <c r="G226" s="51"/>
      <c r="H226" s="51"/>
      <c r="I226" s="51"/>
      <c r="J226" s="264"/>
      <c r="K226" s="137"/>
      <c r="L226" s="138"/>
      <c r="M226" s="138"/>
      <c r="N226" s="68"/>
      <c r="O226" s="53"/>
      <c r="P226" s="59"/>
      <c r="Q226" s="133"/>
      <c r="R226" s="133"/>
      <c r="S226" s="141"/>
      <c r="T226" s="142"/>
      <c r="U226" s="141"/>
      <c r="X226" s="143"/>
      <c r="Y226" s="125"/>
      <c r="Z226" s="51"/>
      <c r="AA226" s="51"/>
      <c r="AB226" s="37"/>
      <c r="AC226" s="37"/>
      <c r="AD226" s="239"/>
      <c r="AE226" s="66"/>
      <c r="AF226" s="126"/>
      <c r="AG226" s="43"/>
      <c r="AH226" s="140"/>
      <c r="AL226" s="235"/>
      <c r="AM226" s="139"/>
      <c r="AN226" s="139"/>
      <c r="AO226" s="139"/>
      <c r="AP226" s="48"/>
      <c r="AQ226" s="236"/>
      <c r="AR226" s="237"/>
      <c r="AS226" s="237"/>
      <c r="AT226" s="121"/>
      <c r="AU226" s="285"/>
      <c r="AV226" s="285"/>
      <c r="AW226" s="238"/>
      <c r="AX226" s="238"/>
      <c r="AY226" s="239"/>
      <c r="AZ226" s="240"/>
      <c r="BA226" s="142"/>
      <c r="BB226" s="143"/>
      <c r="BC226" s="143"/>
      <c r="BD226" s="125"/>
      <c r="BE226" s="196"/>
      <c r="BF226" s="143"/>
      <c r="BG226" s="125"/>
      <c r="BH226" s="241"/>
      <c r="BI226" s="143"/>
      <c r="BJ226" s="125"/>
      <c r="BK226" s="125"/>
      <c r="BL226" s="143"/>
      <c r="BM226" s="125"/>
      <c r="BN226" s="241"/>
      <c r="BO226" s="241"/>
      <c r="BP226" s="125"/>
      <c r="BQ226" s="125"/>
      <c r="BR226" s="143"/>
      <c r="BS226" s="125"/>
      <c r="BT226" s="242"/>
      <c r="BU226" s="242"/>
      <c r="BV226" s="242"/>
      <c r="BW226" s="243"/>
      <c r="BX226" s="243"/>
    </row>
    <row r="227" spans="1:76" x14ac:dyDescent="0.25">
      <c r="A227" s="521">
        <f t="shared" si="215"/>
        <v>0</v>
      </c>
      <c r="B227" s="133"/>
      <c r="C227" s="441"/>
      <c r="D227" s="241"/>
      <c r="E227" s="263"/>
      <c r="F227" s="51"/>
      <c r="G227" s="51"/>
      <c r="H227" s="51"/>
      <c r="I227" s="51"/>
      <c r="J227" s="264"/>
      <c r="K227" s="137"/>
      <c r="L227" s="138"/>
      <c r="M227" s="138"/>
      <c r="N227" s="68"/>
      <c r="O227" s="53"/>
      <c r="P227" s="59"/>
      <c r="Q227" s="133"/>
      <c r="R227" s="133"/>
      <c r="S227" s="141"/>
      <c r="T227" s="142"/>
      <c r="U227" s="141"/>
      <c r="X227" s="143"/>
      <c r="Y227" s="125"/>
      <c r="Z227" s="51"/>
      <c r="AA227" s="51"/>
      <c r="AB227" s="37"/>
      <c r="AC227" s="37"/>
      <c r="AD227" s="239"/>
      <c r="AE227" s="66"/>
      <c r="AF227" s="126"/>
      <c r="AG227" s="43"/>
      <c r="AH227" s="140"/>
      <c r="AL227" s="235"/>
      <c r="AM227" s="139"/>
      <c r="AN227" s="139"/>
      <c r="AO227" s="139"/>
      <c r="AP227" s="48"/>
      <c r="AQ227" s="236"/>
      <c r="AR227" s="237"/>
      <c r="AS227" s="237"/>
      <c r="AT227" s="121"/>
      <c r="AU227" s="285"/>
      <c r="AV227" s="285"/>
      <c r="AW227" s="238"/>
      <c r="AX227" s="238"/>
      <c r="AY227" s="239"/>
      <c r="AZ227" s="240"/>
      <c r="BA227" s="142"/>
      <c r="BB227" s="143"/>
      <c r="BC227" s="143"/>
      <c r="BD227" s="125"/>
      <c r="BE227" s="196"/>
      <c r="BF227" s="143"/>
      <c r="BG227" s="125"/>
      <c r="BH227" s="241"/>
      <c r="BI227" s="143"/>
      <c r="BJ227" s="125"/>
      <c r="BK227" s="125"/>
      <c r="BL227" s="143"/>
      <c r="BM227" s="125"/>
      <c r="BN227" s="241"/>
      <c r="BO227" s="241"/>
      <c r="BP227" s="125"/>
      <c r="BQ227" s="125"/>
      <c r="BR227" s="143"/>
      <c r="BS227" s="125"/>
      <c r="BT227" s="242"/>
      <c r="BU227" s="242"/>
      <c r="BV227" s="242"/>
      <c r="BW227" s="243"/>
      <c r="BX227" s="243"/>
    </row>
    <row r="228" spans="1:76" x14ac:dyDescent="0.25">
      <c r="A228" s="521">
        <f t="shared" si="215"/>
        <v>0</v>
      </c>
      <c r="B228" s="133"/>
      <c r="C228" s="441"/>
      <c r="D228" s="241"/>
      <c r="E228" s="263"/>
      <c r="F228" s="51"/>
      <c r="G228" s="51"/>
      <c r="H228" s="51"/>
      <c r="I228" s="51"/>
      <c r="J228" s="264"/>
      <c r="K228" s="137"/>
      <c r="L228" s="138"/>
      <c r="M228" s="138"/>
      <c r="N228" s="68"/>
      <c r="O228" s="53"/>
      <c r="P228" s="59"/>
      <c r="Q228" s="133"/>
      <c r="R228" s="133"/>
      <c r="S228" s="141"/>
      <c r="T228" s="142"/>
      <c r="U228" s="141"/>
      <c r="X228" s="143"/>
      <c r="Y228" s="125"/>
      <c r="Z228" s="51"/>
      <c r="AA228" s="51"/>
      <c r="AB228" s="37"/>
      <c r="AC228" s="37"/>
      <c r="AD228" s="239"/>
      <c r="AE228" s="66"/>
      <c r="AF228" s="126"/>
      <c r="AG228" s="43"/>
      <c r="AH228" s="140"/>
      <c r="AL228" s="235"/>
      <c r="AM228" s="139"/>
      <c r="AN228" s="139"/>
      <c r="AO228" s="139"/>
      <c r="AP228" s="48"/>
      <c r="AQ228" s="236"/>
      <c r="AR228" s="237"/>
      <c r="AS228" s="237"/>
      <c r="AT228" s="121"/>
      <c r="AU228" s="285"/>
      <c r="AV228" s="285"/>
      <c r="AW228" s="238"/>
      <c r="AX228" s="238"/>
      <c r="AY228" s="239"/>
      <c r="AZ228" s="240"/>
      <c r="BA228" s="142"/>
      <c r="BB228" s="143"/>
      <c r="BC228" s="143"/>
      <c r="BD228" s="125"/>
      <c r="BE228" s="196"/>
      <c r="BF228" s="143"/>
      <c r="BG228" s="125"/>
      <c r="BH228" s="241"/>
      <c r="BI228" s="143"/>
      <c r="BJ228" s="125"/>
      <c r="BK228" s="125"/>
      <c r="BL228" s="143"/>
      <c r="BM228" s="125"/>
      <c r="BN228" s="241"/>
      <c r="BO228" s="241"/>
      <c r="BP228" s="125"/>
      <c r="BQ228" s="125"/>
      <c r="BR228" s="143"/>
      <c r="BS228" s="125"/>
      <c r="BT228" s="242"/>
      <c r="BU228" s="242"/>
      <c r="BV228" s="242"/>
      <c r="BW228" s="243"/>
      <c r="BX228" s="243"/>
    </row>
    <row r="229" spans="1:76" x14ac:dyDescent="0.25">
      <c r="A229" s="521">
        <f t="shared" si="215"/>
        <v>0</v>
      </c>
      <c r="B229" s="133"/>
      <c r="C229" s="441"/>
      <c r="D229" s="241"/>
      <c r="E229" s="263"/>
      <c r="F229" s="51"/>
      <c r="G229" s="51"/>
      <c r="H229" s="51"/>
      <c r="I229" s="51"/>
      <c r="J229" s="264"/>
      <c r="K229" s="137"/>
      <c r="L229" s="138"/>
      <c r="M229" s="138"/>
      <c r="N229" s="68"/>
      <c r="O229" s="53"/>
      <c r="P229" s="59"/>
      <c r="Q229" s="133"/>
      <c r="R229" s="133"/>
      <c r="S229" s="141"/>
      <c r="T229" s="142"/>
      <c r="U229" s="141"/>
      <c r="X229" s="143"/>
      <c r="Y229" s="125"/>
      <c r="Z229" s="51"/>
      <c r="AA229" s="51"/>
      <c r="AB229" s="37"/>
      <c r="AC229" s="37"/>
      <c r="AD229" s="239"/>
      <c r="AE229" s="66"/>
      <c r="AF229" s="126"/>
      <c r="AG229" s="43"/>
      <c r="AH229" s="140"/>
      <c r="AL229" s="235"/>
      <c r="AM229" s="139"/>
      <c r="AN229" s="139"/>
      <c r="AO229" s="139"/>
      <c r="AP229" s="48"/>
      <c r="AQ229" s="236"/>
      <c r="AR229" s="237"/>
      <c r="AS229" s="237"/>
      <c r="AT229" s="121"/>
      <c r="AU229" s="285"/>
      <c r="AV229" s="285"/>
      <c r="AW229" s="238"/>
      <c r="AX229" s="238"/>
      <c r="AY229" s="239"/>
      <c r="AZ229" s="240"/>
      <c r="BA229" s="142"/>
      <c r="BB229" s="143"/>
      <c r="BC229" s="143"/>
      <c r="BD229" s="125"/>
      <c r="BE229" s="196"/>
      <c r="BF229" s="143"/>
      <c r="BG229" s="125"/>
      <c r="BH229" s="241"/>
      <c r="BI229" s="143"/>
      <c r="BJ229" s="125"/>
      <c r="BK229" s="125"/>
      <c r="BL229" s="143"/>
      <c r="BM229" s="125"/>
      <c r="BN229" s="241"/>
      <c r="BO229" s="241"/>
      <c r="BP229" s="125"/>
      <c r="BQ229" s="125"/>
      <c r="BR229" s="143"/>
      <c r="BS229" s="125"/>
      <c r="BT229" s="242"/>
      <c r="BU229" s="242"/>
      <c r="BV229" s="242"/>
      <c r="BW229" s="243"/>
      <c r="BX229" s="243"/>
    </row>
    <row r="230" spans="1:76" x14ac:dyDescent="0.25">
      <c r="A230" s="521">
        <f t="shared" si="215"/>
        <v>0</v>
      </c>
      <c r="B230" s="133"/>
      <c r="C230" s="441"/>
      <c r="D230" s="241"/>
      <c r="E230" s="263"/>
      <c r="F230" s="51"/>
      <c r="G230" s="51"/>
      <c r="H230" s="51"/>
      <c r="I230" s="51"/>
      <c r="J230" s="264"/>
      <c r="K230" s="137"/>
      <c r="L230" s="138"/>
      <c r="M230" s="138"/>
      <c r="N230" s="68"/>
      <c r="O230" s="53"/>
      <c r="P230" s="59"/>
      <c r="Q230" s="133"/>
      <c r="R230" s="133"/>
      <c r="S230" s="141"/>
      <c r="T230" s="142"/>
      <c r="U230" s="141"/>
      <c r="X230" s="143"/>
      <c r="Y230" s="125"/>
      <c r="Z230" s="51"/>
      <c r="AA230" s="51"/>
      <c r="AB230" s="37"/>
      <c r="AC230" s="37"/>
      <c r="AD230" s="239"/>
      <c r="AE230" s="66"/>
      <c r="AF230" s="126"/>
      <c r="AG230" s="43"/>
      <c r="AH230" s="140"/>
      <c r="AL230" s="235"/>
      <c r="AM230" s="139"/>
      <c r="AN230" s="139"/>
      <c r="AO230" s="139"/>
      <c r="AP230" s="48"/>
      <c r="AQ230" s="236"/>
      <c r="AR230" s="237"/>
      <c r="AS230" s="237"/>
      <c r="AT230" s="121"/>
      <c r="AU230" s="285"/>
      <c r="AV230" s="285"/>
      <c r="AW230" s="238"/>
      <c r="AX230" s="238"/>
      <c r="AY230" s="239"/>
      <c r="AZ230" s="240"/>
      <c r="BA230" s="142"/>
      <c r="BB230" s="143"/>
      <c r="BC230" s="143"/>
      <c r="BD230" s="125"/>
      <c r="BE230" s="196"/>
      <c r="BF230" s="143"/>
      <c r="BG230" s="125"/>
      <c r="BH230" s="241"/>
      <c r="BI230" s="143"/>
      <c r="BJ230" s="125"/>
      <c r="BK230" s="125"/>
      <c r="BL230" s="143"/>
      <c r="BM230" s="125"/>
      <c r="BN230" s="241"/>
      <c r="BO230" s="241"/>
      <c r="BP230" s="125"/>
      <c r="BQ230" s="125"/>
      <c r="BR230" s="143"/>
      <c r="BS230" s="125"/>
      <c r="BT230" s="242"/>
      <c r="BU230" s="242"/>
      <c r="BV230" s="242"/>
      <c r="BW230" s="243"/>
      <c r="BX230" s="243"/>
    </row>
    <row r="231" spans="1:76" x14ac:dyDescent="0.25">
      <c r="A231" s="521">
        <f t="shared" si="215"/>
        <v>0</v>
      </c>
      <c r="B231" s="133"/>
      <c r="C231" s="441"/>
      <c r="D231" s="241"/>
      <c r="E231" s="263"/>
      <c r="F231" s="51"/>
      <c r="G231" s="51"/>
      <c r="H231" s="51"/>
      <c r="I231" s="51"/>
      <c r="J231" s="264"/>
      <c r="K231" s="137"/>
      <c r="L231" s="138"/>
      <c r="M231" s="138"/>
      <c r="N231" s="68"/>
      <c r="O231" s="53"/>
      <c r="P231" s="59"/>
      <c r="Q231" s="133"/>
      <c r="R231" s="133"/>
      <c r="S231" s="141"/>
      <c r="T231" s="142"/>
      <c r="U231" s="141"/>
      <c r="X231" s="143"/>
      <c r="Y231" s="125"/>
      <c r="Z231" s="51"/>
      <c r="AA231" s="51"/>
      <c r="AB231" s="37"/>
      <c r="AC231" s="37"/>
      <c r="AD231" s="239"/>
      <c r="AE231" s="66"/>
      <c r="AF231" s="126"/>
      <c r="AG231" s="43"/>
      <c r="AH231" s="140"/>
      <c r="AL231" s="235"/>
      <c r="AM231" s="139"/>
      <c r="AN231" s="139"/>
      <c r="AO231" s="139"/>
      <c r="AP231" s="48"/>
      <c r="AQ231" s="236"/>
      <c r="AR231" s="237"/>
      <c r="AS231" s="237"/>
      <c r="AT231" s="121"/>
      <c r="AU231" s="285"/>
      <c r="AV231" s="285"/>
      <c r="AW231" s="238"/>
      <c r="AX231" s="238"/>
      <c r="AY231" s="239"/>
      <c r="AZ231" s="240"/>
      <c r="BA231" s="142"/>
      <c r="BB231" s="143"/>
      <c r="BC231" s="143"/>
      <c r="BD231" s="125"/>
      <c r="BE231" s="196"/>
      <c r="BF231" s="143"/>
      <c r="BG231" s="125"/>
      <c r="BH231" s="241"/>
      <c r="BI231" s="143"/>
      <c r="BJ231" s="125"/>
      <c r="BK231" s="125"/>
      <c r="BL231" s="143"/>
      <c r="BM231" s="125"/>
      <c r="BN231" s="241"/>
      <c r="BO231" s="241"/>
      <c r="BP231" s="125"/>
      <c r="BQ231" s="125"/>
      <c r="BR231" s="143"/>
      <c r="BS231" s="125"/>
      <c r="BT231" s="242"/>
      <c r="BU231" s="242"/>
      <c r="BV231" s="242"/>
      <c r="BW231" s="243"/>
      <c r="BX231" s="243"/>
    </row>
    <row r="232" spans="1:76" x14ac:dyDescent="0.25">
      <c r="A232" s="521">
        <f t="shared" si="215"/>
        <v>0</v>
      </c>
      <c r="B232" s="133"/>
      <c r="C232" s="441"/>
      <c r="D232" s="241"/>
      <c r="E232" s="263"/>
      <c r="F232" s="51"/>
      <c r="G232" s="51"/>
      <c r="H232" s="51"/>
      <c r="I232" s="51"/>
      <c r="J232" s="264"/>
      <c r="K232" s="137"/>
      <c r="L232" s="138"/>
      <c r="M232" s="138"/>
      <c r="N232" s="68"/>
      <c r="O232" s="53"/>
      <c r="P232" s="59"/>
      <c r="Q232" s="133"/>
      <c r="R232" s="133"/>
      <c r="S232" s="141"/>
      <c r="T232" s="142"/>
      <c r="U232" s="141"/>
      <c r="X232" s="143"/>
      <c r="Y232" s="125"/>
      <c r="Z232" s="51"/>
      <c r="AA232" s="51"/>
      <c r="AB232" s="37"/>
      <c r="AC232" s="37"/>
      <c r="AD232" s="239"/>
      <c r="AE232" s="66"/>
      <c r="AF232" s="126"/>
      <c r="AG232" s="43"/>
      <c r="AH232" s="140"/>
      <c r="AL232" s="235"/>
      <c r="AM232" s="139"/>
      <c r="AN232" s="139"/>
      <c r="AO232" s="139"/>
      <c r="AP232" s="48"/>
      <c r="AQ232" s="236"/>
      <c r="AR232" s="237"/>
      <c r="AS232" s="237"/>
      <c r="AT232" s="121"/>
      <c r="AU232" s="285"/>
      <c r="AV232" s="285"/>
      <c r="AW232" s="238"/>
      <c r="AX232" s="238"/>
      <c r="AY232" s="239"/>
      <c r="AZ232" s="240"/>
      <c r="BA232" s="142"/>
      <c r="BB232" s="143"/>
      <c r="BC232" s="143"/>
      <c r="BD232" s="125"/>
      <c r="BE232" s="196"/>
      <c r="BF232" s="143"/>
      <c r="BG232" s="125"/>
      <c r="BH232" s="241"/>
      <c r="BI232" s="143"/>
      <c r="BJ232" s="125"/>
      <c r="BK232" s="125"/>
      <c r="BL232" s="143"/>
      <c r="BM232" s="125"/>
      <c r="BN232" s="241"/>
      <c r="BO232" s="241"/>
      <c r="BP232" s="125"/>
      <c r="BQ232" s="125"/>
      <c r="BR232" s="143"/>
      <c r="BS232" s="125"/>
      <c r="BT232" s="242"/>
      <c r="BU232" s="242"/>
      <c r="BV232" s="242"/>
      <c r="BW232" s="243"/>
      <c r="BX232" s="243"/>
    </row>
    <row r="233" spans="1:76" x14ac:dyDescent="0.25">
      <c r="A233" s="521">
        <f t="shared" si="215"/>
        <v>0</v>
      </c>
      <c r="B233" s="133"/>
      <c r="C233" s="441"/>
      <c r="D233" s="241"/>
      <c r="E233" s="263"/>
      <c r="F233" s="51"/>
      <c r="G233" s="51"/>
      <c r="H233" s="51"/>
      <c r="I233" s="51"/>
      <c r="J233" s="264"/>
      <c r="K233" s="137"/>
      <c r="L233" s="138"/>
      <c r="M233" s="138"/>
      <c r="N233" s="68"/>
      <c r="O233" s="53"/>
      <c r="P233" s="59"/>
      <c r="Q233" s="133"/>
      <c r="R233" s="133"/>
      <c r="S233" s="141"/>
      <c r="T233" s="142"/>
      <c r="U233" s="141"/>
      <c r="X233" s="143"/>
      <c r="Y233" s="125"/>
      <c r="Z233" s="51"/>
      <c r="AA233" s="51"/>
      <c r="AB233" s="37"/>
      <c r="AC233" s="37"/>
      <c r="AD233" s="239"/>
      <c r="AE233" s="66"/>
      <c r="AF233" s="126"/>
      <c r="AG233" s="43"/>
      <c r="AH233" s="140"/>
      <c r="AL233" s="235"/>
      <c r="AM233" s="139"/>
      <c r="AN233" s="139"/>
      <c r="AO233" s="139"/>
      <c r="AP233" s="48"/>
      <c r="AQ233" s="236"/>
      <c r="AR233" s="237"/>
      <c r="AS233" s="237"/>
      <c r="AT233" s="121"/>
      <c r="AU233" s="285"/>
      <c r="AV233" s="285"/>
      <c r="AW233" s="238"/>
      <c r="AX233" s="238"/>
      <c r="AY233" s="239"/>
      <c r="AZ233" s="240"/>
      <c r="BA233" s="142"/>
      <c r="BB233" s="143"/>
      <c r="BC233" s="143"/>
      <c r="BD233" s="125"/>
      <c r="BE233" s="196"/>
      <c r="BF233" s="143"/>
      <c r="BG233" s="125"/>
      <c r="BH233" s="241"/>
      <c r="BI233" s="143"/>
      <c r="BJ233" s="125"/>
      <c r="BK233" s="125"/>
      <c r="BL233" s="143"/>
      <c r="BM233" s="125"/>
      <c r="BN233" s="241"/>
      <c r="BO233" s="241"/>
      <c r="BP233" s="125"/>
      <c r="BQ233" s="125"/>
      <c r="BR233" s="143"/>
      <c r="BS233" s="125"/>
      <c r="BT233" s="242"/>
      <c r="BU233" s="242"/>
      <c r="BV233" s="242"/>
      <c r="BW233" s="243"/>
      <c r="BX233" s="243"/>
    </row>
    <row r="234" spans="1:76" x14ac:dyDescent="0.25">
      <c r="A234" s="521">
        <f t="shared" si="215"/>
        <v>0</v>
      </c>
      <c r="B234" s="133"/>
      <c r="C234" s="441"/>
      <c r="D234" s="241"/>
      <c r="E234" s="263"/>
      <c r="F234" s="51"/>
      <c r="G234" s="51"/>
      <c r="H234" s="51"/>
      <c r="I234" s="51"/>
      <c r="J234" s="264"/>
      <c r="K234" s="137"/>
      <c r="L234" s="138"/>
      <c r="M234" s="138"/>
      <c r="N234" s="68"/>
      <c r="O234" s="53"/>
      <c r="P234" s="59"/>
      <c r="Q234" s="133"/>
      <c r="R234" s="133"/>
      <c r="S234" s="141"/>
      <c r="T234" s="142"/>
      <c r="U234" s="141"/>
      <c r="X234" s="143"/>
      <c r="Y234" s="125"/>
      <c r="Z234" s="51"/>
      <c r="AA234" s="51"/>
      <c r="AB234" s="37"/>
      <c r="AC234" s="37"/>
      <c r="AD234" s="239"/>
      <c r="AE234" s="66"/>
      <c r="AF234" s="126"/>
      <c r="AG234" s="43"/>
      <c r="AH234" s="140"/>
      <c r="AL234" s="235"/>
      <c r="AM234" s="139"/>
      <c r="AN234" s="139"/>
      <c r="AO234" s="139"/>
      <c r="AP234" s="48"/>
      <c r="AQ234" s="236"/>
      <c r="AR234" s="237"/>
      <c r="AS234" s="237"/>
      <c r="AT234" s="121"/>
      <c r="AU234" s="285"/>
      <c r="AV234" s="285"/>
      <c r="AW234" s="238"/>
      <c r="AX234" s="238"/>
      <c r="AY234" s="239"/>
      <c r="AZ234" s="240"/>
      <c r="BA234" s="142"/>
      <c r="BB234" s="143"/>
      <c r="BC234" s="143"/>
      <c r="BD234" s="125"/>
      <c r="BE234" s="196"/>
      <c r="BF234" s="143"/>
      <c r="BG234" s="125"/>
      <c r="BH234" s="241"/>
      <c r="BI234" s="143"/>
      <c r="BJ234" s="125"/>
      <c r="BK234" s="125"/>
      <c r="BL234" s="143"/>
      <c r="BM234" s="125"/>
      <c r="BN234" s="241"/>
      <c r="BO234" s="241"/>
      <c r="BP234" s="125"/>
      <c r="BQ234" s="125"/>
      <c r="BR234" s="143"/>
      <c r="BS234" s="125"/>
      <c r="BT234" s="242"/>
      <c r="BU234" s="242"/>
      <c r="BV234" s="242"/>
      <c r="BW234" s="243"/>
      <c r="BX234" s="243"/>
    </row>
    <row r="235" spans="1:76" x14ac:dyDescent="0.25">
      <c r="A235" s="521">
        <f t="shared" si="215"/>
        <v>0</v>
      </c>
      <c r="B235" s="133"/>
      <c r="C235" s="441"/>
      <c r="D235" s="241"/>
      <c r="E235" s="263"/>
      <c r="F235" s="51"/>
      <c r="G235" s="51"/>
      <c r="H235" s="51"/>
      <c r="I235" s="51"/>
      <c r="J235" s="264"/>
      <c r="K235" s="137"/>
      <c r="L235" s="138"/>
      <c r="M235" s="138"/>
      <c r="N235" s="68"/>
      <c r="O235" s="53"/>
      <c r="P235" s="59"/>
      <c r="Q235" s="133"/>
      <c r="R235" s="133"/>
      <c r="S235" s="141"/>
      <c r="T235" s="142"/>
      <c r="U235" s="141"/>
      <c r="X235" s="143"/>
      <c r="Y235" s="125"/>
      <c r="Z235" s="51"/>
      <c r="AA235" s="51"/>
      <c r="AB235" s="37"/>
      <c r="AC235" s="37"/>
      <c r="AD235" s="239"/>
      <c r="AE235" s="66"/>
      <c r="AF235" s="126"/>
      <c r="AG235" s="43"/>
      <c r="AH235" s="140"/>
      <c r="AL235" s="235"/>
      <c r="AM235" s="139"/>
      <c r="AN235" s="139"/>
      <c r="AO235" s="139"/>
      <c r="AP235" s="48"/>
      <c r="AQ235" s="236"/>
      <c r="AR235" s="237"/>
      <c r="AS235" s="237"/>
      <c r="AT235" s="121"/>
      <c r="AU235" s="285"/>
      <c r="AV235" s="285"/>
      <c r="AW235" s="238"/>
      <c r="AX235" s="238"/>
      <c r="AY235" s="239"/>
      <c r="AZ235" s="240"/>
      <c r="BA235" s="142"/>
      <c r="BB235" s="143"/>
      <c r="BC235" s="143"/>
      <c r="BD235" s="125"/>
      <c r="BE235" s="196"/>
      <c r="BF235" s="143"/>
      <c r="BG235" s="125"/>
      <c r="BH235" s="241"/>
      <c r="BI235" s="143"/>
      <c r="BJ235" s="125"/>
      <c r="BK235" s="125"/>
      <c r="BL235" s="143"/>
      <c r="BM235" s="125"/>
      <c r="BN235" s="241"/>
      <c r="BO235" s="241"/>
      <c r="BP235" s="125"/>
      <c r="BQ235" s="125"/>
      <c r="BR235" s="143"/>
      <c r="BS235" s="125"/>
      <c r="BT235" s="242"/>
      <c r="BU235" s="242"/>
      <c r="BV235" s="242"/>
      <c r="BW235" s="243"/>
      <c r="BX235" s="243"/>
    </row>
    <row r="236" spans="1:76" x14ac:dyDescent="0.25">
      <c r="A236" s="521">
        <f t="shared" si="215"/>
        <v>0</v>
      </c>
      <c r="B236" s="133"/>
      <c r="C236" s="441"/>
      <c r="D236" s="241"/>
      <c r="E236" s="263"/>
      <c r="F236" s="51"/>
      <c r="G236" s="51"/>
      <c r="H236" s="51"/>
      <c r="I236" s="51"/>
      <c r="J236" s="264"/>
      <c r="K236" s="137"/>
      <c r="L236" s="138"/>
      <c r="M236" s="138"/>
      <c r="N236" s="68"/>
      <c r="O236" s="53"/>
      <c r="P236" s="59"/>
      <c r="Q236" s="133"/>
      <c r="R236" s="133"/>
      <c r="S236" s="141"/>
      <c r="T236" s="142"/>
      <c r="U236" s="141"/>
      <c r="X236" s="143"/>
      <c r="Y236" s="125"/>
      <c r="Z236" s="51"/>
      <c r="AA236" s="51"/>
      <c r="AB236" s="37"/>
      <c r="AC236" s="37"/>
      <c r="AD236" s="239"/>
      <c r="AE236" s="66"/>
      <c r="AF236" s="126"/>
      <c r="AG236" s="43"/>
      <c r="AH236" s="140"/>
      <c r="AL236" s="235"/>
      <c r="AM236" s="139"/>
      <c r="AN236" s="139"/>
      <c r="AO236" s="139"/>
      <c r="AP236" s="48"/>
      <c r="AQ236" s="236"/>
      <c r="AR236" s="237"/>
      <c r="AS236" s="237"/>
      <c r="AT236" s="121"/>
      <c r="AU236" s="285"/>
      <c r="AV236" s="285"/>
      <c r="AW236" s="238"/>
      <c r="AX236" s="238"/>
      <c r="AY236" s="239"/>
      <c r="AZ236" s="240"/>
      <c r="BA236" s="142"/>
      <c r="BB236" s="143"/>
      <c r="BC236" s="143"/>
      <c r="BD236" s="125"/>
      <c r="BE236" s="196"/>
      <c r="BF236" s="143"/>
      <c r="BG236" s="125"/>
      <c r="BH236" s="241"/>
      <c r="BI236" s="143"/>
      <c r="BJ236" s="125"/>
      <c r="BK236" s="125"/>
      <c r="BL236" s="143"/>
      <c r="BM236" s="125"/>
      <c r="BN236" s="241"/>
      <c r="BO236" s="241"/>
      <c r="BP236" s="125"/>
      <c r="BQ236" s="125"/>
      <c r="BR236" s="143"/>
      <c r="BS236" s="125"/>
      <c r="BT236" s="242"/>
      <c r="BU236" s="242"/>
      <c r="BV236" s="242"/>
      <c r="BW236" s="243"/>
      <c r="BX236" s="243"/>
    </row>
    <row r="237" spans="1:76" x14ac:dyDescent="0.25">
      <c r="A237" s="521">
        <f t="shared" si="215"/>
        <v>0</v>
      </c>
      <c r="B237" s="133"/>
      <c r="C237" s="441"/>
      <c r="D237" s="241"/>
      <c r="E237" s="263"/>
      <c r="F237" s="51"/>
      <c r="G237" s="51"/>
      <c r="H237" s="51"/>
      <c r="I237" s="51"/>
      <c r="J237" s="264"/>
      <c r="K237" s="137"/>
      <c r="L237" s="138"/>
      <c r="M237" s="138"/>
      <c r="N237" s="68"/>
      <c r="O237" s="53"/>
      <c r="P237" s="59"/>
      <c r="Q237" s="133"/>
      <c r="R237" s="133"/>
      <c r="S237" s="141"/>
      <c r="T237" s="142"/>
      <c r="U237" s="141"/>
      <c r="X237" s="143"/>
      <c r="Y237" s="125"/>
      <c r="Z237" s="51"/>
      <c r="AA237" s="51"/>
      <c r="AB237" s="37"/>
      <c r="AC237" s="37"/>
      <c r="AD237" s="239"/>
      <c r="AE237" s="66"/>
      <c r="AF237" s="126"/>
      <c r="AG237" s="43"/>
      <c r="AH237" s="140"/>
      <c r="AL237" s="235"/>
      <c r="AM237" s="139"/>
      <c r="AN237" s="139"/>
      <c r="AO237" s="139"/>
      <c r="AP237" s="48"/>
      <c r="AQ237" s="236"/>
      <c r="AR237" s="237"/>
      <c r="AS237" s="237"/>
      <c r="AT237" s="121"/>
      <c r="AU237" s="285"/>
      <c r="AV237" s="285"/>
      <c r="AW237" s="238"/>
      <c r="AX237" s="238"/>
      <c r="AY237" s="239"/>
      <c r="AZ237" s="240"/>
      <c r="BA237" s="142"/>
      <c r="BB237" s="143"/>
      <c r="BC237" s="143"/>
      <c r="BD237" s="125"/>
      <c r="BE237" s="196"/>
      <c r="BF237" s="143"/>
      <c r="BG237" s="125"/>
      <c r="BH237" s="241"/>
      <c r="BI237" s="143"/>
      <c r="BJ237" s="125"/>
      <c r="BK237" s="125"/>
      <c r="BL237" s="143"/>
      <c r="BM237" s="125"/>
      <c r="BN237" s="241"/>
      <c r="BO237" s="241"/>
      <c r="BP237" s="125"/>
      <c r="BQ237" s="125"/>
      <c r="BR237" s="143"/>
      <c r="BS237" s="125"/>
      <c r="BT237" s="242"/>
      <c r="BU237" s="242"/>
      <c r="BV237" s="242"/>
      <c r="BW237" s="243"/>
      <c r="BX237" s="243"/>
    </row>
    <row r="238" spans="1:76" x14ac:dyDescent="0.25">
      <c r="A238" s="521">
        <f t="shared" si="215"/>
        <v>0</v>
      </c>
      <c r="B238" s="133"/>
      <c r="C238" s="441"/>
      <c r="D238" s="241"/>
      <c r="E238" s="263"/>
      <c r="F238" s="51"/>
      <c r="G238" s="51"/>
      <c r="H238" s="51"/>
      <c r="I238" s="51"/>
      <c r="J238" s="264"/>
      <c r="K238" s="137"/>
      <c r="L238" s="138"/>
      <c r="M238" s="138"/>
      <c r="N238" s="68"/>
      <c r="O238" s="53"/>
      <c r="P238" s="59"/>
      <c r="Q238" s="133"/>
      <c r="R238" s="133"/>
      <c r="S238" s="141"/>
      <c r="T238" s="142"/>
      <c r="U238" s="141"/>
      <c r="X238" s="143"/>
      <c r="Y238" s="125"/>
      <c r="Z238" s="51"/>
      <c r="AA238" s="51"/>
      <c r="AB238" s="37"/>
      <c r="AC238" s="37"/>
      <c r="AD238" s="239"/>
      <c r="AE238" s="66"/>
      <c r="AF238" s="126"/>
      <c r="AG238" s="43"/>
      <c r="AH238" s="140"/>
      <c r="AL238" s="235"/>
      <c r="AM238" s="139"/>
      <c r="AN238" s="139"/>
      <c r="AO238" s="139"/>
      <c r="AP238" s="48"/>
      <c r="AQ238" s="236"/>
      <c r="AR238" s="237"/>
      <c r="AS238" s="237"/>
      <c r="AT238" s="121"/>
      <c r="AU238" s="285"/>
      <c r="AV238" s="285"/>
      <c r="AW238" s="238"/>
      <c r="AX238" s="238"/>
      <c r="AY238" s="239"/>
      <c r="AZ238" s="240"/>
      <c r="BA238" s="142"/>
      <c r="BB238" s="143"/>
      <c r="BC238" s="143"/>
      <c r="BD238" s="125"/>
      <c r="BE238" s="196"/>
      <c r="BF238" s="143"/>
      <c r="BG238" s="125"/>
      <c r="BH238" s="241"/>
      <c r="BI238" s="143"/>
      <c r="BJ238" s="125"/>
      <c r="BK238" s="125"/>
      <c r="BL238" s="143"/>
      <c r="BM238" s="125"/>
      <c r="BN238" s="241"/>
      <c r="BO238" s="241"/>
      <c r="BP238" s="125"/>
      <c r="BQ238" s="125"/>
      <c r="BR238" s="143"/>
      <c r="BS238" s="125"/>
      <c r="BT238" s="242"/>
      <c r="BU238" s="242"/>
      <c r="BV238" s="242"/>
      <c r="BW238" s="243"/>
      <c r="BX238" s="243"/>
    </row>
    <row r="239" spans="1:76" x14ac:dyDescent="0.25">
      <c r="A239" s="521">
        <f t="shared" si="215"/>
        <v>0</v>
      </c>
      <c r="B239" s="133"/>
      <c r="C239" s="441"/>
      <c r="D239" s="241"/>
      <c r="E239" s="263"/>
      <c r="F239" s="51"/>
      <c r="G239" s="51"/>
      <c r="H239" s="51"/>
      <c r="I239" s="51"/>
      <c r="J239" s="264"/>
      <c r="K239" s="137"/>
      <c r="L239" s="138"/>
      <c r="M239" s="138"/>
      <c r="N239" s="68"/>
      <c r="O239" s="53"/>
      <c r="P239" s="59"/>
      <c r="Q239" s="133"/>
      <c r="R239" s="133"/>
      <c r="S239" s="141"/>
      <c r="T239" s="142"/>
      <c r="U239" s="141"/>
      <c r="X239" s="143"/>
      <c r="Y239" s="125"/>
      <c r="Z239" s="51"/>
      <c r="AA239" s="51"/>
      <c r="AB239" s="37"/>
      <c r="AC239" s="37"/>
      <c r="AD239" s="239"/>
      <c r="AE239" s="66"/>
      <c r="AF239" s="126"/>
      <c r="AG239" s="43"/>
      <c r="AH239" s="140"/>
      <c r="AL239" s="235"/>
      <c r="AM239" s="139"/>
      <c r="AN239" s="139"/>
      <c r="AO239" s="139"/>
      <c r="AP239" s="48"/>
      <c r="AQ239" s="236"/>
      <c r="AR239" s="237"/>
      <c r="AS239" s="237"/>
      <c r="AT239" s="121"/>
      <c r="AU239" s="285"/>
      <c r="AV239" s="285"/>
      <c r="AW239" s="238"/>
      <c r="AX239" s="238"/>
      <c r="AY239" s="239"/>
      <c r="AZ239" s="240"/>
      <c r="BA239" s="142"/>
      <c r="BB239" s="143"/>
      <c r="BC239" s="143"/>
      <c r="BD239" s="125"/>
      <c r="BE239" s="196"/>
      <c r="BF239" s="143"/>
      <c r="BG239" s="125"/>
      <c r="BH239" s="241"/>
      <c r="BI239" s="143"/>
      <c r="BJ239" s="125"/>
      <c r="BK239" s="125"/>
      <c r="BL239" s="143"/>
      <c r="BM239" s="125"/>
      <c r="BN239" s="241"/>
      <c r="BO239" s="241"/>
      <c r="BP239" s="125"/>
      <c r="BQ239" s="125"/>
      <c r="BR239" s="143"/>
      <c r="BS239" s="125"/>
      <c r="BT239" s="242"/>
      <c r="BU239" s="242"/>
      <c r="BV239" s="242"/>
      <c r="BW239" s="243"/>
      <c r="BX239" s="243"/>
    </row>
    <row r="240" spans="1:76" x14ac:dyDescent="0.25">
      <c r="A240" s="521">
        <f t="shared" si="215"/>
        <v>0</v>
      </c>
      <c r="B240" s="133"/>
      <c r="C240" s="441"/>
      <c r="D240" s="241"/>
      <c r="E240" s="263"/>
      <c r="F240" s="51"/>
      <c r="G240" s="51"/>
      <c r="H240" s="51"/>
      <c r="I240" s="51"/>
      <c r="J240" s="264"/>
      <c r="K240" s="137"/>
      <c r="L240" s="138"/>
      <c r="M240" s="138"/>
      <c r="N240" s="68"/>
      <c r="O240" s="53"/>
      <c r="P240" s="59"/>
      <c r="Q240" s="133"/>
      <c r="R240" s="133"/>
      <c r="S240" s="141"/>
      <c r="T240" s="142"/>
      <c r="U240" s="141"/>
      <c r="X240" s="143"/>
      <c r="Y240" s="125"/>
      <c r="Z240" s="51"/>
      <c r="AA240" s="51"/>
      <c r="AB240" s="37"/>
      <c r="AC240" s="37"/>
      <c r="AD240" s="239"/>
      <c r="AE240" s="66"/>
      <c r="AF240" s="126"/>
      <c r="AG240" s="43"/>
      <c r="AH240" s="140"/>
      <c r="AL240" s="235"/>
      <c r="AM240" s="139"/>
      <c r="AN240" s="139"/>
      <c r="AO240" s="139"/>
      <c r="AP240" s="48"/>
      <c r="AQ240" s="236"/>
      <c r="AR240" s="237"/>
      <c r="AS240" s="237"/>
      <c r="AT240" s="121"/>
      <c r="AU240" s="285"/>
      <c r="AV240" s="285"/>
      <c r="AW240" s="238"/>
      <c r="AX240" s="238"/>
      <c r="AY240" s="239"/>
      <c r="AZ240" s="240"/>
      <c r="BA240" s="142"/>
      <c r="BB240" s="143"/>
      <c r="BC240" s="143"/>
      <c r="BD240" s="125"/>
      <c r="BE240" s="196"/>
      <c r="BF240" s="143"/>
      <c r="BG240" s="125"/>
      <c r="BH240" s="241"/>
      <c r="BI240" s="143"/>
      <c r="BJ240" s="125"/>
      <c r="BK240" s="125"/>
      <c r="BL240" s="143"/>
      <c r="BM240" s="125"/>
      <c r="BN240" s="241"/>
      <c r="BO240" s="241"/>
      <c r="BP240" s="125"/>
      <c r="BQ240" s="125"/>
      <c r="BR240" s="143"/>
      <c r="BS240" s="125"/>
      <c r="BT240" s="242"/>
      <c r="BU240" s="242"/>
      <c r="BV240" s="242"/>
      <c r="BW240" s="243"/>
      <c r="BX240" s="243"/>
    </row>
    <row r="241" spans="1:76" x14ac:dyDescent="0.25">
      <c r="A241" s="521">
        <f t="shared" si="215"/>
        <v>0</v>
      </c>
      <c r="B241" s="133"/>
      <c r="C241" s="441"/>
      <c r="D241" s="241"/>
      <c r="E241" s="263"/>
      <c r="F241" s="51"/>
      <c r="G241" s="51"/>
      <c r="H241" s="51"/>
      <c r="I241" s="51"/>
      <c r="J241" s="264"/>
      <c r="K241" s="137"/>
      <c r="L241" s="138"/>
      <c r="M241" s="138"/>
      <c r="N241" s="68"/>
      <c r="O241" s="53"/>
      <c r="P241" s="59"/>
      <c r="Q241" s="133"/>
      <c r="R241" s="133"/>
      <c r="S241" s="141"/>
      <c r="T241" s="142"/>
      <c r="U241" s="141"/>
      <c r="X241" s="143"/>
      <c r="Y241" s="125"/>
      <c r="Z241" s="51"/>
      <c r="AA241" s="51"/>
      <c r="AB241" s="37"/>
      <c r="AC241" s="37"/>
      <c r="AD241" s="239"/>
      <c r="AE241" s="66"/>
      <c r="AF241" s="126"/>
      <c r="AG241" s="43"/>
      <c r="AH241" s="140"/>
      <c r="AL241" s="235"/>
      <c r="AM241" s="139"/>
      <c r="AN241" s="139"/>
      <c r="AO241" s="139"/>
      <c r="AP241" s="48"/>
      <c r="AQ241" s="236"/>
      <c r="AR241" s="237"/>
      <c r="AS241" s="237"/>
      <c r="AT241" s="121"/>
      <c r="AU241" s="285"/>
      <c r="AV241" s="285"/>
      <c r="AW241" s="238"/>
      <c r="AX241" s="238"/>
      <c r="AY241" s="239"/>
      <c r="AZ241" s="240"/>
      <c r="BA241" s="142"/>
      <c r="BB241" s="143"/>
      <c r="BC241" s="143"/>
      <c r="BD241" s="125"/>
      <c r="BE241" s="196"/>
      <c r="BF241" s="143"/>
      <c r="BG241" s="125"/>
      <c r="BH241" s="241"/>
      <c r="BI241" s="143"/>
      <c r="BJ241" s="125"/>
      <c r="BK241" s="125"/>
      <c r="BL241" s="143"/>
      <c r="BM241" s="125"/>
      <c r="BN241" s="241"/>
      <c r="BO241" s="241"/>
      <c r="BP241" s="125"/>
      <c r="BQ241" s="125"/>
      <c r="BR241" s="143"/>
      <c r="BS241" s="125"/>
      <c r="BT241" s="242"/>
      <c r="BU241" s="242"/>
      <c r="BV241" s="242"/>
      <c r="BW241" s="243"/>
      <c r="BX241" s="243"/>
    </row>
    <row r="242" spans="1:76" x14ac:dyDescent="0.25">
      <c r="A242" s="521">
        <f t="shared" si="215"/>
        <v>0</v>
      </c>
      <c r="B242" s="133"/>
      <c r="C242" s="441"/>
      <c r="D242" s="241"/>
      <c r="E242" s="263"/>
      <c r="F242" s="51"/>
      <c r="G242" s="51"/>
      <c r="H242" s="51"/>
      <c r="I242" s="51"/>
      <c r="J242" s="264"/>
      <c r="K242" s="137"/>
      <c r="L242" s="138"/>
      <c r="M242" s="138"/>
      <c r="N242" s="68"/>
      <c r="O242" s="53"/>
      <c r="P242" s="59"/>
      <c r="Q242" s="133"/>
      <c r="R242" s="133"/>
      <c r="S242" s="141"/>
      <c r="T242" s="142"/>
      <c r="U242" s="141"/>
      <c r="X242" s="143"/>
      <c r="Y242" s="125"/>
      <c r="Z242" s="51"/>
      <c r="AA242" s="51"/>
      <c r="AB242" s="37"/>
      <c r="AC242" s="37"/>
      <c r="AD242" s="239"/>
      <c r="AE242" s="66"/>
      <c r="AF242" s="126"/>
      <c r="AG242" s="43"/>
      <c r="AH242" s="140"/>
      <c r="AL242" s="235"/>
      <c r="AM242" s="139"/>
      <c r="AN242" s="139"/>
      <c r="AO242" s="139"/>
      <c r="AP242" s="48"/>
      <c r="AQ242" s="236"/>
      <c r="AR242" s="237"/>
      <c r="AS242" s="237"/>
      <c r="AT242" s="121"/>
      <c r="AU242" s="285"/>
      <c r="AV242" s="285"/>
      <c r="AW242" s="238"/>
      <c r="AX242" s="238"/>
      <c r="AY242" s="239"/>
      <c r="AZ242" s="240"/>
      <c r="BA242" s="142"/>
      <c r="BB242" s="143"/>
      <c r="BC242" s="143"/>
      <c r="BD242" s="125"/>
      <c r="BE242" s="196"/>
      <c r="BF242" s="143"/>
      <c r="BG242" s="125"/>
      <c r="BH242" s="241"/>
      <c r="BI242" s="143"/>
      <c r="BJ242" s="125"/>
      <c r="BK242" s="125"/>
      <c r="BL242" s="143"/>
      <c r="BM242" s="125"/>
      <c r="BN242" s="241"/>
      <c r="BO242" s="241"/>
      <c r="BP242" s="125"/>
      <c r="BQ242" s="125"/>
      <c r="BR242" s="143"/>
      <c r="BS242" s="125"/>
      <c r="BT242" s="242"/>
      <c r="BU242" s="242"/>
      <c r="BV242" s="242"/>
      <c r="BW242" s="243"/>
      <c r="BX242" s="243"/>
    </row>
    <row r="243" spans="1:76" x14ac:dyDescent="0.25">
      <c r="A243" s="521">
        <f t="shared" si="215"/>
        <v>0</v>
      </c>
      <c r="B243" s="133"/>
      <c r="C243" s="441"/>
      <c r="D243" s="241"/>
      <c r="E243" s="263"/>
      <c r="F243" s="51"/>
      <c r="G243" s="51"/>
      <c r="H243" s="51"/>
      <c r="I243" s="51"/>
      <c r="J243" s="264"/>
      <c r="K243" s="137"/>
      <c r="L243" s="138"/>
      <c r="M243" s="138"/>
      <c r="N243" s="68"/>
      <c r="O243" s="53"/>
      <c r="P243" s="59"/>
      <c r="Q243" s="133"/>
      <c r="R243" s="133"/>
      <c r="S243" s="141"/>
      <c r="T243" s="142"/>
      <c r="U243" s="141"/>
      <c r="X243" s="143"/>
      <c r="Y243" s="125"/>
      <c r="Z243" s="51"/>
      <c r="AA243" s="51"/>
      <c r="AB243" s="37"/>
      <c r="AC243" s="37"/>
      <c r="AD243" s="239"/>
      <c r="AE243" s="66"/>
      <c r="AF243" s="126"/>
      <c r="AG243" s="43"/>
      <c r="AH243" s="140"/>
      <c r="AL243" s="235"/>
      <c r="AM243" s="139"/>
      <c r="AN243" s="139"/>
      <c r="AO243" s="139"/>
      <c r="AP243" s="48"/>
      <c r="AQ243" s="236"/>
      <c r="AR243" s="237"/>
      <c r="AS243" s="237"/>
      <c r="AT243" s="121"/>
      <c r="AU243" s="285"/>
      <c r="AV243" s="285"/>
      <c r="AW243" s="238"/>
      <c r="AX243" s="238"/>
      <c r="AY243" s="239"/>
      <c r="AZ243" s="240"/>
      <c r="BA243" s="142"/>
      <c r="BB243" s="143"/>
      <c r="BC243" s="143"/>
      <c r="BD243" s="125"/>
      <c r="BE243" s="196"/>
      <c r="BF243" s="143"/>
      <c r="BG243" s="125"/>
      <c r="BH243" s="241"/>
      <c r="BI243" s="143"/>
      <c r="BJ243" s="125"/>
      <c r="BK243" s="125"/>
      <c r="BL243" s="143"/>
      <c r="BM243" s="125"/>
      <c r="BN243" s="241"/>
      <c r="BO243" s="241"/>
      <c r="BP243" s="125"/>
      <c r="BQ243" s="125"/>
      <c r="BR243" s="143"/>
      <c r="BS243" s="125"/>
      <c r="BT243" s="242"/>
      <c r="BU243" s="242"/>
      <c r="BV243" s="242"/>
      <c r="BW243" s="243"/>
      <c r="BX243" s="243"/>
    </row>
    <row r="244" spans="1:76" x14ac:dyDescent="0.25">
      <c r="A244" s="521">
        <f t="shared" si="215"/>
        <v>0</v>
      </c>
      <c r="B244" s="133"/>
      <c r="C244" s="441"/>
      <c r="D244" s="241"/>
      <c r="E244" s="263"/>
      <c r="F244" s="51"/>
      <c r="G244" s="51"/>
      <c r="H244" s="51"/>
      <c r="I244" s="51"/>
      <c r="J244" s="264"/>
      <c r="K244" s="137"/>
      <c r="L244" s="138"/>
      <c r="M244" s="138"/>
      <c r="N244" s="68"/>
      <c r="O244" s="53"/>
      <c r="P244" s="59"/>
      <c r="Q244" s="133"/>
      <c r="R244" s="133"/>
      <c r="S244" s="141"/>
      <c r="T244" s="142"/>
      <c r="U244" s="141"/>
      <c r="X244" s="143"/>
      <c r="Y244" s="125"/>
      <c r="Z244" s="51"/>
      <c r="AA244" s="51"/>
      <c r="AB244" s="37"/>
      <c r="AC244" s="37"/>
      <c r="AD244" s="239"/>
      <c r="AE244" s="66"/>
      <c r="AF244" s="126"/>
      <c r="AG244" s="43"/>
      <c r="AH244" s="140"/>
      <c r="AL244" s="235"/>
      <c r="AM244" s="139"/>
      <c r="AN244" s="139"/>
      <c r="AO244" s="139"/>
      <c r="AP244" s="48"/>
      <c r="AQ244" s="236"/>
      <c r="AR244" s="237"/>
      <c r="AS244" s="237"/>
      <c r="AT244" s="121"/>
      <c r="AU244" s="285"/>
      <c r="AV244" s="285"/>
      <c r="AW244" s="238"/>
      <c r="AX244" s="238"/>
      <c r="AY244" s="239"/>
      <c r="AZ244" s="240"/>
      <c r="BA244" s="142"/>
      <c r="BB244" s="143"/>
      <c r="BC244" s="143"/>
      <c r="BD244" s="125"/>
      <c r="BE244" s="196"/>
      <c r="BF244" s="143"/>
      <c r="BG244" s="125"/>
      <c r="BH244" s="241"/>
      <c r="BI244" s="143"/>
      <c r="BJ244" s="125"/>
      <c r="BK244" s="125"/>
      <c r="BL244" s="143"/>
      <c r="BM244" s="125"/>
      <c r="BN244" s="241"/>
      <c r="BO244" s="241"/>
      <c r="BP244" s="125"/>
      <c r="BQ244" s="125"/>
      <c r="BR244" s="143"/>
      <c r="BS244" s="125"/>
      <c r="BT244" s="242"/>
      <c r="BU244" s="242"/>
      <c r="BV244" s="242"/>
      <c r="BW244" s="243"/>
      <c r="BX244" s="243"/>
    </row>
    <row r="245" spans="1:76" x14ac:dyDescent="0.25">
      <c r="A245" s="521">
        <f t="shared" si="215"/>
        <v>0</v>
      </c>
      <c r="B245" s="133"/>
      <c r="C245" s="441"/>
      <c r="D245" s="241"/>
      <c r="E245" s="263"/>
      <c r="F245" s="51"/>
      <c r="G245" s="51"/>
      <c r="H245" s="51"/>
      <c r="I245" s="51"/>
      <c r="J245" s="264"/>
      <c r="K245" s="137"/>
      <c r="L245" s="138"/>
      <c r="M245" s="138"/>
      <c r="N245" s="68"/>
      <c r="O245" s="53"/>
      <c r="P245" s="59"/>
      <c r="Q245" s="133"/>
      <c r="R245" s="133"/>
      <c r="S245" s="141"/>
      <c r="T245" s="142"/>
      <c r="U245" s="141"/>
      <c r="X245" s="143"/>
      <c r="Y245" s="125"/>
      <c r="Z245" s="51"/>
      <c r="AA245" s="51"/>
      <c r="AB245" s="37"/>
      <c r="AC245" s="37"/>
      <c r="AD245" s="239"/>
      <c r="AE245" s="66"/>
      <c r="AF245" s="126"/>
      <c r="AG245" s="43"/>
      <c r="AH245" s="140"/>
      <c r="AL245" s="235"/>
      <c r="AM245" s="139"/>
      <c r="AN245" s="139"/>
      <c r="AO245" s="139"/>
      <c r="AP245" s="48"/>
      <c r="AQ245" s="236"/>
      <c r="AR245" s="237"/>
      <c r="AS245" s="237"/>
      <c r="AT245" s="121"/>
      <c r="AU245" s="285"/>
      <c r="AV245" s="285"/>
      <c r="AW245" s="238"/>
      <c r="AX245" s="238"/>
      <c r="AY245" s="239"/>
      <c r="AZ245" s="240"/>
      <c r="BA245" s="142"/>
      <c r="BB245" s="143"/>
      <c r="BC245" s="143"/>
      <c r="BD245" s="125"/>
      <c r="BE245" s="196"/>
      <c r="BF245" s="143"/>
      <c r="BG245" s="125"/>
      <c r="BH245" s="241"/>
      <c r="BI245" s="143"/>
      <c r="BJ245" s="125"/>
      <c r="BK245" s="125"/>
      <c r="BL245" s="143"/>
      <c r="BM245" s="125"/>
      <c r="BN245" s="241"/>
      <c r="BO245" s="241"/>
      <c r="BP245" s="125"/>
      <c r="BQ245" s="125"/>
      <c r="BR245" s="143"/>
      <c r="BS245" s="125"/>
      <c r="BT245" s="242"/>
      <c r="BU245" s="242"/>
      <c r="BV245" s="242"/>
      <c r="BW245" s="243"/>
      <c r="BX245" s="243"/>
    </row>
    <row r="246" spans="1:76" x14ac:dyDescent="0.25">
      <c r="A246" s="521">
        <f t="shared" si="215"/>
        <v>0</v>
      </c>
      <c r="B246" s="133"/>
      <c r="C246" s="441"/>
      <c r="D246" s="241"/>
      <c r="E246" s="263"/>
      <c r="F246" s="51"/>
      <c r="G246" s="51"/>
      <c r="H246" s="51"/>
      <c r="I246" s="51"/>
      <c r="J246" s="264"/>
      <c r="K246" s="137"/>
      <c r="L246" s="138"/>
      <c r="M246" s="138"/>
      <c r="N246" s="68"/>
      <c r="O246" s="53"/>
      <c r="P246" s="59"/>
      <c r="Q246" s="133"/>
      <c r="R246" s="133"/>
      <c r="S246" s="141"/>
      <c r="T246" s="142"/>
      <c r="U246" s="141"/>
      <c r="X246" s="143"/>
      <c r="Y246" s="125"/>
      <c r="Z246" s="51"/>
      <c r="AA246" s="51"/>
      <c r="AB246" s="37"/>
      <c r="AC246" s="37"/>
      <c r="AD246" s="239"/>
      <c r="AE246" s="66"/>
      <c r="AF246" s="126"/>
      <c r="AG246" s="43"/>
      <c r="AH246" s="140"/>
      <c r="AL246" s="235"/>
      <c r="AM246" s="139"/>
      <c r="AN246" s="139"/>
      <c r="AO246" s="139"/>
      <c r="AP246" s="48"/>
      <c r="AQ246" s="236"/>
      <c r="AR246" s="237"/>
      <c r="AS246" s="237"/>
      <c r="AT246" s="121"/>
      <c r="AU246" s="285"/>
      <c r="AV246" s="285"/>
      <c r="AW246" s="238"/>
      <c r="AX246" s="238"/>
      <c r="AY246" s="239"/>
      <c r="AZ246" s="240"/>
      <c r="BA246" s="142"/>
      <c r="BB246" s="143"/>
      <c r="BC246" s="143"/>
      <c r="BD246" s="125"/>
      <c r="BE246" s="196"/>
      <c r="BF246" s="143"/>
      <c r="BG246" s="125"/>
      <c r="BH246" s="241"/>
      <c r="BI246" s="143"/>
      <c r="BJ246" s="125"/>
      <c r="BK246" s="125"/>
      <c r="BL246" s="143"/>
      <c r="BM246" s="125"/>
      <c r="BN246" s="241"/>
      <c r="BO246" s="241"/>
      <c r="BP246" s="125"/>
      <c r="BQ246" s="125"/>
      <c r="BR246" s="143"/>
      <c r="BS246" s="125"/>
      <c r="BT246" s="242"/>
      <c r="BU246" s="242"/>
      <c r="BV246" s="242"/>
      <c r="BW246" s="243"/>
      <c r="BX246" s="243"/>
    </row>
    <row r="247" spans="1:76" x14ac:dyDescent="0.25">
      <c r="A247" s="521">
        <f t="shared" si="215"/>
        <v>0</v>
      </c>
      <c r="B247" s="133"/>
      <c r="C247" s="441"/>
      <c r="D247" s="241"/>
      <c r="E247" s="263"/>
      <c r="F247" s="51"/>
      <c r="G247" s="51"/>
      <c r="H247" s="51"/>
      <c r="I247" s="51"/>
      <c r="J247" s="264"/>
      <c r="K247" s="137"/>
      <c r="L247" s="138"/>
      <c r="M247" s="138"/>
      <c r="N247" s="68"/>
      <c r="O247" s="53"/>
      <c r="P247" s="59"/>
      <c r="Q247" s="133"/>
      <c r="R247" s="133"/>
      <c r="S247" s="141"/>
      <c r="T247" s="142"/>
      <c r="U247" s="141"/>
      <c r="X247" s="143"/>
      <c r="Y247" s="125"/>
      <c r="Z247" s="51"/>
      <c r="AA247" s="51"/>
      <c r="AB247" s="37"/>
      <c r="AC247" s="37"/>
      <c r="AD247" s="239"/>
      <c r="AE247" s="66"/>
      <c r="AF247" s="126"/>
      <c r="AG247" s="43"/>
      <c r="AH247" s="140"/>
      <c r="AL247" s="235"/>
      <c r="AM247" s="139"/>
      <c r="AN247" s="139"/>
      <c r="AO247" s="139"/>
      <c r="AP247" s="48"/>
      <c r="AQ247" s="236"/>
      <c r="AR247" s="237"/>
      <c r="AS247" s="237"/>
      <c r="AT247" s="121"/>
      <c r="AU247" s="285"/>
      <c r="AV247" s="285"/>
      <c r="AW247" s="238"/>
      <c r="AX247" s="238"/>
      <c r="AY247" s="239"/>
      <c r="AZ247" s="240"/>
      <c r="BA247" s="142"/>
      <c r="BB247" s="143"/>
      <c r="BC247" s="143"/>
      <c r="BD247" s="125"/>
      <c r="BE247" s="196"/>
      <c r="BF247" s="143"/>
      <c r="BG247" s="125"/>
      <c r="BH247" s="241"/>
      <c r="BI247" s="143"/>
      <c r="BJ247" s="125"/>
      <c r="BK247" s="125"/>
      <c r="BL247" s="143"/>
      <c r="BM247" s="125"/>
      <c r="BN247" s="241"/>
      <c r="BO247" s="241"/>
      <c r="BP247" s="125"/>
      <c r="BQ247" s="125"/>
      <c r="BR247" s="143"/>
      <c r="BS247" s="125"/>
      <c r="BT247" s="242"/>
      <c r="BU247" s="242"/>
      <c r="BV247" s="242"/>
      <c r="BW247" s="243"/>
      <c r="BX247" s="243"/>
    </row>
    <row r="248" spans="1:76" x14ac:dyDescent="0.25">
      <c r="A248" s="521">
        <f t="shared" si="215"/>
        <v>0</v>
      </c>
      <c r="B248" s="133"/>
      <c r="C248" s="441"/>
      <c r="D248" s="241"/>
      <c r="E248" s="263"/>
      <c r="F248" s="51"/>
      <c r="G248" s="51"/>
      <c r="H248" s="51"/>
      <c r="I248" s="51"/>
      <c r="J248" s="264"/>
      <c r="K248" s="137"/>
      <c r="L248" s="138"/>
      <c r="M248" s="138"/>
      <c r="N248" s="68"/>
      <c r="O248" s="53"/>
      <c r="P248" s="59"/>
      <c r="Q248" s="133"/>
      <c r="R248" s="133"/>
      <c r="S248" s="141"/>
      <c r="T248" s="142"/>
      <c r="U248" s="141"/>
      <c r="X248" s="143"/>
      <c r="Y248" s="125"/>
      <c r="Z248" s="51"/>
      <c r="AA248" s="51"/>
      <c r="AB248" s="37"/>
      <c r="AC248" s="37"/>
      <c r="AD248" s="239"/>
      <c r="AE248" s="66"/>
      <c r="AF248" s="126"/>
      <c r="AG248" s="43"/>
      <c r="AH248" s="140"/>
      <c r="AL248" s="235"/>
      <c r="AM248" s="139"/>
      <c r="AN248" s="139"/>
      <c r="AO248" s="139"/>
      <c r="AP248" s="48"/>
      <c r="AQ248" s="236"/>
      <c r="AR248" s="237"/>
      <c r="AS248" s="237"/>
      <c r="AT248" s="121"/>
      <c r="AU248" s="285"/>
      <c r="AV248" s="285"/>
      <c r="AW248" s="238"/>
      <c r="AX248" s="238"/>
      <c r="AY248" s="239"/>
      <c r="AZ248" s="240"/>
      <c r="BA248" s="142"/>
      <c r="BB248" s="143"/>
      <c r="BC248" s="143"/>
      <c r="BD248" s="125"/>
      <c r="BE248" s="196"/>
      <c r="BF248" s="143"/>
      <c r="BG248" s="125"/>
      <c r="BH248" s="241"/>
      <c r="BI248" s="143"/>
      <c r="BJ248" s="125"/>
      <c r="BK248" s="125"/>
      <c r="BL248" s="143"/>
      <c r="BM248" s="125"/>
      <c r="BN248" s="241"/>
      <c r="BO248" s="241"/>
      <c r="BP248" s="125"/>
      <c r="BQ248" s="125"/>
      <c r="BR248" s="143"/>
      <c r="BS248" s="125"/>
      <c r="BT248" s="242"/>
      <c r="BU248" s="242"/>
      <c r="BV248" s="242"/>
      <c r="BW248" s="243"/>
      <c r="BX248" s="243"/>
    </row>
    <row r="249" spans="1:76" x14ac:dyDescent="0.25">
      <c r="A249" s="521">
        <f t="shared" si="215"/>
        <v>0</v>
      </c>
      <c r="B249" s="133"/>
      <c r="C249" s="441"/>
      <c r="D249" s="241"/>
      <c r="E249" s="263"/>
      <c r="F249" s="51"/>
      <c r="G249" s="51"/>
      <c r="H249" s="51"/>
      <c r="I249" s="51"/>
      <c r="J249" s="264"/>
      <c r="K249" s="137"/>
      <c r="L249" s="138"/>
      <c r="M249" s="138"/>
      <c r="N249" s="68"/>
      <c r="O249" s="53"/>
      <c r="P249" s="59"/>
      <c r="Q249" s="133"/>
      <c r="R249" s="133"/>
      <c r="S249" s="141"/>
      <c r="T249" s="142"/>
      <c r="U249" s="141"/>
      <c r="X249" s="143"/>
      <c r="Y249" s="125"/>
      <c r="Z249" s="51"/>
      <c r="AA249" s="51"/>
      <c r="AB249" s="37"/>
      <c r="AC249" s="37"/>
      <c r="AD249" s="239"/>
      <c r="AE249" s="66"/>
      <c r="AF249" s="126"/>
      <c r="AG249" s="43"/>
      <c r="AH249" s="140"/>
      <c r="AL249" s="235"/>
      <c r="AM249" s="139"/>
      <c r="AN249" s="139"/>
      <c r="AO249" s="139"/>
      <c r="AP249" s="48"/>
      <c r="AQ249" s="236"/>
      <c r="AR249" s="237"/>
      <c r="AS249" s="237"/>
      <c r="AT249" s="121"/>
      <c r="AU249" s="285"/>
      <c r="AV249" s="285"/>
      <c r="AW249" s="238"/>
      <c r="AX249" s="238"/>
      <c r="AY249" s="239"/>
      <c r="AZ249" s="240"/>
      <c r="BA249" s="142"/>
      <c r="BB249" s="143"/>
      <c r="BC249" s="143"/>
      <c r="BD249" s="125"/>
      <c r="BE249" s="196"/>
      <c r="BF249" s="143"/>
      <c r="BG249" s="125"/>
      <c r="BH249" s="241"/>
      <c r="BI249" s="143"/>
      <c r="BJ249" s="125"/>
      <c r="BK249" s="125"/>
      <c r="BL249" s="143"/>
      <c r="BM249" s="125"/>
      <c r="BN249" s="241"/>
      <c r="BO249" s="241"/>
      <c r="BP249" s="125"/>
      <c r="BQ249" s="125"/>
      <c r="BR249" s="143"/>
      <c r="BS249" s="125"/>
      <c r="BT249" s="242"/>
      <c r="BU249" s="242"/>
      <c r="BV249" s="242"/>
      <c r="BW249" s="243"/>
      <c r="BX249" s="243"/>
    </row>
    <row r="250" spans="1:76" x14ac:dyDescent="0.25">
      <c r="A250" s="521">
        <f t="shared" si="215"/>
        <v>0</v>
      </c>
      <c r="B250" s="133"/>
      <c r="C250" s="441"/>
      <c r="D250" s="241"/>
      <c r="E250" s="263"/>
      <c r="F250" s="51"/>
      <c r="G250" s="51"/>
      <c r="H250" s="51"/>
      <c r="I250" s="51"/>
      <c r="J250" s="264"/>
      <c r="K250" s="137"/>
      <c r="L250" s="138"/>
      <c r="M250" s="138"/>
      <c r="N250" s="68"/>
      <c r="O250" s="53"/>
      <c r="P250" s="59"/>
      <c r="Q250" s="133"/>
      <c r="R250" s="133"/>
      <c r="S250" s="141"/>
      <c r="T250" s="142"/>
      <c r="U250" s="141"/>
      <c r="X250" s="143"/>
      <c r="Y250" s="125"/>
      <c r="Z250" s="51"/>
      <c r="AA250" s="51"/>
      <c r="AB250" s="37"/>
      <c r="AC250" s="37"/>
      <c r="AD250" s="239"/>
      <c r="AE250" s="66"/>
      <c r="AF250" s="126"/>
      <c r="AG250" s="43"/>
      <c r="AH250" s="140"/>
      <c r="AL250" s="235"/>
      <c r="AM250" s="139"/>
      <c r="AN250" s="139"/>
      <c r="AO250" s="139"/>
      <c r="AP250" s="48"/>
      <c r="AQ250" s="236"/>
      <c r="AR250" s="237"/>
      <c r="AS250" s="237"/>
      <c r="AT250" s="121"/>
      <c r="AU250" s="285"/>
      <c r="AV250" s="285"/>
      <c r="AW250" s="238"/>
      <c r="AX250" s="238"/>
      <c r="AY250" s="239"/>
      <c r="AZ250" s="240"/>
      <c r="BA250" s="142"/>
      <c r="BB250" s="143"/>
      <c r="BC250" s="143"/>
      <c r="BD250" s="125"/>
      <c r="BE250" s="196"/>
      <c r="BF250" s="143"/>
      <c r="BG250" s="125"/>
      <c r="BH250" s="241"/>
      <c r="BI250" s="143"/>
      <c r="BJ250" s="125"/>
      <c r="BK250" s="125"/>
      <c r="BL250" s="143"/>
      <c r="BM250" s="125"/>
      <c r="BN250" s="241"/>
      <c r="BO250" s="241"/>
      <c r="BP250" s="125"/>
      <c r="BQ250" s="125"/>
      <c r="BR250" s="143"/>
      <c r="BS250" s="125"/>
      <c r="BT250" s="242"/>
      <c r="BU250" s="242"/>
      <c r="BV250" s="242"/>
      <c r="BW250" s="243"/>
      <c r="BX250" s="243"/>
    </row>
    <row r="251" spans="1:76" x14ac:dyDescent="0.25">
      <c r="A251" s="521">
        <f t="shared" si="215"/>
        <v>0</v>
      </c>
      <c r="B251" s="133"/>
      <c r="C251" s="441"/>
      <c r="D251" s="241"/>
      <c r="E251" s="263"/>
      <c r="F251" s="51"/>
      <c r="G251" s="51"/>
      <c r="H251" s="51"/>
      <c r="I251" s="51"/>
      <c r="J251" s="264"/>
      <c r="K251" s="137"/>
      <c r="L251" s="138"/>
      <c r="M251" s="138"/>
      <c r="N251" s="68"/>
      <c r="O251" s="53"/>
      <c r="P251" s="59"/>
      <c r="Q251" s="133"/>
      <c r="R251" s="133"/>
      <c r="S251" s="141"/>
      <c r="T251" s="142"/>
      <c r="U251" s="141"/>
      <c r="X251" s="143"/>
      <c r="Y251" s="125"/>
      <c r="Z251" s="51"/>
      <c r="AA251" s="51"/>
      <c r="AB251" s="37"/>
      <c r="AC251" s="37"/>
      <c r="AD251" s="239"/>
      <c r="AE251" s="66"/>
      <c r="AF251" s="126"/>
      <c r="AG251" s="43"/>
      <c r="AH251" s="140"/>
      <c r="AL251" s="235"/>
      <c r="AM251" s="139"/>
      <c r="AN251" s="139"/>
      <c r="AO251" s="139"/>
      <c r="AP251" s="48"/>
      <c r="AQ251" s="236"/>
      <c r="AR251" s="237"/>
      <c r="AS251" s="237"/>
      <c r="AT251" s="121"/>
      <c r="AU251" s="285"/>
      <c r="AV251" s="285"/>
      <c r="AW251" s="238"/>
      <c r="AX251" s="238"/>
      <c r="AY251" s="239"/>
      <c r="AZ251" s="240"/>
      <c r="BA251" s="142"/>
      <c r="BB251" s="143"/>
      <c r="BC251" s="143"/>
      <c r="BD251" s="125"/>
      <c r="BE251" s="196"/>
      <c r="BF251" s="143"/>
      <c r="BG251" s="125"/>
      <c r="BH251" s="241"/>
      <c r="BI251" s="143"/>
      <c r="BJ251" s="125"/>
      <c r="BK251" s="125"/>
      <c r="BL251" s="143"/>
      <c r="BM251" s="125"/>
      <c r="BN251" s="241"/>
      <c r="BO251" s="241"/>
      <c r="BP251" s="125"/>
      <c r="BQ251" s="125"/>
      <c r="BR251" s="143"/>
      <c r="BS251" s="125"/>
      <c r="BT251" s="242"/>
      <c r="BU251" s="242"/>
      <c r="BV251" s="242"/>
      <c r="BW251" s="243"/>
      <c r="BX251" s="243"/>
    </row>
    <row r="252" spans="1:76" x14ac:dyDescent="0.25">
      <c r="A252" s="521">
        <f t="shared" si="215"/>
        <v>0</v>
      </c>
      <c r="B252" s="133"/>
      <c r="C252" s="441"/>
      <c r="D252" s="241"/>
      <c r="E252" s="263"/>
      <c r="F252" s="51"/>
      <c r="G252" s="51"/>
      <c r="H252" s="51"/>
      <c r="I252" s="51"/>
      <c r="J252" s="264"/>
      <c r="K252" s="137"/>
      <c r="L252" s="138"/>
      <c r="M252" s="138"/>
      <c r="N252" s="68"/>
      <c r="O252" s="53"/>
      <c r="P252" s="59"/>
      <c r="Q252" s="133"/>
      <c r="R252" s="133"/>
      <c r="S252" s="141"/>
      <c r="T252" s="142"/>
      <c r="U252" s="141"/>
      <c r="X252" s="143"/>
      <c r="Y252" s="125"/>
      <c r="Z252" s="51"/>
      <c r="AA252" s="51"/>
      <c r="AB252" s="37"/>
      <c r="AC252" s="37"/>
      <c r="AD252" s="239"/>
      <c r="AE252" s="66"/>
      <c r="AF252" s="126"/>
      <c r="AG252" s="43"/>
      <c r="AH252" s="140"/>
      <c r="AL252" s="235"/>
      <c r="AM252" s="139"/>
      <c r="AN252" s="139"/>
      <c r="AO252" s="139"/>
      <c r="AP252" s="48"/>
      <c r="AQ252" s="236"/>
      <c r="AR252" s="237"/>
      <c r="AS252" s="237"/>
      <c r="AT252" s="121"/>
      <c r="AU252" s="285"/>
      <c r="AV252" s="285"/>
      <c r="AW252" s="238"/>
      <c r="AX252" s="238"/>
      <c r="AY252" s="239"/>
      <c r="AZ252" s="240"/>
      <c r="BA252" s="142"/>
      <c r="BB252" s="143"/>
      <c r="BC252" s="143"/>
      <c r="BD252" s="125"/>
      <c r="BE252" s="196"/>
      <c r="BF252" s="143"/>
      <c r="BG252" s="125"/>
      <c r="BH252" s="241"/>
      <c r="BI252" s="143"/>
      <c r="BJ252" s="125"/>
      <c r="BK252" s="125"/>
      <c r="BL252" s="143"/>
      <c r="BM252" s="125"/>
      <c r="BN252" s="241"/>
      <c r="BO252" s="241"/>
      <c r="BP252" s="125"/>
      <c r="BQ252" s="125"/>
      <c r="BR252" s="143"/>
      <c r="BS252" s="125"/>
      <c r="BT252" s="242"/>
      <c r="BU252" s="242"/>
      <c r="BV252" s="242"/>
      <c r="BW252" s="243"/>
      <c r="BX252" s="243"/>
    </row>
    <row r="253" spans="1:76" x14ac:dyDescent="0.25">
      <c r="A253" s="521">
        <f t="shared" si="215"/>
        <v>0</v>
      </c>
      <c r="B253" s="133"/>
      <c r="C253" s="441"/>
      <c r="D253" s="241"/>
      <c r="E253" s="263"/>
      <c r="F253" s="51"/>
      <c r="G253" s="51"/>
      <c r="H253" s="51"/>
      <c r="I253" s="51"/>
      <c r="J253" s="264"/>
      <c r="K253" s="137"/>
      <c r="L253" s="138"/>
      <c r="M253" s="138"/>
      <c r="N253" s="68"/>
      <c r="O253" s="53"/>
      <c r="P253" s="59"/>
      <c r="Q253" s="133"/>
      <c r="R253" s="133"/>
      <c r="S253" s="141"/>
      <c r="T253" s="142"/>
      <c r="U253" s="141"/>
      <c r="X253" s="143"/>
      <c r="Y253" s="125"/>
      <c r="Z253" s="51"/>
      <c r="AA253" s="51"/>
      <c r="AB253" s="37"/>
      <c r="AC253" s="37"/>
      <c r="AD253" s="239"/>
      <c r="AE253" s="66"/>
      <c r="AF253" s="126"/>
      <c r="AG253" s="43"/>
      <c r="AH253" s="140"/>
      <c r="AL253" s="235"/>
      <c r="AM253" s="139"/>
      <c r="AN253" s="139"/>
      <c r="AO253" s="139"/>
      <c r="AP253" s="48"/>
      <c r="AQ253" s="236"/>
      <c r="AR253" s="237"/>
      <c r="AS253" s="237"/>
      <c r="AT253" s="121"/>
      <c r="AU253" s="285"/>
      <c r="AV253" s="285"/>
      <c r="AW253" s="238"/>
      <c r="AX253" s="238"/>
      <c r="AY253" s="239"/>
      <c r="AZ253" s="240"/>
      <c r="BA253" s="142"/>
      <c r="BB253" s="143"/>
      <c r="BC253" s="143"/>
      <c r="BD253" s="125"/>
      <c r="BE253" s="196"/>
      <c r="BF253" s="143"/>
      <c r="BG253" s="125"/>
      <c r="BH253" s="241"/>
      <c r="BI253" s="143"/>
      <c r="BJ253" s="125"/>
      <c r="BK253" s="125"/>
      <c r="BL253" s="143"/>
      <c r="BM253" s="125"/>
      <c r="BN253" s="241"/>
      <c r="BO253" s="241"/>
      <c r="BP253" s="125"/>
      <c r="BQ253" s="125"/>
      <c r="BR253" s="143"/>
      <c r="BS253" s="125"/>
      <c r="BT253" s="242"/>
      <c r="BU253" s="242"/>
      <c r="BV253" s="242"/>
      <c r="BW253" s="243"/>
      <c r="BX253" s="243"/>
    </row>
    <row r="254" spans="1:76" x14ac:dyDescent="0.25">
      <c r="A254" s="521">
        <f t="shared" si="215"/>
        <v>0</v>
      </c>
      <c r="B254" s="133"/>
      <c r="C254" s="441"/>
      <c r="D254" s="241"/>
      <c r="E254" s="263"/>
      <c r="F254" s="51"/>
      <c r="G254" s="51"/>
      <c r="H254" s="51"/>
      <c r="I254" s="51"/>
      <c r="J254" s="264"/>
      <c r="K254" s="137"/>
      <c r="L254" s="138"/>
      <c r="M254" s="138"/>
      <c r="N254" s="68"/>
      <c r="O254" s="53"/>
      <c r="P254" s="59"/>
      <c r="Q254" s="133"/>
      <c r="R254" s="133"/>
      <c r="S254" s="141"/>
      <c r="T254" s="142"/>
      <c r="U254" s="141"/>
      <c r="X254" s="143"/>
      <c r="Y254" s="125"/>
      <c r="Z254" s="51"/>
      <c r="AA254" s="51"/>
      <c r="AB254" s="37"/>
      <c r="AC254" s="37"/>
      <c r="AD254" s="239"/>
      <c r="AE254" s="66"/>
      <c r="AF254" s="126"/>
      <c r="AG254" s="43"/>
      <c r="AH254" s="140"/>
      <c r="AL254" s="235"/>
      <c r="AM254" s="139"/>
      <c r="AN254" s="139"/>
      <c r="AO254" s="139"/>
      <c r="AP254" s="48"/>
      <c r="AQ254" s="236"/>
      <c r="AR254" s="237"/>
      <c r="AS254" s="237"/>
      <c r="AT254" s="121"/>
      <c r="AU254" s="285"/>
      <c r="AV254" s="285"/>
      <c r="AW254" s="238"/>
      <c r="AX254" s="238"/>
      <c r="AY254" s="239"/>
      <c r="AZ254" s="240"/>
      <c r="BA254" s="142"/>
      <c r="BB254" s="143"/>
      <c r="BC254" s="143"/>
      <c r="BD254" s="125"/>
      <c r="BE254" s="196"/>
      <c r="BF254" s="143"/>
      <c r="BG254" s="125"/>
      <c r="BH254" s="241"/>
      <c r="BI254" s="143"/>
      <c r="BJ254" s="125"/>
      <c r="BK254" s="125"/>
      <c r="BL254" s="143"/>
      <c r="BM254" s="125"/>
      <c r="BN254" s="241"/>
      <c r="BO254" s="241"/>
      <c r="BP254" s="125"/>
      <c r="BQ254" s="125"/>
      <c r="BR254" s="143"/>
      <c r="BS254" s="125"/>
      <c r="BT254" s="242"/>
      <c r="BU254" s="242"/>
      <c r="BV254" s="242"/>
      <c r="BW254" s="243"/>
      <c r="BX254" s="243"/>
    </row>
    <row r="255" spans="1:76" x14ac:dyDescent="0.25">
      <c r="A255" s="521">
        <f t="shared" si="215"/>
        <v>0</v>
      </c>
      <c r="B255" s="133"/>
      <c r="C255" s="441"/>
      <c r="D255" s="241"/>
      <c r="E255" s="263"/>
      <c r="F255" s="51"/>
      <c r="G255" s="51"/>
      <c r="H255" s="51"/>
      <c r="I255" s="51"/>
      <c r="J255" s="264"/>
      <c r="K255" s="137"/>
      <c r="L255" s="138"/>
      <c r="M255" s="138"/>
      <c r="N255" s="68"/>
      <c r="O255" s="53"/>
      <c r="P255" s="59"/>
      <c r="Q255" s="133"/>
      <c r="R255" s="133"/>
      <c r="S255" s="141"/>
      <c r="T255" s="142"/>
      <c r="U255" s="141"/>
      <c r="X255" s="143"/>
      <c r="Y255" s="125"/>
      <c r="Z255" s="51"/>
      <c r="AA255" s="51"/>
      <c r="AB255" s="37"/>
      <c r="AC255" s="37"/>
      <c r="AD255" s="239"/>
      <c r="AE255" s="66"/>
      <c r="AF255" s="126"/>
      <c r="AG255" s="43"/>
      <c r="AH255" s="140"/>
      <c r="AL255" s="235"/>
      <c r="AM255" s="139"/>
      <c r="AN255" s="139"/>
      <c r="AO255" s="139"/>
      <c r="AP255" s="48"/>
      <c r="AQ255" s="236"/>
      <c r="AR255" s="237"/>
      <c r="AS255" s="237"/>
      <c r="AT255" s="121"/>
      <c r="AU255" s="285"/>
      <c r="AV255" s="285"/>
      <c r="AW255" s="238"/>
      <c r="AX255" s="238"/>
      <c r="AY255" s="239"/>
      <c r="AZ255" s="240"/>
      <c r="BA255" s="142"/>
      <c r="BB255" s="143"/>
      <c r="BC255" s="143"/>
      <c r="BD255" s="125"/>
      <c r="BE255" s="196"/>
      <c r="BF255" s="143"/>
      <c r="BG255" s="125"/>
      <c r="BH255" s="241"/>
      <c r="BI255" s="143"/>
      <c r="BJ255" s="125"/>
      <c r="BK255" s="125"/>
      <c r="BL255" s="143"/>
      <c r="BM255" s="125"/>
      <c r="BN255" s="241"/>
      <c r="BO255" s="241"/>
      <c r="BP255" s="125"/>
      <c r="BQ255" s="125"/>
      <c r="BR255" s="143"/>
      <c r="BS255" s="125"/>
      <c r="BT255" s="242"/>
      <c r="BU255" s="242"/>
      <c r="BV255" s="242"/>
      <c r="BW255" s="243"/>
      <c r="BX255" s="243"/>
    </row>
    <row r="256" spans="1:76" x14ac:dyDescent="0.25">
      <c r="A256" s="521">
        <f t="shared" si="215"/>
        <v>0</v>
      </c>
      <c r="B256" s="133"/>
      <c r="C256" s="441"/>
      <c r="D256" s="241"/>
      <c r="E256" s="263"/>
      <c r="F256" s="51"/>
      <c r="G256" s="51"/>
      <c r="H256" s="51"/>
      <c r="I256" s="51"/>
      <c r="J256" s="264"/>
      <c r="K256" s="137"/>
      <c r="L256" s="138"/>
      <c r="M256" s="138"/>
      <c r="N256" s="68"/>
      <c r="O256" s="53"/>
      <c r="P256" s="59"/>
      <c r="Q256" s="133"/>
      <c r="R256" s="133"/>
      <c r="S256" s="141"/>
      <c r="T256" s="142"/>
      <c r="U256" s="141"/>
      <c r="X256" s="143"/>
      <c r="Y256" s="125"/>
      <c r="Z256" s="51"/>
      <c r="AA256" s="51"/>
      <c r="AB256" s="37"/>
      <c r="AC256" s="37"/>
      <c r="AD256" s="239"/>
      <c r="AE256" s="66"/>
      <c r="AF256" s="126"/>
      <c r="AG256" s="43"/>
      <c r="AH256" s="140"/>
      <c r="AL256" s="235"/>
      <c r="AM256" s="139"/>
      <c r="AN256" s="139"/>
      <c r="AO256" s="139"/>
      <c r="AP256" s="48"/>
      <c r="AQ256" s="236"/>
      <c r="AR256" s="237"/>
      <c r="AS256" s="237"/>
      <c r="AT256" s="121"/>
      <c r="AU256" s="285"/>
      <c r="AV256" s="285"/>
      <c r="AW256" s="238"/>
      <c r="AX256" s="238"/>
      <c r="AY256" s="239"/>
      <c r="AZ256" s="240"/>
      <c r="BA256" s="142"/>
      <c r="BB256" s="143"/>
      <c r="BC256" s="143"/>
      <c r="BD256" s="125"/>
      <c r="BE256" s="196"/>
      <c r="BF256" s="143"/>
      <c r="BG256" s="125"/>
      <c r="BH256" s="241"/>
      <c r="BI256" s="143"/>
      <c r="BJ256" s="125"/>
      <c r="BK256" s="125"/>
      <c r="BL256" s="143"/>
      <c r="BM256" s="125"/>
      <c r="BN256" s="241"/>
      <c r="BO256" s="241"/>
      <c r="BP256" s="125"/>
      <c r="BQ256" s="125"/>
      <c r="BR256" s="143"/>
      <c r="BS256" s="125"/>
      <c r="BT256" s="242"/>
      <c r="BU256" s="242"/>
      <c r="BV256" s="242"/>
      <c r="BW256" s="243"/>
      <c r="BX256" s="243"/>
    </row>
    <row r="257" spans="1:76" x14ac:dyDescent="0.25">
      <c r="A257" s="521">
        <f t="shared" si="215"/>
        <v>0</v>
      </c>
      <c r="B257" s="133"/>
      <c r="C257" s="441"/>
      <c r="D257" s="241"/>
      <c r="E257" s="263"/>
      <c r="F257" s="51"/>
      <c r="G257" s="51"/>
      <c r="H257" s="51"/>
      <c r="I257" s="51"/>
      <c r="J257" s="264"/>
      <c r="K257" s="137"/>
      <c r="L257" s="138"/>
      <c r="M257" s="138"/>
      <c r="N257" s="68"/>
      <c r="O257" s="53"/>
      <c r="P257" s="59"/>
      <c r="Q257" s="133"/>
      <c r="R257" s="133"/>
      <c r="S257" s="141"/>
      <c r="T257" s="142"/>
      <c r="U257" s="141"/>
      <c r="X257" s="143"/>
      <c r="Y257" s="125"/>
      <c r="Z257" s="51"/>
      <c r="AA257" s="51"/>
      <c r="AB257" s="37"/>
      <c r="AC257" s="37"/>
      <c r="AD257" s="239"/>
      <c r="AE257" s="66"/>
      <c r="AF257" s="126"/>
      <c r="AG257" s="43"/>
      <c r="AH257" s="140"/>
      <c r="AL257" s="235"/>
      <c r="AM257" s="139"/>
      <c r="AN257" s="139"/>
      <c r="AO257" s="139"/>
      <c r="AP257" s="48"/>
      <c r="AQ257" s="236"/>
      <c r="AR257" s="237"/>
      <c r="AS257" s="237"/>
      <c r="AT257" s="121"/>
      <c r="AU257" s="285"/>
      <c r="AV257" s="285"/>
      <c r="AW257" s="238"/>
      <c r="AX257" s="238"/>
      <c r="AY257" s="239"/>
      <c r="AZ257" s="240"/>
      <c r="BA257" s="142"/>
      <c r="BB257" s="143"/>
      <c r="BC257" s="143"/>
      <c r="BD257" s="125"/>
      <c r="BE257" s="196"/>
      <c r="BF257" s="143"/>
      <c r="BG257" s="125"/>
      <c r="BH257" s="241"/>
      <c r="BI257" s="143"/>
      <c r="BJ257" s="125"/>
      <c r="BK257" s="125"/>
      <c r="BL257" s="143"/>
      <c r="BM257" s="125"/>
      <c r="BN257" s="241"/>
      <c r="BO257" s="241"/>
      <c r="BP257" s="125"/>
      <c r="BQ257" s="125"/>
      <c r="BR257" s="143"/>
      <c r="BS257" s="125"/>
      <c r="BT257" s="242"/>
      <c r="BU257" s="242"/>
      <c r="BV257" s="242"/>
      <c r="BW257" s="243"/>
      <c r="BX257" s="243"/>
    </row>
    <row r="258" spans="1:76" x14ac:dyDescent="0.25">
      <c r="A258" s="521">
        <f t="shared" si="215"/>
        <v>0</v>
      </c>
      <c r="B258" s="133"/>
      <c r="C258" s="441"/>
      <c r="D258" s="241"/>
      <c r="E258" s="263"/>
      <c r="F258" s="51"/>
      <c r="G258" s="51"/>
      <c r="H258" s="51"/>
      <c r="I258" s="51"/>
      <c r="J258" s="264"/>
      <c r="K258" s="137"/>
      <c r="L258" s="138"/>
      <c r="M258" s="138"/>
      <c r="N258" s="68"/>
      <c r="O258" s="53"/>
      <c r="P258" s="59"/>
      <c r="Q258" s="133"/>
      <c r="R258" s="133"/>
      <c r="S258" s="141"/>
      <c r="T258" s="142"/>
      <c r="U258" s="141"/>
      <c r="X258" s="143"/>
      <c r="Y258" s="125"/>
      <c r="Z258" s="51"/>
      <c r="AA258" s="51"/>
      <c r="AB258" s="37"/>
      <c r="AC258" s="37"/>
      <c r="AD258" s="239"/>
      <c r="AE258" s="66"/>
      <c r="AF258" s="126"/>
      <c r="AG258" s="43"/>
      <c r="AH258" s="140"/>
      <c r="AL258" s="235"/>
      <c r="AM258" s="139"/>
      <c r="AN258" s="139"/>
      <c r="AO258" s="139"/>
      <c r="AP258" s="48"/>
      <c r="AQ258" s="236"/>
      <c r="AR258" s="237"/>
      <c r="AS258" s="237"/>
      <c r="AT258" s="121"/>
      <c r="AU258" s="285"/>
      <c r="AV258" s="285"/>
      <c r="AW258" s="238"/>
      <c r="AX258" s="238"/>
      <c r="AY258" s="239"/>
      <c r="AZ258" s="240"/>
      <c r="BA258" s="142"/>
      <c r="BB258" s="143"/>
      <c r="BC258" s="143"/>
      <c r="BD258" s="125"/>
      <c r="BE258" s="196"/>
      <c r="BF258" s="143"/>
      <c r="BG258" s="125"/>
      <c r="BH258" s="241"/>
      <c r="BI258" s="143"/>
      <c r="BJ258" s="125"/>
      <c r="BK258" s="125"/>
      <c r="BL258" s="143"/>
      <c r="BM258" s="125"/>
      <c r="BN258" s="241"/>
      <c r="BO258" s="241"/>
      <c r="BP258" s="125"/>
      <c r="BQ258" s="125"/>
      <c r="BR258" s="143"/>
      <c r="BS258" s="125"/>
      <c r="BT258" s="242"/>
      <c r="BU258" s="242"/>
      <c r="BV258" s="242"/>
      <c r="BW258" s="243"/>
      <c r="BX258" s="243"/>
    </row>
    <row r="259" spans="1:76" x14ac:dyDescent="0.25">
      <c r="A259" s="521">
        <f t="shared" ref="A259:A279" si="216">V259</f>
        <v>0</v>
      </c>
      <c r="B259" s="133"/>
      <c r="C259" s="441"/>
      <c r="D259" s="241"/>
      <c r="E259" s="263"/>
      <c r="F259" s="51"/>
      <c r="G259" s="51"/>
      <c r="H259" s="51"/>
      <c r="I259" s="51"/>
      <c r="J259" s="264"/>
      <c r="K259" s="137"/>
      <c r="L259" s="138"/>
      <c r="M259" s="138"/>
      <c r="N259" s="68"/>
      <c r="O259" s="53"/>
      <c r="P259" s="59"/>
      <c r="Q259" s="133"/>
      <c r="R259" s="133"/>
      <c r="S259" s="141"/>
      <c r="T259" s="142"/>
      <c r="U259" s="141"/>
      <c r="X259" s="143"/>
      <c r="Y259" s="125"/>
      <c r="Z259" s="51"/>
      <c r="AA259" s="51"/>
      <c r="AB259" s="37"/>
      <c r="AC259" s="37"/>
      <c r="AD259" s="239"/>
      <c r="AE259" s="66"/>
      <c r="AF259" s="126"/>
      <c r="AG259" s="43"/>
      <c r="AH259" s="140"/>
      <c r="AL259" s="235"/>
      <c r="AM259" s="139"/>
      <c r="AN259" s="139"/>
      <c r="AO259" s="139"/>
      <c r="AP259" s="48"/>
      <c r="AQ259" s="236"/>
      <c r="AR259" s="237"/>
      <c r="AS259" s="237"/>
      <c r="AT259" s="121"/>
      <c r="AU259" s="285"/>
      <c r="AV259" s="285"/>
      <c r="AW259" s="238"/>
      <c r="AX259" s="238"/>
      <c r="AY259" s="239"/>
      <c r="AZ259" s="240"/>
      <c r="BA259" s="142"/>
      <c r="BB259" s="143"/>
      <c r="BC259" s="143"/>
      <c r="BD259" s="125"/>
      <c r="BE259" s="196"/>
      <c r="BF259" s="143"/>
      <c r="BG259" s="125"/>
      <c r="BH259" s="241"/>
      <c r="BI259" s="143"/>
      <c r="BJ259" s="125"/>
      <c r="BK259" s="125"/>
      <c r="BL259" s="143"/>
      <c r="BM259" s="125"/>
      <c r="BN259" s="241"/>
      <c r="BO259" s="241"/>
      <c r="BP259" s="125"/>
      <c r="BQ259" s="125"/>
      <c r="BR259" s="143"/>
      <c r="BS259" s="125"/>
      <c r="BT259" s="242"/>
      <c r="BU259" s="242"/>
      <c r="BV259" s="242"/>
      <c r="BW259" s="243"/>
      <c r="BX259" s="243"/>
    </row>
    <row r="260" spans="1:76" x14ac:dyDescent="0.25">
      <c r="A260" s="521">
        <f t="shared" si="216"/>
        <v>0</v>
      </c>
      <c r="B260" s="133"/>
      <c r="C260" s="441"/>
      <c r="D260" s="241"/>
      <c r="E260" s="263"/>
      <c r="F260" s="51"/>
      <c r="G260" s="51"/>
      <c r="H260" s="51"/>
      <c r="I260" s="51"/>
      <c r="J260" s="264"/>
      <c r="K260" s="137"/>
      <c r="L260" s="138"/>
      <c r="M260" s="138"/>
      <c r="N260" s="68"/>
      <c r="O260" s="53"/>
      <c r="P260" s="59"/>
      <c r="Q260" s="133"/>
      <c r="R260" s="133"/>
      <c r="S260" s="141"/>
      <c r="T260" s="142"/>
      <c r="U260" s="141"/>
      <c r="X260" s="143"/>
      <c r="Y260" s="125"/>
      <c r="Z260" s="51"/>
      <c r="AA260" s="51"/>
      <c r="AB260" s="37"/>
      <c r="AC260" s="37"/>
      <c r="AD260" s="239"/>
      <c r="AE260" s="66"/>
      <c r="AF260" s="126"/>
      <c r="AG260" s="43"/>
      <c r="AH260" s="140"/>
      <c r="AL260" s="235"/>
      <c r="AM260" s="139"/>
      <c r="AN260" s="139"/>
      <c r="AO260" s="139"/>
      <c r="AP260" s="48"/>
      <c r="AQ260" s="236"/>
      <c r="AR260" s="237"/>
      <c r="AS260" s="237"/>
      <c r="AT260" s="121"/>
      <c r="AU260" s="285"/>
      <c r="AV260" s="285"/>
      <c r="AW260" s="238"/>
      <c r="AX260" s="238"/>
      <c r="AY260" s="239"/>
      <c r="AZ260" s="240"/>
      <c r="BA260" s="142"/>
      <c r="BB260" s="143"/>
      <c r="BC260" s="143"/>
      <c r="BD260" s="125"/>
      <c r="BE260" s="196"/>
      <c r="BF260" s="143"/>
      <c r="BG260" s="125"/>
      <c r="BH260" s="241"/>
      <c r="BI260" s="143"/>
      <c r="BJ260" s="125"/>
      <c r="BK260" s="125"/>
      <c r="BL260" s="143"/>
      <c r="BM260" s="125"/>
      <c r="BN260" s="241"/>
      <c r="BO260" s="241"/>
      <c r="BP260" s="125"/>
      <c r="BQ260" s="125"/>
      <c r="BR260" s="143"/>
      <c r="BS260" s="125"/>
      <c r="BT260" s="242"/>
      <c r="BU260" s="242"/>
      <c r="BV260" s="242"/>
      <c r="BW260" s="243"/>
      <c r="BX260" s="243"/>
    </row>
    <row r="261" spans="1:76" x14ac:dyDescent="0.25">
      <c r="A261" s="521">
        <f t="shared" si="216"/>
        <v>0</v>
      </c>
      <c r="B261" s="133"/>
      <c r="C261" s="441"/>
      <c r="D261" s="241"/>
      <c r="E261" s="263"/>
      <c r="F261" s="51"/>
      <c r="G261" s="51"/>
      <c r="H261" s="51"/>
      <c r="I261" s="51"/>
      <c r="J261" s="264"/>
      <c r="K261" s="137"/>
      <c r="L261" s="138"/>
      <c r="M261" s="138"/>
      <c r="N261" s="68"/>
      <c r="O261" s="53"/>
      <c r="P261" s="59"/>
      <c r="Q261" s="133"/>
      <c r="R261" s="133"/>
      <c r="S261" s="141"/>
      <c r="T261" s="142"/>
      <c r="U261" s="141"/>
      <c r="X261" s="143"/>
      <c r="Y261" s="125"/>
      <c r="Z261" s="51"/>
      <c r="AA261" s="51"/>
      <c r="AB261" s="37"/>
      <c r="AC261" s="37"/>
      <c r="AD261" s="239"/>
      <c r="AE261" s="66"/>
      <c r="AF261" s="126"/>
      <c r="AG261" s="43"/>
      <c r="AH261" s="140"/>
      <c r="AL261" s="235"/>
      <c r="AM261" s="139"/>
      <c r="AN261" s="139"/>
      <c r="AO261" s="139"/>
      <c r="AP261" s="48"/>
      <c r="AQ261" s="236"/>
      <c r="AR261" s="237"/>
      <c r="AS261" s="237"/>
      <c r="AT261" s="121"/>
      <c r="AU261" s="285"/>
      <c r="AV261" s="285"/>
      <c r="AW261" s="238"/>
      <c r="AX261" s="238"/>
      <c r="AY261" s="239"/>
      <c r="AZ261" s="240"/>
      <c r="BA261" s="142"/>
      <c r="BB261" s="143"/>
      <c r="BC261" s="143"/>
      <c r="BD261" s="125"/>
      <c r="BE261" s="196"/>
      <c r="BF261" s="143"/>
      <c r="BG261" s="125"/>
      <c r="BH261" s="241"/>
      <c r="BI261" s="143"/>
      <c r="BJ261" s="125"/>
      <c r="BK261" s="125"/>
      <c r="BL261" s="143"/>
      <c r="BM261" s="125"/>
      <c r="BN261" s="241"/>
      <c r="BO261" s="241"/>
      <c r="BP261" s="125"/>
      <c r="BQ261" s="125"/>
      <c r="BR261" s="143"/>
      <c r="BS261" s="125"/>
      <c r="BT261" s="242"/>
      <c r="BU261" s="242"/>
      <c r="BV261" s="242"/>
      <c r="BW261" s="243"/>
      <c r="BX261" s="243"/>
    </row>
    <row r="262" spans="1:76" x14ac:dyDescent="0.25">
      <c r="A262" s="521">
        <f t="shared" si="216"/>
        <v>0</v>
      </c>
      <c r="B262" s="133"/>
      <c r="C262" s="441"/>
      <c r="D262" s="241"/>
      <c r="E262" s="263"/>
      <c r="F262" s="51"/>
      <c r="G262" s="51"/>
      <c r="H262" s="51"/>
      <c r="I262" s="51"/>
      <c r="J262" s="264"/>
      <c r="K262" s="137"/>
      <c r="L262" s="138"/>
      <c r="M262" s="138"/>
      <c r="N262" s="68"/>
      <c r="O262" s="53"/>
      <c r="P262" s="59"/>
      <c r="Q262" s="133"/>
      <c r="R262" s="133"/>
      <c r="S262" s="141"/>
      <c r="T262" s="142"/>
      <c r="U262" s="141"/>
      <c r="X262" s="143"/>
      <c r="Y262" s="125"/>
      <c r="Z262" s="51"/>
      <c r="AA262" s="51"/>
      <c r="AB262" s="37"/>
      <c r="AC262" s="37"/>
      <c r="AD262" s="239"/>
      <c r="AE262" s="66"/>
      <c r="AF262" s="126"/>
      <c r="AG262" s="43"/>
      <c r="AH262" s="140"/>
      <c r="AL262" s="235"/>
      <c r="AM262" s="139"/>
      <c r="AN262" s="139"/>
      <c r="AO262" s="139"/>
      <c r="AP262" s="48"/>
      <c r="AQ262" s="236"/>
      <c r="AR262" s="237"/>
      <c r="AS262" s="237"/>
      <c r="AT262" s="121"/>
      <c r="AU262" s="285"/>
      <c r="AV262" s="285"/>
      <c r="AW262" s="238"/>
      <c r="AX262" s="238"/>
      <c r="AY262" s="239"/>
      <c r="AZ262" s="240"/>
      <c r="BA262" s="142"/>
      <c r="BB262" s="143"/>
      <c r="BC262" s="143"/>
      <c r="BD262" s="125"/>
      <c r="BE262" s="196"/>
      <c r="BF262" s="143"/>
      <c r="BG262" s="125"/>
      <c r="BH262" s="241"/>
      <c r="BI262" s="143"/>
      <c r="BJ262" s="125"/>
      <c r="BK262" s="125"/>
      <c r="BL262" s="143"/>
      <c r="BM262" s="125"/>
      <c r="BN262" s="241"/>
      <c r="BO262" s="241"/>
      <c r="BP262" s="125"/>
      <c r="BQ262" s="125"/>
      <c r="BR262" s="143"/>
      <c r="BS262" s="125"/>
      <c r="BT262" s="242"/>
      <c r="BU262" s="242"/>
      <c r="BV262" s="242"/>
      <c r="BW262" s="243"/>
      <c r="BX262" s="243"/>
    </row>
    <row r="263" spans="1:76" x14ac:dyDescent="0.25">
      <c r="A263" s="521">
        <f t="shared" si="216"/>
        <v>0</v>
      </c>
      <c r="B263" s="133"/>
      <c r="C263" s="441"/>
      <c r="D263" s="241"/>
      <c r="E263" s="263"/>
      <c r="F263" s="51"/>
      <c r="G263" s="51"/>
      <c r="H263" s="51"/>
      <c r="I263" s="51"/>
      <c r="J263" s="264"/>
      <c r="K263" s="137"/>
      <c r="L263" s="138"/>
      <c r="M263" s="138"/>
      <c r="N263" s="68"/>
      <c r="O263" s="53"/>
      <c r="P263" s="59"/>
      <c r="Q263" s="133"/>
      <c r="R263" s="133"/>
      <c r="S263" s="141"/>
      <c r="T263" s="142"/>
      <c r="U263" s="141"/>
      <c r="X263" s="143"/>
      <c r="Y263" s="125"/>
      <c r="Z263" s="51"/>
      <c r="AA263" s="51"/>
      <c r="AB263" s="37"/>
      <c r="AC263" s="37"/>
      <c r="AD263" s="239"/>
      <c r="AE263" s="66"/>
      <c r="AF263" s="126"/>
      <c r="AG263" s="43"/>
      <c r="AH263" s="140"/>
      <c r="AL263" s="235"/>
      <c r="AM263" s="139"/>
      <c r="AN263" s="139"/>
      <c r="AO263" s="139"/>
      <c r="AP263" s="48"/>
      <c r="AQ263" s="236"/>
      <c r="AR263" s="237"/>
      <c r="AS263" s="237"/>
      <c r="AT263" s="121"/>
      <c r="AU263" s="285"/>
      <c r="AV263" s="285"/>
      <c r="AW263" s="238"/>
      <c r="AX263" s="238"/>
      <c r="AY263" s="239"/>
      <c r="AZ263" s="240"/>
      <c r="BA263" s="142"/>
      <c r="BB263" s="143"/>
      <c r="BC263" s="143"/>
      <c r="BD263" s="125"/>
      <c r="BE263" s="196"/>
      <c r="BF263" s="143"/>
      <c r="BG263" s="125"/>
      <c r="BH263" s="241"/>
      <c r="BI263" s="143"/>
      <c r="BJ263" s="125"/>
      <c r="BK263" s="125"/>
      <c r="BL263" s="143"/>
      <c r="BM263" s="125"/>
      <c r="BN263" s="241"/>
      <c r="BO263" s="241"/>
      <c r="BP263" s="125"/>
      <c r="BQ263" s="125"/>
      <c r="BR263" s="143"/>
      <c r="BS263" s="125"/>
      <c r="BT263" s="242"/>
      <c r="BU263" s="242"/>
      <c r="BV263" s="242"/>
      <c r="BW263" s="243"/>
      <c r="BX263" s="243"/>
    </row>
    <row r="264" spans="1:76" x14ac:dyDescent="0.25">
      <c r="A264" s="521">
        <f t="shared" si="216"/>
        <v>0</v>
      </c>
      <c r="B264" s="133"/>
      <c r="C264" s="441"/>
      <c r="D264" s="241"/>
      <c r="E264" s="263"/>
      <c r="F264" s="51"/>
      <c r="G264" s="51"/>
      <c r="H264" s="51"/>
      <c r="I264" s="51"/>
      <c r="J264" s="264"/>
      <c r="K264" s="137"/>
      <c r="L264" s="138"/>
      <c r="M264" s="138"/>
      <c r="N264" s="68"/>
      <c r="O264" s="53"/>
      <c r="P264" s="59"/>
      <c r="Q264" s="133"/>
      <c r="R264" s="133"/>
      <c r="S264" s="141"/>
      <c r="T264" s="142"/>
      <c r="U264" s="141"/>
      <c r="X264" s="143"/>
      <c r="Y264" s="125"/>
      <c r="Z264" s="51"/>
      <c r="AA264" s="51"/>
      <c r="AB264" s="37"/>
      <c r="AC264" s="37"/>
      <c r="AD264" s="239"/>
      <c r="AE264" s="66"/>
      <c r="AF264" s="126"/>
      <c r="AG264" s="43"/>
      <c r="AH264" s="140"/>
      <c r="AL264" s="235"/>
      <c r="AM264" s="139"/>
      <c r="AN264" s="139"/>
      <c r="AO264" s="139"/>
      <c r="AP264" s="48"/>
      <c r="AQ264" s="236"/>
      <c r="AR264" s="237"/>
      <c r="AS264" s="237"/>
      <c r="AT264" s="121"/>
      <c r="AU264" s="285"/>
      <c r="AV264" s="285"/>
      <c r="AW264" s="238"/>
      <c r="AX264" s="238"/>
      <c r="AY264" s="239"/>
      <c r="AZ264" s="240"/>
      <c r="BA264" s="142"/>
      <c r="BB264" s="143"/>
      <c r="BC264" s="143"/>
      <c r="BD264" s="125"/>
      <c r="BE264" s="196"/>
      <c r="BF264" s="143"/>
      <c r="BG264" s="125"/>
      <c r="BH264" s="241"/>
      <c r="BI264" s="143"/>
      <c r="BJ264" s="125"/>
      <c r="BK264" s="125"/>
      <c r="BL264" s="143"/>
      <c r="BM264" s="125"/>
      <c r="BN264" s="241"/>
      <c r="BO264" s="241"/>
      <c r="BP264" s="125"/>
      <c r="BQ264" s="125"/>
      <c r="BR264" s="143"/>
      <c r="BS264" s="125"/>
      <c r="BT264" s="242"/>
      <c r="BU264" s="242"/>
      <c r="BV264" s="242"/>
      <c r="BW264" s="243"/>
      <c r="BX264" s="243"/>
    </row>
    <row r="265" spans="1:76" x14ac:dyDescent="0.25">
      <c r="A265" s="521">
        <f t="shared" si="216"/>
        <v>0</v>
      </c>
      <c r="B265" s="133"/>
      <c r="C265" s="441"/>
      <c r="D265" s="241"/>
      <c r="E265" s="263"/>
      <c r="F265" s="51"/>
      <c r="G265" s="51"/>
      <c r="H265" s="51"/>
      <c r="I265" s="51"/>
      <c r="J265" s="264"/>
      <c r="K265" s="137"/>
      <c r="L265" s="138"/>
      <c r="M265" s="138"/>
      <c r="N265" s="68"/>
      <c r="O265" s="53"/>
      <c r="P265" s="59"/>
      <c r="Q265" s="133"/>
      <c r="R265" s="133"/>
      <c r="S265" s="141"/>
      <c r="T265" s="142"/>
      <c r="U265" s="141"/>
      <c r="X265" s="143"/>
      <c r="Y265" s="125"/>
      <c r="Z265" s="51"/>
      <c r="AA265" s="51"/>
      <c r="AB265" s="37"/>
      <c r="AC265" s="37"/>
      <c r="AD265" s="239"/>
      <c r="AE265" s="66"/>
      <c r="AF265" s="126"/>
      <c r="AG265" s="43"/>
      <c r="AH265" s="140"/>
      <c r="AL265" s="235"/>
      <c r="AM265" s="139"/>
      <c r="AN265" s="139"/>
      <c r="AO265" s="139"/>
      <c r="AP265" s="48"/>
      <c r="AQ265" s="236"/>
      <c r="AR265" s="237"/>
      <c r="AS265" s="237"/>
      <c r="AT265" s="121"/>
      <c r="AU265" s="285"/>
      <c r="AV265" s="285"/>
      <c r="AW265" s="238"/>
      <c r="AX265" s="238"/>
      <c r="AY265" s="239"/>
      <c r="AZ265" s="240"/>
      <c r="BA265" s="142"/>
      <c r="BB265" s="143"/>
      <c r="BC265" s="143"/>
      <c r="BD265" s="125"/>
      <c r="BE265" s="196"/>
      <c r="BF265" s="143"/>
      <c r="BG265" s="125"/>
      <c r="BH265" s="241"/>
      <c r="BI265" s="143"/>
      <c r="BJ265" s="125"/>
      <c r="BK265" s="125"/>
      <c r="BL265" s="143"/>
      <c r="BM265" s="125"/>
      <c r="BN265" s="241"/>
      <c r="BO265" s="241"/>
      <c r="BP265" s="125"/>
      <c r="BQ265" s="125"/>
      <c r="BR265" s="143"/>
      <c r="BS265" s="125"/>
      <c r="BT265" s="242"/>
      <c r="BU265" s="242"/>
      <c r="BV265" s="242"/>
      <c r="BW265" s="243"/>
      <c r="BX265" s="243"/>
    </row>
    <row r="266" spans="1:76" x14ac:dyDescent="0.25">
      <c r="A266" s="521">
        <f t="shared" si="216"/>
        <v>0</v>
      </c>
      <c r="B266" s="133"/>
      <c r="C266" s="441"/>
      <c r="D266" s="241"/>
      <c r="E266" s="263"/>
      <c r="F266" s="51"/>
      <c r="G266" s="51"/>
      <c r="H266" s="51"/>
      <c r="I266" s="51"/>
      <c r="J266" s="264"/>
      <c r="K266" s="137"/>
      <c r="L266" s="138"/>
      <c r="M266" s="138"/>
      <c r="N266" s="68"/>
      <c r="O266" s="53"/>
      <c r="P266" s="59"/>
      <c r="Q266" s="133"/>
      <c r="R266" s="133"/>
      <c r="S266" s="141"/>
      <c r="T266" s="142"/>
      <c r="U266" s="141"/>
      <c r="X266" s="143"/>
      <c r="Y266" s="125"/>
      <c r="Z266" s="51"/>
      <c r="AA266" s="51"/>
      <c r="AB266" s="37"/>
      <c r="AC266" s="37"/>
      <c r="AD266" s="239"/>
      <c r="AE266" s="66"/>
      <c r="AF266" s="126"/>
      <c r="AG266" s="43"/>
      <c r="AH266" s="140"/>
      <c r="AL266" s="235"/>
      <c r="AM266" s="139"/>
      <c r="AN266" s="139"/>
      <c r="AO266" s="139"/>
      <c r="AP266" s="48"/>
      <c r="AQ266" s="236"/>
      <c r="AR266" s="237"/>
      <c r="AS266" s="237"/>
      <c r="AT266" s="121"/>
      <c r="AU266" s="285"/>
      <c r="AV266" s="285"/>
      <c r="AW266" s="238"/>
      <c r="AX266" s="238"/>
      <c r="AY266" s="239"/>
      <c r="AZ266" s="240"/>
      <c r="BA266" s="142"/>
      <c r="BB266" s="143"/>
      <c r="BC266" s="143"/>
      <c r="BD266" s="125"/>
      <c r="BE266" s="196"/>
      <c r="BF266" s="143"/>
      <c r="BG266" s="125"/>
      <c r="BH266" s="241"/>
      <c r="BI266" s="143"/>
      <c r="BJ266" s="125"/>
      <c r="BK266" s="125"/>
      <c r="BL266" s="143"/>
      <c r="BM266" s="125"/>
      <c r="BN266" s="241"/>
      <c r="BO266" s="241"/>
      <c r="BP266" s="125"/>
      <c r="BQ266" s="125"/>
      <c r="BR266" s="143"/>
      <c r="BS266" s="125"/>
      <c r="BT266" s="242"/>
      <c r="BU266" s="242"/>
      <c r="BV266" s="242"/>
      <c r="BW266" s="243"/>
      <c r="BX266" s="243"/>
    </row>
    <row r="267" spans="1:76" x14ac:dyDescent="0.25">
      <c r="A267" s="521">
        <f t="shared" si="216"/>
        <v>0</v>
      </c>
      <c r="B267" s="133"/>
      <c r="C267" s="441"/>
      <c r="D267" s="241"/>
      <c r="E267" s="263"/>
      <c r="F267" s="51"/>
      <c r="G267" s="51"/>
      <c r="H267" s="51"/>
      <c r="I267" s="51"/>
      <c r="J267" s="264"/>
      <c r="K267" s="137"/>
      <c r="L267" s="138"/>
      <c r="M267" s="138"/>
      <c r="N267" s="68"/>
      <c r="O267" s="53"/>
      <c r="P267" s="59"/>
      <c r="Q267" s="133"/>
      <c r="R267" s="133"/>
      <c r="S267" s="141"/>
      <c r="T267" s="142"/>
      <c r="U267" s="141"/>
      <c r="X267" s="143"/>
      <c r="Y267" s="125"/>
      <c r="Z267" s="51"/>
      <c r="AA267" s="51"/>
      <c r="AB267" s="37"/>
      <c r="AC267" s="37"/>
      <c r="AD267" s="239"/>
      <c r="AE267" s="66"/>
      <c r="AF267" s="126"/>
      <c r="AG267" s="43"/>
      <c r="AH267" s="140"/>
      <c r="AL267" s="235"/>
      <c r="AM267" s="139"/>
      <c r="AN267" s="139"/>
      <c r="AO267" s="139"/>
      <c r="AP267" s="48"/>
      <c r="AQ267" s="236"/>
      <c r="AR267" s="237"/>
      <c r="AS267" s="237"/>
      <c r="AT267" s="121"/>
      <c r="AU267" s="285"/>
      <c r="AV267" s="285"/>
      <c r="AW267" s="238"/>
      <c r="AX267" s="238"/>
      <c r="AY267" s="239"/>
      <c r="AZ267" s="240"/>
      <c r="BA267" s="142"/>
      <c r="BB267" s="143"/>
      <c r="BC267" s="143"/>
      <c r="BD267" s="125"/>
      <c r="BE267" s="196"/>
      <c r="BF267" s="143"/>
      <c r="BG267" s="125"/>
      <c r="BH267" s="241"/>
      <c r="BI267" s="143"/>
      <c r="BJ267" s="125"/>
      <c r="BK267" s="125"/>
      <c r="BL267" s="143"/>
      <c r="BM267" s="125"/>
      <c r="BN267" s="241"/>
      <c r="BO267" s="241"/>
      <c r="BP267" s="125"/>
      <c r="BQ267" s="125"/>
      <c r="BR267" s="143"/>
      <c r="BS267" s="125"/>
      <c r="BT267" s="242"/>
      <c r="BU267" s="242"/>
      <c r="BV267" s="242"/>
      <c r="BW267" s="243"/>
      <c r="BX267" s="243"/>
    </row>
    <row r="268" spans="1:76" x14ac:dyDescent="0.25">
      <c r="A268" s="521">
        <f t="shared" si="216"/>
        <v>0</v>
      </c>
      <c r="B268" s="133"/>
      <c r="C268" s="441"/>
      <c r="D268" s="241"/>
      <c r="E268" s="263"/>
      <c r="F268" s="51"/>
      <c r="G268" s="51"/>
      <c r="H268" s="51"/>
      <c r="I268" s="51"/>
      <c r="J268" s="264"/>
      <c r="K268" s="137"/>
      <c r="L268" s="138"/>
      <c r="M268" s="138"/>
      <c r="N268" s="68"/>
      <c r="O268" s="53"/>
      <c r="P268" s="59"/>
      <c r="Q268" s="133"/>
      <c r="R268" s="133"/>
      <c r="S268" s="141"/>
      <c r="T268" s="142"/>
      <c r="U268" s="141"/>
      <c r="X268" s="143"/>
      <c r="Y268" s="125"/>
      <c r="Z268" s="51"/>
      <c r="AA268" s="51"/>
      <c r="AB268" s="37"/>
      <c r="AC268" s="37"/>
      <c r="AD268" s="239"/>
      <c r="AE268" s="66"/>
      <c r="AF268" s="126"/>
      <c r="AG268" s="43"/>
      <c r="AH268" s="140"/>
      <c r="AL268" s="235"/>
      <c r="AM268" s="139"/>
      <c r="AN268" s="139"/>
      <c r="AO268" s="139"/>
      <c r="AP268" s="48"/>
      <c r="AQ268" s="236"/>
      <c r="AR268" s="237"/>
      <c r="AS268" s="237"/>
      <c r="AT268" s="121"/>
      <c r="AU268" s="285"/>
      <c r="AV268" s="285"/>
      <c r="AW268" s="238"/>
      <c r="AX268" s="238"/>
      <c r="AY268" s="239"/>
      <c r="AZ268" s="240"/>
      <c r="BA268" s="142"/>
      <c r="BB268" s="143"/>
      <c r="BC268" s="143"/>
      <c r="BD268" s="125"/>
      <c r="BE268" s="196"/>
      <c r="BF268" s="143"/>
      <c r="BG268" s="125"/>
      <c r="BH268" s="241"/>
      <c r="BI268" s="143"/>
      <c r="BJ268" s="125"/>
      <c r="BK268" s="125"/>
      <c r="BL268" s="143"/>
      <c r="BM268" s="125"/>
      <c r="BN268" s="241"/>
      <c r="BO268" s="241"/>
      <c r="BP268" s="125"/>
      <c r="BQ268" s="125"/>
      <c r="BR268" s="143"/>
      <c r="BS268" s="125"/>
      <c r="BT268" s="242"/>
      <c r="BU268" s="242"/>
      <c r="BV268" s="242"/>
      <c r="BW268" s="243"/>
      <c r="BX268" s="243"/>
    </row>
    <row r="269" spans="1:76" x14ac:dyDescent="0.25">
      <c r="A269" s="521">
        <f t="shared" si="216"/>
        <v>0</v>
      </c>
      <c r="B269" s="133"/>
      <c r="C269" s="441"/>
      <c r="D269" s="241"/>
      <c r="E269" s="263"/>
      <c r="F269" s="51"/>
      <c r="G269" s="51"/>
      <c r="H269" s="51"/>
      <c r="I269" s="51"/>
      <c r="J269" s="264"/>
      <c r="K269" s="137"/>
      <c r="L269" s="138"/>
      <c r="M269" s="138"/>
      <c r="N269" s="68"/>
      <c r="O269" s="53"/>
      <c r="P269" s="59"/>
      <c r="Q269" s="133"/>
      <c r="R269" s="133"/>
      <c r="S269" s="141"/>
      <c r="T269" s="142"/>
      <c r="U269" s="141"/>
      <c r="X269" s="143"/>
      <c r="Y269" s="125"/>
      <c r="Z269" s="51"/>
      <c r="AA269" s="51"/>
      <c r="AB269" s="37"/>
      <c r="AC269" s="37"/>
      <c r="AD269" s="239"/>
      <c r="AE269" s="66"/>
      <c r="AF269" s="126"/>
      <c r="AG269" s="43"/>
      <c r="AH269" s="140"/>
      <c r="AL269" s="235"/>
      <c r="AM269" s="139"/>
      <c r="AN269" s="139"/>
      <c r="AO269" s="139"/>
      <c r="AP269" s="48"/>
      <c r="AQ269" s="236"/>
      <c r="AR269" s="237"/>
      <c r="AS269" s="237"/>
      <c r="AT269" s="121"/>
      <c r="AU269" s="285"/>
      <c r="AV269" s="285"/>
      <c r="AW269" s="238"/>
      <c r="AX269" s="238"/>
      <c r="AY269" s="239"/>
      <c r="AZ269" s="240"/>
      <c r="BA269" s="142"/>
      <c r="BB269" s="143"/>
      <c r="BC269" s="143"/>
      <c r="BD269" s="125"/>
      <c r="BE269" s="196"/>
      <c r="BF269" s="143"/>
      <c r="BG269" s="125"/>
      <c r="BH269" s="241"/>
      <c r="BI269" s="143"/>
      <c r="BJ269" s="125"/>
      <c r="BK269" s="125"/>
      <c r="BL269" s="143"/>
      <c r="BM269" s="125"/>
      <c r="BN269" s="241"/>
      <c r="BO269" s="241"/>
      <c r="BP269" s="125"/>
      <c r="BQ269" s="125"/>
      <c r="BR269" s="143"/>
      <c r="BS269" s="125"/>
      <c r="BT269" s="242"/>
      <c r="BU269" s="242"/>
      <c r="BV269" s="242"/>
      <c r="BW269" s="243"/>
      <c r="BX269" s="243"/>
    </row>
    <row r="270" spans="1:76" x14ac:dyDescent="0.25">
      <c r="A270" s="521">
        <f t="shared" si="216"/>
        <v>0</v>
      </c>
      <c r="B270" s="133"/>
      <c r="C270" s="441"/>
      <c r="D270" s="241"/>
      <c r="E270" s="263"/>
      <c r="F270" s="51"/>
      <c r="G270" s="51"/>
      <c r="H270" s="51"/>
      <c r="I270" s="51"/>
      <c r="J270" s="264"/>
      <c r="K270" s="137"/>
      <c r="L270" s="138"/>
      <c r="M270" s="138"/>
      <c r="N270" s="68"/>
      <c r="O270" s="53"/>
      <c r="P270" s="59"/>
      <c r="Q270" s="133"/>
      <c r="R270" s="133"/>
      <c r="S270" s="141"/>
      <c r="T270" s="142"/>
      <c r="U270" s="141"/>
      <c r="X270" s="143"/>
      <c r="Y270" s="125"/>
      <c r="Z270" s="51"/>
      <c r="AA270" s="51"/>
      <c r="AB270" s="37"/>
      <c r="AC270" s="37"/>
      <c r="AD270" s="239"/>
      <c r="AE270" s="66"/>
      <c r="AF270" s="126"/>
      <c r="AG270" s="43"/>
      <c r="AH270" s="140"/>
      <c r="AL270" s="235"/>
      <c r="AM270" s="139"/>
      <c r="AN270" s="139"/>
      <c r="AO270" s="139"/>
      <c r="AP270" s="48"/>
      <c r="AQ270" s="236"/>
      <c r="AR270" s="237"/>
      <c r="AS270" s="237"/>
      <c r="AT270" s="121"/>
      <c r="AU270" s="285"/>
      <c r="AV270" s="285"/>
      <c r="AW270" s="238"/>
      <c r="AX270" s="238"/>
      <c r="AY270" s="239"/>
      <c r="AZ270" s="240"/>
      <c r="BA270" s="142"/>
      <c r="BB270" s="143"/>
      <c r="BC270" s="143"/>
      <c r="BD270" s="125"/>
      <c r="BE270" s="196"/>
      <c r="BF270" s="143"/>
      <c r="BG270" s="125"/>
      <c r="BH270" s="241"/>
      <c r="BI270" s="143"/>
      <c r="BJ270" s="125"/>
      <c r="BK270" s="125"/>
      <c r="BL270" s="143"/>
      <c r="BM270" s="125"/>
      <c r="BN270" s="241"/>
      <c r="BO270" s="241"/>
      <c r="BP270" s="125"/>
      <c r="BQ270" s="125"/>
      <c r="BR270" s="143"/>
      <c r="BS270" s="125"/>
      <c r="BT270" s="242"/>
      <c r="BU270" s="242"/>
      <c r="BV270" s="242"/>
      <c r="BW270" s="243"/>
      <c r="BX270" s="243"/>
    </row>
    <row r="271" spans="1:76" x14ac:dyDescent="0.25">
      <c r="A271" s="521">
        <f t="shared" si="216"/>
        <v>0</v>
      </c>
      <c r="B271" s="133"/>
      <c r="C271" s="441"/>
      <c r="D271" s="241"/>
      <c r="E271" s="263"/>
      <c r="F271" s="51"/>
      <c r="G271" s="51"/>
      <c r="H271" s="51"/>
      <c r="I271" s="51"/>
      <c r="J271" s="264"/>
      <c r="K271" s="137"/>
      <c r="L271" s="138"/>
      <c r="M271" s="138"/>
      <c r="N271" s="68"/>
      <c r="O271" s="53"/>
      <c r="P271" s="59"/>
      <c r="Q271" s="133"/>
      <c r="R271" s="133"/>
      <c r="S271" s="141"/>
      <c r="T271" s="142"/>
      <c r="U271" s="141"/>
      <c r="X271" s="143"/>
      <c r="Y271" s="125"/>
      <c r="Z271" s="51"/>
      <c r="AA271" s="51"/>
      <c r="AB271" s="37"/>
      <c r="AC271" s="37"/>
      <c r="AD271" s="239"/>
      <c r="AE271" s="66"/>
      <c r="AF271" s="126"/>
      <c r="AG271" s="43"/>
      <c r="AH271" s="140"/>
      <c r="AL271" s="235"/>
      <c r="AM271" s="139"/>
      <c r="AN271" s="139"/>
      <c r="AO271" s="139"/>
      <c r="AP271" s="48"/>
      <c r="AQ271" s="236"/>
      <c r="AR271" s="237"/>
      <c r="AS271" s="237"/>
      <c r="AT271" s="121"/>
      <c r="AU271" s="285"/>
      <c r="AV271" s="285"/>
      <c r="AW271" s="238"/>
      <c r="AX271" s="238"/>
      <c r="AY271" s="239"/>
      <c r="AZ271" s="240"/>
      <c r="BA271" s="142"/>
      <c r="BB271" s="143"/>
      <c r="BC271" s="143"/>
      <c r="BD271" s="125"/>
      <c r="BE271" s="196"/>
      <c r="BF271" s="143"/>
      <c r="BG271" s="125"/>
      <c r="BH271" s="241"/>
      <c r="BI271" s="143"/>
      <c r="BJ271" s="125"/>
      <c r="BK271" s="125"/>
      <c r="BL271" s="143"/>
      <c r="BM271" s="125"/>
      <c r="BN271" s="241"/>
      <c r="BO271" s="241"/>
      <c r="BP271" s="125"/>
      <c r="BQ271" s="125"/>
      <c r="BR271" s="143"/>
      <c r="BS271" s="125"/>
      <c r="BT271" s="242"/>
      <c r="BU271" s="242"/>
      <c r="BV271" s="242"/>
      <c r="BW271" s="243"/>
      <c r="BX271" s="243"/>
    </row>
    <row r="272" spans="1:76" x14ac:dyDescent="0.25">
      <c r="A272" s="521">
        <f t="shared" si="216"/>
        <v>0</v>
      </c>
      <c r="B272" s="133"/>
      <c r="C272" s="441"/>
      <c r="D272" s="241"/>
      <c r="E272" s="263"/>
      <c r="F272" s="51"/>
      <c r="G272" s="51"/>
      <c r="H272" s="51"/>
      <c r="I272" s="51"/>
      <c r="J272" s="264"/>
      <c r="K272" s="137"/>
      <c r="L272" s="138"/>
      <c r="M272" s="138"/>
      <c r="N272" s="68"/>
      <c r="O272" s="53"/>
      <c r="P272" s="59"/>
      <c r="Q272" s="133"/>
      <c r="R272" s="133"/>
      <c r="S272" s="141"/>
      <c r="T272" s="142"/>
      <c r="U272" s="141"/>
      <c r="X272" s="143"/>
      <c r="Y272" s="125"/>
      <c r="Z272" s="51"/>
      <c r="AA272" s="51"/>
      <c r="AB272" s="37"/>
      <c r="AC272" s="37"/>
      <c r="AD272" s="239"/>
      <c r="AE272" s="66"/>
      <c r="AF272" s="126"/>
      <c r="AG272" s="43"/>
      <c r="AH272" s="140"/>
      <c r="AL272" s="235"/>
      <c r="AM272" s="139"/>
      <c r="AN272" s="139"/>
      <c r="AO272" s="139"/>
      <c r="AP272" s="48"/>
      <c r="AQ272" s="236"/>
      <c r="AR272" s="237"/>
      <c r="AS272" s="237"/>
      <c r="AT272" s="121"/>
      <c r="AU272" s="285"/>
      <c r="AV272" s="285"/>
      <c r="AW272" s="238"/>
      <c r="AX272" s="238"/>
      <c r="AY272" s="239"/>
      <c r="AZ272" s="240"/>
      <c r="BA272" s="142"/>
      <c r="BB272" s="143"/>
      <c r="BC272" s="143"/>
      <c r="BD272" s="125"/>
      <c r="BE272" s="196"/>
      <c r="BF272" s="143"/>
      <c r="BG272" s="125"/>
      <c r="BH272" s="241"/>
      <c r="BI272" s="143"/>
      <c r="BJ272" s="125"/>
      <c r="BK272" s="125"/>
      <c r="BL272" s="143"/>
      <c r="BM272" s="125"/>
      <c r="BN272" s="241"/>
      <c r="BO272" s="241"/>
      <c r="BP272" s="125"/>
      <c r="BQ272" s="125"/>
      <c r="BR272" s="143"/>
      <c r="BS272" s="125"/>
      <c r="BT272" s="242"/>
      <c r="BU272" s="242"/>
      <c r="BV272" s="242"/>
      <c r="BW272" s="243"/>
      <c r="BX272" s="243"/>
    </row>
    <row r="273" spans="1:76" x14ac:dyDescent="0.25">
      <c r="A273" s="521">
        <f t="shared" si="216"/>
        <v>0</v>
      </c>
      <c r="B273" s="133"/>
      <c r="C273" s="441"/>
      <c r="D273" s="241"/>
      <c r="E273" s="263"/>
      <c r="F273" s="51"/>
      <c r="G273" s="51"/>
      <c r="H273" s="51"/>
      <c r="I273" s="51"/>
      <c r="J273" s="264"/>
      <c r="K273" s="137"/>
      <c r="L273" s="138"/>
      <c r="M273" s="138"/>
      <c r="N273" s="68"/>
      <c r="O273" s="53"/>
      <c r="P273" s="59"/>
      <c r="Q273" s="133"/>
      <c r="R273" s="133"/>
      <c r="S273" s="141"/>
      <c r="T273" s="142"/>
      <c r="U273" s="141"/>
      <c r="X273" s="143"/>
      <c r="Y273" s="125"/>
      <c r="Z273" s="51"/>
      <c r="AA273" s="51"/>
      <c r="AB273" s="37"/>
      <c r="AC273" s="37"/>
      <c r="AD273" s="239"/>
      <c r="AE273" s="66"/>
      <c r="AF273" s="126"/>
      <c r="AG273" s="43"/>
      <c r="AH273" s="140"/>
      <c r="AL273" s="235"/>
      <c r="AM273" s="139"/>
      <c r="AN273" s="139"/>
      <c r="AO273" s="139"/>
      <c r="AP273" s="48"/>
      <c r="AQ273" s="236"/>
      <c r="AR273" s="237"/>
      <c r="AS273" s="237"/>
      <c r="AT273" s="121"/>
      <c r="AU273" s="285"/>
      <c r="AV273" s="285"/>
      <c r="AW273" s="238"/>
      <c r="AX273" s="238"/>
      <c r="AY273" s="239"/>
      <c r="AZ273" s="240"/>
      <c r="BA273" s="142"/>
      <c r="BB273" s="143"/>
      <c r="BC273" s="143"/>
      <c r="BD273" s="125"/>
      <c r="BE273" s="196"/>
      <c r="BF273" s="143"/>
      <c r="BG273" s="125"/>
      <c r="BH273" s="241"/>
      <c r="BI273" s="143"/>
      <c r="BJ273" s="125"/>
      <c r="BK273" s="125"/>
      <c r="BL273" s="143"/>
      <c r="BM273" s="125"/>
      <c r="BN273" s="241"/>
      <c r="BO273" s="241"/>
      <c r="BP273" s="125"/>
      <c r="BQ273" s="125"/>
      <c r="BR273" s="143"/>
      <c r="BS273" s="125"/>
      <c r="BT273" s="242"/>
      <c r="BU273" s="242"/>
      <c r="BV273" s="242"/>
      <c r="BW273" s="243"/>
      <c r="BX273" s="243"/>
    </row>
    <row r="274" spans="1:76" x14ac:dyDescent="0.25">
      <c r="A274" s="521">
        <f t="shared" si="216"/>
        <v>0</v>
      </c>
      <c r="B274" s="133"/>
      <c r="C274" s="441"/>
      <c r="D274" s="241"/>
      <c r="E274" s="263"/>
      <c r="F274" s="51"/>
      <c r="G274" s="51"/>
      <c r="H274" s="51"/>
      <c r="I274" s="51"/>
      <c r="J274" s="264"/>
      <c r="K274" s="137"/>
      <c r="L274" s="138"/>
      <c r="M274" s="138"/>
      <c r="N274" s="68"/>
      <c r="O274" s="53"/>
      <c r="P274" s="59"/>
      <c r="Q274" s="133"/>
      <c r="R274" s="133"/>
      <c r="S274" s="141"/>
      <c r="T274" s="142"/>
      <c r="U274" s="141"/>
      <c r="X274" s="143"/>
      <c r="Y274" s="125"/>
      <c r="Z274" s="51"/>
      <c r="AA274" s="51"/>
      <c r="AB274" s="37"/>
      <c r="AC274" s="37"/>
      <c r="AD274" s="239"/>
      <c r="AE274" s="66"/>
      <c r="AF274" s="126"/>
      <c r="AG274" s="43"/>
      <c r="AH274" s="140"/>
      <c r="AL274" s="235"/>
      <c r="AM274" s="139"/>
      <c r="AN274" s="139"/>
      <c r="AO274" s="139"/>
      <c r="AP274" s="48"/>
      <c r="AQ274" s="236"/>
      <c r="AR274" s="237"/>
      <c r="AS274" s="237"/>
      <c r="AT274" s="121"/>
      <c r="AU274" s="285"/>
      <c r="AV274" s="285"/>
      <c r="AW274" s="238"/>
      <c r="AX274" s="238"/>
      <c r="AY274" s="239"/>
      <c r="AZ274" s="240"/>
      <c r="BA274" s="142"/>
      <c r="BB274" s="143"/>
      <c r="BC274" s="143"/>
      <c r="BD274" s="125"/>
      <c r="BE274" s="196"/>
      <c r="BF274" s="143"/>
      <c r="BG274" s="125"/>
      <c r="BH274" s="241"/>
      <c r="BI274" s="143"/>
      <c r="BJ274" s="125"/>
      <c r="BK274" s="125"/>
      <c r="BL274" s="143"/>
      <c r="BM274" s="125"/>
      <c r="BN274" s="241"/>
      <c r="BO274" s="241"/>
      <c r="BP274" s="125"/>
      <c r="BQ274" s="125"/>
      <c r="BR274" s="143"/>
      <c r="BS274" s="125"/>
      <c r="BT274" s="242"/>
      <c r="BU274" s="242"/>
      <c r="BV274" s="242"/>
      <c r="BW274" s="243"/>
      <c r="BX274" s="243"/>
    </row>
    <row r="275" spans="1:76" x14ac:dyDescent="0.25">
      <c r="A275" s="521">
        <f t="shared" si="216"/>
        <v>0</v>
      </c>
      <c r="B275" s="133"/>
      <c r="C275" s="441"/>
      <c r="D275" s="241"/>
      <c r="E275" s="263"/>
      <c r="F275" s="51"/>
      <c r="G275" s="51"/>
      <c r="H275" s="51"/>
      <c r="I275" s="51"/>
      <c r="J275" s="264"/>
      <c r="K275" s="137"/>
      <c r="L275" s="138"/>
      <c r="M275" s="138"/>
      <c r="N275" s="68"/>
      <c r="O275" s="53"/>
      <c r="P275" s="59"/>
      <c r="Q275" s="133"/>
      <c r="R275" s="133"/>
      <c r="S275" s="141"/>
      <c r="T275" s="142"/>
      <c r="U275" s="141"/>
      <c r="X275" s="143"/>
      <c r="Y275" s="125"/>
      <c r="Z275" s="51"/>
      <c r="AA275" s="51"/>
      <c r="AB275" s="37"/>
      <c r="AC275" s="37"/>
      <c r="AD275" s="239"/>
      <c r="AE275" s="66"/>
      <c r="AF275" s="126"/>
      <c r="AG275" s="43"/>
      <c r="AH275" s="140"/>
      <c r="AL275" s="235"/>
      <c r="AM275" s="139"/>
      <c r="AN275" s="139"/>
      <c r="AO275" s="139"/>
      <c r="AP275" s="48"/>
      <c r="AQ275" s="236"/>
      <c r="AR275" s="237"/>
      <c r="AS275" s="237"/>
      <c r="AT275" s="121"/>
      <c r="AU275" s="285"/>
      <c r="AV275" s="285"/>
      <c r="AW275" s="238"/>
      <c r="AX275" s="238"/>
      <c r="AY275" s="239"/>
      <c r="AZ275" s="240"/>
      <c r="BA275" s="142"/>
      <c r="BB275" s="143"/>
      <c r="BC275" s="143"/>
      <c r="BD275" s="125"/>
      <c r="BE275" s="196"/>
      <c r="BF275" s="143"/>
      <c r="BG275" s="125"/>
      <c r="BH275" s="241"/>
      <c r="BI275" s="143"/>
      <c r="BJ275" s="125"/>
      <c r="BK275" s="125"/>
      <c r="BL275" s="143"/>
      <c r="BM275" s="125"/>
      <c r="BN275" s="241"/>
      <c r="BO275" s="241"/>
      <c r="BP275" s="125"/>
      <c r="BQ275" s="125"/>
      <c r="BR275" s="143"/>
      <c r="BS275" s="125"/>
      <c r="BT275" s="242"/>
      <c r="BU275" s="242"/>
      <c r="BV275" s="242"/>
      <c r="BW275" s="243"/>
      <c r="BX275" s="243"/>
    </row>
    <row r="276" spans="1:76" x14ac:dyDescent="0.25">
      <c r="A276" s="521">
        <f t="shared" si="216"/>
        <v>0</v>
      </c>
      <c r="B276" s="133"/>
      <c r="C276" s="441"/>
      <c r="D276" s="241"/>
      <c r="E276" s="263"/>
      <c r="F276" s="51"/>
      <c r="G276" s="51"/>
      <c r="H276" s="51"/>
      <c r="I276" s="51"/>
      <c r="J276" s="264"/>
      <c r="K276" s="137"/>
      <c r="L276" s="138"/>
      <c r="M276" s="138"/>
      <c r="N276" s="68"/>
      <c r="O276" s="53"/>
      <c r="P276" s="59"/>
      <c r="Q276" s="133"/>
      <c r="R276" s="133"/>
      <c r="S276" s="141"/>
      <c r="T276" s="142"/>
      <c r="U276" s="141"/>
      <c r="X276" s="143"/>
      <c r="Y276" s="125"/>
      <c r="Z276" s="51"/>
      <c r="AA276" s="51"/>
      <c r="AB276" s="37"/>
      <c r="AC276" s="37"/>
      <c r="AD276" s="239"/>
      <c r="AE276" s="66"/>
      <c r="AF276" s="126"/>
      <c r="AG276" s="43"/>
      <c r="AH276" s="140"/>
      <c r="AL276" s="235"/>
      <c r="AM276" s="139"/>
      <c r="AN276" s="139"/>
      <c r="AO276" s="139"/>
      <c r="AP276" s="48"/>
      <c r="AQ276" s="236"/>
      <c r="AR276" s="237"/>
      <c r="AS276" s="237"/>
      <c r="AT276" s="121"/>
      <c r="AU276" s="285"/>
      <c r="AV276" s="285"/>
      <c r="AW276" s="238"/>
      <c r="AX276" s="238"/>
      <c r="AY276" s="239"/>
      <c r="AZ276" s="240"/>
      <c r="BA276" s="142"/>
      <c r="BB276" s="143"/>
      <c r="BC276" s="143"/>
      <c r="BD276" s="125"/>
      <c r="BE276" s="196"/>
      <c r="BF276" s="143"/>
      <c r="BG276" s="125"/>
      <c r="BH276" s="241"/>
      <c r="BI276" s="143"/>
      <c r="BJ276" s="125"/>
      <c r="BK276" s="125"/>
      <c r="BL276" s="143"/>
      <c r="BM276" s="125"/>
      <c r="BN276" s="241"/>
      <c r="BO276" s="241"/>
      <c r="BP276" s="125"/>
      <c r="BQ276" s="125"/>
      <c r="BR276" s="143"/>
      <c r="BS276" s="125"/>
      <c r="BT276" s="242"/>
      <c r="BU276" s="242"/>
      <c r="BV276" s="242"/>
      <c r="BW276" s="243"/>
      <c r="BX276" s="243"/>
    </row>
    <row r="277" spans="1:76" x14ac:dyDescent="0.25">
      <c r="A277" s="521">
        <f t="shared" si="216"/>
        <v>0</v>
      </c>
      <c r="B277" s="133"/>
      <c r="C277" s="441"/>
      <c r="D277" s="241"/>
      <c r="E277" s="263"/>
      <c r="F277" s="51"/>
      <c r="G277" s="51"/>
      <c r="H277" s="51"/>
      <c r="I277" s="51"/>
      <c r="J277" s="264"/>
      <c r="K277" s="137"/>
      <c r="L277" s="138"/>
      <c r="M277" s="138"/>
      <c r="N277" s="68"/>
      <c r="O277" s="53"/>
      <c r="P277" s="59"/>
      <c r="Q277" s="133"/>
      <c r="R277" s="133"/>
      <c r="S277" s="141"/>
      <c r="T277" s="142"/>
      <c r="U277" s="141"/>
      <c r="X277" s="143"/>
      <c r="Y277" s="125"/>
      <c r="Z277" s="51"/>
      <c r="AA277" s="51"/>
      <c r="AB277" s="37"/>
      <c r="AC277" s="37"/>
      <c r="AD277" s="239"/>
      <c r="AE277" s="66"/>
      <c r="AF277" s="126"/>
      <c r="AG277" s="43"/>
      <c r="AH277" s="140"/>
      <c r="AL277" s="235"/>
      <c r="AM277" s="139"/>
      <c r="AN277" s="139"/>
      <c r="AO277" s="139"/>
      <c r="AP277" s="48"/>
      <c r="AQ277" s="236"/>
      <c r="AR277" s="237"/>
      <c r="AS277" s="237"/>
      <c r="AT277" s="121"/>
      <c r="AU277" s="285"/>
      <c r="AV277" s="285"/>
      <c r="AW277" s="238"/>
      <c r="AX277" s="238"/>
      <c r="AY277" s="239"/>
      <c r="AZ277" s="240"/>
      <c r="BA277" s="142"/>
      <c r="BB277" s="143"/>
      <c r="BC277" s="143"/>
      <c r="BD277" s="125"/>
      <c r="BE277" s="196"/>
      <c r="BF277" s="143"/>
      <c r="BG277" s="125"/>
      <c r="BH277" s="241"/>
      <c r="BI277" s="143"/>
      <c r="BJ277" s="125"/>
      <c r="BK277" s="125"/>
      <c r="BL277" s="143"/>
      <c r="BM277" s="125"/>
      <c r="BN277" s="241"/>
      <c r="BO277" s="241"/>
      <c r="BP277" s="125"/>
      <c r="BQ277" s="125"/>
      <c r="BR277" s="143"/>
      <c r="BS277" s="125"/>
      <c r="BT277" s="242"/>
      <c r="BU277" s="242"/>
      <c r="BV277" s="242"/>
      <c r="BW277" s="243"/>
      <c r="BX277" s="243"/>
    </row>
    <row r="278" spans="1:76" x14ac:dyDescent="0.25">
      <c r="A278" s="521">
        <f t="shared" si="216"/>
        <v>0</v>
      </c>
      <c r="B278" s="133"/>
      <c r="C278" s="441"/>
      <c r="D278" s="241"/>
      <c r="E278" s="263"/>
      <c r="F278" s="51"/>
      <c r="G278" s="51"/>
      <c r="H278" s="51"/>
      <c r="I278" s="51"/>
      <c r="J278" s="264"/>
      <c r="K278" s="137"/>
      <c r="L278" s="138"/>
      <c r="M278" s="138"/>
      <c r="N278" s="68"/>
      <c r="O278" s="53"/>
      <c r="P278" s="59"/>
      <c r="Q278" s="133"/>
      <c r="R278" s="133"/>
      <c r="S278" s="141"/>
      <c r="T278" s="142"/>
      <c r="U278" s="141"/>
      <c r="X278" s="143"/>
      <c r="Y278" s="125"/>
      <c r="Z278" s="51"/>
      <c r="AA278" s="51"/>
      <c r="AB278" s="37"/>
      <c r="AC278" s="37"/>
      <c r="AD278" s="239"/>
      <c r="AE278" s="66"/>
      <c r="AF278" s="126"/>
      <c r="AG278" s="43"/>
      <c r="AH278" s="140"/>
      <c r="AL278" s="235"/>
      <c r="AM278" s="139"/>
      <c r="AN278" s="139"/>
      <c r="AO278" s="139"/>
      <c r="AP278" s="48"/>
      <c r="AQ278" s="236"/>
      <c r="AR278" s="237"/>
      <c r="AS278" s="237"/>
      <c r="AT278" s="121"/>
      <c r="AU278" s="285"/>
      <c r="AV278" s="285"/>
      <c r="AW278" s="238"/>
      <c r="AX278" s="238"/>
      <c r="AY278" s="239"/>
      <c r="AZ278" s="240"/>
      <c r="BA278" s="142"/>
      <c r="BB278" s="143"/>
      <c r="BC278" s="143"/>
      <c r="BD278" s="125"/>
      <c r="BE278" s="196"/>
      <c r="BF278" s="143"/>
      <c r="BG278" s="125"/>
      <c r="BH278" s="241"/>
      <c r="BI278" s="143"/>
      <c r="BJ278" s="125"/>
      <c r="BK278" s="125"/>
      <c r="BL278" s="143"/>
      <c r="BM278" s="125"/>
      <c r="BN278" s="241"/>
      <c r="BO278" s="241"/>
      <c r="BP278" s="125"/>
      <c r="BQ278" s="125"/>
      <c r="BR278" s="143"/>
      <c r="BS278" s="125"/>
      <c r="BT278" s="242"/>
      <c r="BU278" s="242"/>
      <c r="BV278" s="242"/>
      <c r="BW278" s="243"/>
      <c r="BX278" s="243"/>
    </row>
    <row r="279" spans="1:76" x14ac:dyDescent="0.25">
      <c r="A279" s="521">
        <f t="shared" si="216"/>
        <v>0</v>
      </c>
      <c r="B279" s="133"/>
      <c r="C279" s="441"/>
      <c r="D279" s="241"/>
      <c r="E279" s="263"/>
      <c r="F279" s="51"/>
      <c r="G279" s="51"/>
      <c r="H279" s="51"/>
      <c r="I279" s="51"/>
      <c r="J279" s="264"/>
      <c r="K279" s="137"/>
      <c r="L279" s="138"/>
      <c r="M279" s="138"/>
      <c r="N279" s="68"/>
      <c r="O279" s="53"/>
      <c r="P279" s="59"/>
      <c r="Q279" s="133"/>
      <c r="R279" s="133"/>
      <c r="S279" s="141"/>
      <c r="T279" s="142"/>
      <c r="U279" s="141"/>
      <c r="X279" s="143"/>
      <c r="Y279" s="125"/>
      <c r="Z279" s="51"/>
      <c r="AA279" s="51"/>
      <c r="AB279" s="37"/>
      <c r="AC279" s="37"/>
      <c r="AD279" s="239"/>
      <c r="AE279" s="66"/>
      <c r="AF279" s="126"/>
      <c r="AG279" s="511"/>
      <c r="AH279" s="524"/>
      <c r="AL279" s="525"/>
      <c r="AM279" s="526"/>
      <c r="AN279" s="526"/>
      <c r="AO279" s="139"/>
      <c r="AP279" s="48"/>
      <c r="AQ279" s="236"/>
      <c r="AR279" s="237"/>
      <c r="AS279" s="237"/>
      <c r="AT279" s="121"/>
      <c r="AU279" s="285"/>
      <c r="AV279" s="285"/>
      <c r="AW279" s="238"/>
      <c r="AX279" s="238"/>
      <c r="AY279" s="239"/>
      <c r="AZ279" s="240"/>
      <c r="BA279" s="142"/>
      <c r="BB279" s="143"/>
      <c r="BC279" s="143"/>
      <c r="BD279" s="125"/>
      <c r="BE279" s="196"/>
      <c r="BF279" s="143"/>
      <c r="BG279" s="125"/>
      <c r="BH279" s="241"/>
      <c r="BI279" s="143"/>
      <c r="BJ279" s="125"/>
      <c r="BK279" s="125"/>
      <c r="BL279" s="143"/>
      <c r="BM279" s="125"/>
      <c r="BN279" s="241"/>
      <c r="BO279" s="241"/>
      <c r="BP279" s="125"/>
      <c r="BQ279" s="125"/>
      <c r="BR279" s="143"/>
      <c r="BS279" s="125"/>
      <c r="BT279" s="242"/>
      <c r="BU279" s="242"/>
      <c r="BV279" s="242"/>
      <c r="BW279" s="243"/>
      <c r="BX279" s="243"/>
    </row>
    <row r="280" spans="1:76" x14ac:dyDescent="0.25">
      <c r="B280" s="133"/>
      <c r="C280" s="441"/>
      <c r="D280" s="241"/>
      <c r="E280" s="263"/>
      <c r="F280" s="51"/>
      <c r="G280" s="51"/>
      <c r="H280" s="51"/>
      <c r="I280" s="51"/>
      <c r="J280" s="264"/>
      <c r="K280" s="137"/>
      <c r="L280" s="138"/>
      <c r="M280" s="138"/>
      <c r="N280" s="68"/>
      <c r="O280" s="53"/>
      <c r="P280" s="59"/>
      <c r="Q280" s="133"/>
      <c r="R280" s="133"/>
      <c r="S280" s="141"/>
      <c r="T280" s="142"/>
      <c r="U280" s="141"/>
      <c r="X280" s="143"/>
      <c r="Y280" s="125"/>
      <c r="Z280" s="51"/>
      <c r="AA280" s="51"/>
      <c r="AB280" s="37"/>
      <c r="AC280" s="37"/>
      <c r="AD280" s="239"/>
      <c r="AE280" s="66"/>
      <c r="AF280" s="126"/>
      <c r="AG280" s="457"/>
      <c r="AH280" s="458"/>
      <c r="AL280" s="459"/>
      <c r="AM280" s="405"/>
      <c r="AN280" s="405"/>
      <c r="AO280" s="139"/>
      <c r="AP280" s="48"/>
      <c r="AQ280" s="236"/>
      <c r="AR280" s="237"/>
      <c r="AS280" s="237"/>
      <c r="AT280" s="121"/>
      <c r="AU280" s="285"/>
      <c r="AV280" s="285"/>
      <c r="AW280" s="238"/>
      <c r="AX280" s="238"/>
      <c r="AY280" s="239"/>
      <c r="AZ280" s="240"/>
      <c r="BA280" s="142"/>
      <c r="BB280" s="143"/>
      <c r="BC280" s="143"/>
      <c r="BD280" s="125"/>
      <c r="BE280" s="196"/>
      <c r="BF280" s="143"/>
      <c r="BG280" s="125"/>
      <c r="BH280" s="241"/>
      <c r="BI280" s="143"/>
      <c r="BJ280" s="125"/>
      <c r="BK280" s="125"/>
      <c r="BL280" s="143"/>
      <c r="BM280" s="125"/>
      <c r="BN280" s="241"/>
      <c r="BO280" s="241"/>
      <c r="BP280" s="125"/>
      <c r="BQ280" s="125"/>
      <c r="BR280" s="143"/>
      <c r="BS280" s="125"/>
      <c r="BT280" s="242"/>
      <c r="BU280" s="242"/>
      <c r="BV280" s="242"/>
      <c r="BW280" s="243"/>
      <c r="BX280" s="243"/>
    </row>
    <row r="281" spans="1:76" x14ac:dyDescent="0.25">
      <c r="B281" s="133"/>
      <c r="C281" s="441"/>
      <c r="D281" s="241"/>
      <c r="E281" s="263"/>
      <c r="F281" s="51"/>
      <c r="G281" s="51"/>
      <c r="H281" s="51"/>
      <c r="I281" s="51"/>
      <c r="J281" s="264" t="s">
        <v>2762</v>
      </c>
      <c r="K281" s="137"/>
      <c r="L281" s="138"/>
      <c r="M281" s="138"/>
      <c r="N281" s="68"/>
      <c r="O281" s="53"/>
      <c r="P281" s="59"/>
      <c r="Q281" s="133"/>
      <c r="R281" s="133"/>
      <c r="S281" s="141"/>
      <c r="T281" s="142"/>
      <c r="U281" s="141"/>
      <c r="X281" s="143"/>
      <c r="Y281" s="125"/>
      <c r="Z281" s="51"/>
      <c r="AA281" s="51"/>
      <c r="AB281" s="37"/>
      <c r="AC281" s="37"/>
      <c r="AD281" s="239"/>
      <c r="AE281" s="66"/>
      <c r="AF281" s="126"/>
      <c r="AG281" s="43"/>
      <c r="AH281" s="140"/>
      <c r="AL281" s="235"/>
      <c r="AM281" s="139"/>
      <c r="AN281" s="139"/>
      <c r="AO281" s="139"/>
      <c r="AP281" s="48"/>
      <c r="AQ281" s="236"/>
      <c r="AR281" s="237"/>
      <c r="AS281" s="237"/>
      <c r="AT281" s="121"/>
      <c r="AU281" s="285"/>
      <c r="AV281" s="285"/>
      <c r="AW281" s="238"/>
      <c r="AX281" s="238"/>
      <c r="AY281" s="239"/>
      <c r="AZ281" s="240"/>
      <c r="BA281" s="142"/>
      <c r="BB281" s="143"/>
      <c r="BC281" s="143"/>
      <c r="BD281" s="125"/>
      <c r="BE281" s="196"/>
      <c r="BF281" s="143"/>
      <c r="BG281" s="125"/>
      <c r="BH281" s="241"/>
      <c r="BI281" s="143"/>
      <c r="BJ281" s="125"/>
      <c r="BK281" s="125"/>
      <c r="BL281" s="143"/>
      <c r="BM281" s="125"/>
      <c r="BN281" s="241"/>
      <c r="BO281" s="241"/>
      <c r="BP281" s="125"/>
      <c r="BQ281" s="125"/>
      <c r="BR281" s="143"/>
      <c r="BS281" s="125"/>
      <c r="BT281" s="242"/>
      <c r="BU281" s="242"/>
      <c r="BV281" s="242"/>
      <c r="BW281" s="243"/>
      <c r="BX281" s="243"/>
    </row>
    <row r="282" spans="1:76" x14ac:dyDescent="0.25">
      <c r="B282" s="133"/>
      <c r="C282" s="441"/>
      <c r="D282" s="241"/>
      <c r="E282" s="263"/>
      <c r="F282" s="51"/>
      <c r="G282" s="51"/>
      <c r="H282" s="51"/>
      <c r="I282" s="51"/>
      <c r="J282" s="264"/>
      <c r="K282" s="137"/>
      <c r="L282" s="138"/>
      <c r="M282" s="138"/>
      <c r="N282" s="68"/>
      <c r="O282" s="53"/>
      <c r="P282" s="59"/>
      <c r="Q282" s="133"/>
      <c r="R282" s="133"/>
      <c r="S282" s="141"/>
      <c r="T282" s="142"/>
      <c r="U282" s="141"/>
      <c r="X282" s="143"/>
      <c r="Y282" s="125"/>
      <c r="Z282" s="51"/>
      <c r="AA282" s="51"/>
      <c r="AB282" s="37"/>
      <c r="AC282" s="37"/>
      <c r="AD282" s="239"/>
      <c r="AE282" s="66"/>
      <c r="AF282" s="126"/>
      <c r="AG282" s="43"/>
      <c r="AH282" s="140"/>
      <c r="AL282" s="235"/>
      <c r="AM282" s="139"/>
      <c r="AN282" s="139"/>
      <c r="AO282" s="139"/>
      <c r="AP282" s="48"/>
      <c r="AQ282" s="236"/>
      <c r="AR282" s="237"/>
      <c r="AS282" s="237"/>
      <c r="AT282" s="121"/>
      <c r="AU282" s="285"/>
      <c r="AV282" s="285"/>
      <c r="AW282" s="238"/>
      <c r="AX282" s="238"/>
      <c r="AY282" s="239"/>
      <c r="AZ282" s="240"/>
      <c r="BA282" s="142"/>
      <c r="BB282" s="143"/>
      <c r="BC282" s="143"/>
      <c r="BD282" s="125"/>
      <c r="BE282" s="196"/>
      <c r="BF282" s="143"/>
      <c r="BG282" s="125"/>
      <c r="BH282" s="241"/>
      <c r="BI282" s="143"/>
      <c r="BJ282" s="125"/>
      <c r="BK282" s="125"/>
      <c r="BL282" s="143"/>
      <c r="BM282" s="125"/>
      <c r="BN282" s="241"/>
      <c r="BO282" s="241"/>
      <c r="BP282" s="125"/>
      <c r="BQ282" s="125"/>
      <c r="BR282" s="143"/>
      <c r="BS282" s="125"/>
      <c r="BT282" s="242"/>
      <c r="BU282" s="242"/>
      <c r="BV282" s="242"/>
      <c r="BW282" s="243"/>
      <c r="BX282" s="243"/>
    </row>
    <row r="283" spans="1:76" x14ac:dyDescent="0.25">
      <c r="B283" s="133"/>
      <c r="C283" s="441"/>
      <c r="D283" s="241"/>
      <c r="E283" s="263"/>
      <c r="F283" s="51"/>
      <c r="G283" s="51"/>
      <c r="H283" s="51"/>
      <c r="I283" s="51"/>
      <c r="J283" s="264"/>
      <c r="K283" s="137"/>
      <c r="L283" s="138"/>
      <c r="M283" s="138"/>
      <c r="N283" s="68"/>
      <c r="O283" s="53"/>
      <c r="P283" s="59"/>
      <c r="Q283" s="133"/>
      <c r="R283" s="133"/>
      <c r="S283" s="141"/>
      <c r="T283" s="142"/>
      <c r="U283" s="141"/>
      <c r="X283" s="143"/>
      <c r="Y283" s="125"/>
      <c r="Z283" s="51"/>
      <c r="AA283" s="51"/>
      <c r="AB283" s="37"/>
      <c r="AC283" s="37"/>
      <c r="AD283" s="239"/>
      <c r="AE283" s="66"/>
      <c r="AF283" s="126"/>
      <c r="AG283" s="43"/>
      <c r="AH283" s="140"/>
      <c r="AL283" s="235"/>
      <c r="AM283" s="139"/>
      <c r="AN283" s="139"/>
      <c r="AO283" s="139"/>
      <c r="AP283" s="48"/>
      <c r="AQ283" s="236"/>
      <c r="AR283" s="237"/>
      <c r="AS283" s="237"/>
      <c r="AT283" s="121"/>
      <c r="AU283" s="285"/>
      <c r="AV283" s="285"/>
      <c r="AW283" s="238"/>
      <c r="AX283" s="238"/>
      <c r="AY283" s="239"/>
      <c r="AZ283" s="240"/>
      <c r="BA283" s="142"/>
      <c r="BB283" s="143"/>
      <c r="BC283" s="143"/>
      <c r="BD283" s="125"/>
      <c r="BE283" s="196"/>
      <c r="BF283" s="143"/>
      <c r="BG283" s="125"/>
      <c r="BH283" s="241"/>
      <c r="BI283" s="143"/>
      <c r="BJ283" s="125"/>
      <c r="BK283" s="125"/>
      <c r="BL283" s="143"/>
      <c r="BM283" s="125"/>
      <c r="BN283" s="241"/>
      <c r="BO283" s="241"/>
      <c r="BP283" s="125"/>
      <c r="BQ283" s="125"/>
      <c r="BR283" s="143"/>
      <c r="BS283" s="125"/>
      <c r="BT283" s="242"/>
      <c r="BU283" s="242"/>
      <c r="BV283" s="242"/>
      <c r="BW283" s="243"/>
      <c r="BX283" s="243"/>
    </row>
    <row r="284" spans="1:76" x14ac:dyDescent="0.25">
      <c r="B284" s="133"/>
      <c r="C284" s="441"/>
      <c r="D284" s="241"/>
      <c r="E284" s="263"/>
      <c r="F284" s="51"/>
      <c r="G284" s="51"/>
      <c r="H284" s="51"/>
      <c r="I284" s="51"/>
      <c r="J284" s="264"/>
      <c r="K284" s="137"/>
      <c r="L284" s="138"/>
      <c r="M284" s="138"/>
      <c r="N284" s="68"/>
      <c r="O284" s="53"/>
      <c r="P284" s="59"/>
      <c r="Q284" s="133"/>
      <c r="R284" s="133"/>
      <c r="S284" s="141"/>
      <c r="T284" s="142"/>
      <c r="U284" s="141"/>
      <c r="X284" s="143"/>
      <c r="Y284" s="125"/>
      <c r="Z284" s="51"/>
      <c r="AA284" s="51"/>
      <c r="AB284" s="37"/>
      <c r="AC284" s="37"/>
      <c r="AD284" s="239"/>
      <c r="AE284" s="66"/>
      <c r="AF284" s="126"/>
      <c r="AG284" s="43"/>
      <c r="AH284" s="140"/>
      <c r="AL284" s="235"/>
      <c r="AM284" s="139"/>
      <c r="AN284" s="139"/>
      <c r="AO284" s="139"/>
      <c r="AP284" s="48"/>
      <c r="AQ284" s="236"/>
      <c r="AR284" s="237"/>
      <c r="AS284" s="237"/>
      <c r="AT284" s="121"/>
      <c r="AU284" s="285"/>
      <c r="AV284" s="285"/>
      <c r="AW284" s="238"/>
      <c r="AX284" s="238"/>
      <c r="AY284" s="239"/>
      <c r="AZ284" s="240"/>
      <c r="BA284" s="142"/>
      <c r="BB284" s="143"/>
      <c r="BC284" s="143"/>
      <c r="BD284" s="125"/>
      <c r="BE284" s="196"/>
      <c r="BF284" s="143"/>
      <c r="BG284" s="125"/>
      <c r="BH284" s="241"/>
      <c r="BI284" s="143"/>
      <c r="BJ284" s="125"/>
      <c r="BK284" s="125"/>
      <c r="BL284" s="143"/>
      <c r="BM284" s="125"/>
      <c r="BN284" s="241"/>
      <c r="BO284" s="241"/>
      <c r="BP284" s="125"/>
      <c r="BQ284" s="125"/>
      <c r="BR284" s="143"/>
      <c r="BS284" s="125"/>
      <c r="BT284" s="242"/>
      <c r="BU284" s="242"/>
      <c r="BV284" s="242"/>
      <c r="BW284" s="243"/>
      <c r="BX284" s="243"/>
    </row>
    <row r="285" spans="1:76" x14ac:dyDescent="0.25">
      <c r="B285" s="133"/>
      <c r="C285" s="441"/>
      <c r="D285" s="241"/>
      <c r="E285" s="263"/>
      <c r="F285" s="51"/>
      <c r="G285" s="51"/>
      <c r="H285" s="51"/>
      <c r="I285" s="51"/>
      <c r="J285" s="264"/>
      <c r="K285" s="137"/>
      <c r="L285" s="138"/>
      <c r="M285" s="138"/>
      <c r="N285" s="68"/>
      <c r="O285" s="53"/>
      <c r="P285" s="59"/>
      <c r="Q285" s="133"/>
      <c r="R285" s="133"/>
      <c r="S285" s="141"/>
      <c r="T285" s="142"/>
      <c r="U285" s="141"/>
      <c r="X285" s="143"/>
      <c r="Y285" s="125"/>
      <c r="Z285" s="51"/>
      <c r="AA285" s="51"/>
      <c r="AB285" s="37"/>
      <c r="AC285" s="37"/>
      <c r="AD285" s="239"/>
      <c r="AE285" s="66"/>
      <c r="AF285" s="126"/>
      <c r="AG285" s="43"/>
      <c r="AH285" s="140"/>
      <c r="AL285" s="235"/>
      <c r="AM285" s="139"/>
      <c r="AN285" s="139"/>
      <c r="AO285" s="139"/>
      <c r="AP285" s="48"/>
      <c r="AQ285" s="236"/>
      <c r="AR285" s="237"/>
      <c r="AS285" s="237"/>
      <c r="AT285" s="121"/>
      <c r="AU285" s="285"/>
      <c r="AV285" s="285"/>
      <c r="AW285" s="238"/>
      <c r="AX285" s="238"/>
      <c r="AY285" s="239"/>
      <c r="AZ285" s="240"/>
      <c r="BA285" s="142"/>
      <c r="BB285" s="143"/>
      <c r="BC285" s="143"/>
      <c r="BD285" s="125"/>
      <c r="BE285" s="196"/>
      <c r="BF285" s="143"/>
      <c r="BG285" s="125"/>
      <c r="BH285" s="241"/>
      <c r="BI285" s="143"/>
      <c r="BJ285" s="125"/>
      <c r="BK285" s="125"/>
      <c r="BL285" s="143"/>
      <c r="BM285" s="125"/>
      <c r="BN285" s="241"/>
      <c r="BO285" s="241"/>
      <c r="BP285" s="125"/>
      <c r="BQ285" s="125"/>
      <c r="BR285" s="143"/>
      <c r="BS285" s="125"/>
      <c r="BT285" s="242"/>
      <c r="BU285" s="242"/>
      <c r="BV285" s="242"/>
      <c r="BW285" s="243"/>
      <c r="BX285" s="243"/>
    </row>
    <row r="286" spans="1:76" x14ac:dyDescent="0.25">
      <c r="B286" s="133"/>
      <c r="C286" s="441"/>
      <c r="D286" s="241"/>
      <c r="E286" s="263"/>
      <c r="F286" s="51"/>
      <c r="G286" s="51"/>
      <c r="H286" s="51"/>
      <c r="I286" s="51"/>
      <c r="J286" s="264"/>
      <c r="K286" s="137"/>
      <c r="L286" s="138"/>
      <c r="M286" s="138"/>
      <c r="N286" s="68"/>
      <c r="O286" s="53"/>
      <c r="P286" s="59"/>
      <c r="Q286" s="133"/>
      <c r="R286" s="133"/>
      <c r="S286" s="141"/>
      <c r="T286" s="142"/>
      <c r="U286" s="141"/>
      <c r="X286" s="143"/>
      <c r="Y286" s="125"/>
      <c r="Z286" s="51"/>
      <c r="AA286" s="51"/>
      <c r="AB286" s="37"/>
      <c r="AC286" s="37"/>
      <c r="AD286" s="239"/>
      <c r="AE286" s="66"/>
      <c r="AF286" s="126"/>
      <c r="AG286" s="43"/>
      <c r="AH286" s="140"/>
      <c r="AL286" s="235"/>
      <c r="AM286" s="139"/>
      <c r="AN286" s="139"/>
      <c r="AO286" s="139"/>
      <c r="AP286" s="48"/>
      <c r="AQ286" s="236"/>
      <c r="AR286" s="237"/>
      <c r="AS286" s="237"/>
      <c r="AT286" s="121"/>
      <c r="AU286" s="285"/>
      <c r="AV286" s="285"/>
      <c r="AW286" s="238"/>
      <c r="AX286" s="238"/>
      <c r="AY286" s="239"/>
      <c r="AZ286" s="240"/>
      <c r="BA286" s="142"/>
      <c r="BB286" s="143"/>
      <c r="BC286" s="143"/>
      <c r="BD286" s="125"/>
      <c r="BE286" s="196"/>
      <c r="BF286" s="143"/>
      <c r="BG286" s="125"/>
      <c r="BH286" s="241"/>
      <c r="BI286" s="143"/>
      <c r="BJ286" s="125"/>
      <c r="BK286" s="125"/>
      <c r="BL286" s="143"/>
      <c r="BM286" s="125"/>
      <c r="BN286" s="241"/>
      <c r="BO286" s="241"/>
      <c r="BP286" s="125"/>
      <c r="BQ286" s="125"/>
      <c r="BR286" s="143"/>
      <c r="BS286" s="125"/>
      <c r="BT286" s="242"/>
      <c r="BU286" s="242"/>
      <c r="BV286" s="242"/>
      <c r="BW286" s="243"/>
      <c r="BX286" s="243"/>
    </row>
    <row r="287" spans="1:76" x14ac:dyDescent="0.25">
      <c r="B287" s="133"/>
      <c r="C287" s="441"/>
      <c r="D287" s="241"/>
      <c r="E287" s="263"/>
      <c r="F287" s="51"/>
      <c r="G287" s="51"/>
      <c r="H287" s="51"/>
      <c r="I287" s="51"/>
      <c r="J287" s="264"/>
      <c r="K287" s="137"/>
      <c r="L287" s="138"/>
      <c r="M287" s="138"/>
      <c r="N287" s="68"/>
      <c r="O287" s="53"/>
      <c r="P287" s="59"/>
      <c r="Q287" s="133"/>
      <c r="R287" s="133"/>
      <c r="S287" s="141"/>
      <c r="T287" s="142"/>
      <c r="U287" s="141"/>
      <c r="X287" s="143"/>
      <c r="Y287" s="125"/>
      <c r="Z287" s="51"/>
      <c r="AA287" s="51"/>
      <c r="AB287" s="37"/>
      <c r="AC287" s="37"/>
      <c r="AD287" s="239"/>
      <c r="AE287" s="66"/>
      <c r="AF287" s="126"/>
      <c r="AG287" s="43"/>
      <c r="AH287" s="140"/>
      <c r="AL287" s="235"/>
      <c r="AM287" s="139"/>
      <c r="AN287" s="139"/>
      <c r="AO287" s="139"/>
      <c r="AP287" s="48"/>
      <c r="AQ287" s="236"/>
      <c r="AR287" s="237"/>
      <c r="AS287" s="237"/>
      <c r="AT287" s="121"/>
      <c r="AU287" s="285"/>
      <c r="AV287" s="285"/>
      <c r="AW287" s="238"/>
      <c r="AX287" s="238"/>
      <c r="AY287" s="239"/>
      <c r="AZ287" s="240"/>
      <c r="BA287" s="142"/>
      <c r="BB287" s="143"/>
      <c r="BC287" s="143"/>
      <c r="BD287" s="125"/>
      <c r="BE287" s="196"/>
      <c r="BF287" s="143"/>
      <c r="BG287" s="125"/>
      <c r="BH287" s="241"/>
      <c r="BI287" s="143"/>
      <c r="BJ287" s="125"/>
      <c r="BK287" s="125"/>
      <c r="BL287" s="143"/>
      <c r="BM287" s="125"/>
      <c r="BN287" s="241"/>
      <c r="BO287" s="241"/>
      <c r="BP287" s="125"/>
      <c r="BQ287" s="125"/>
      <c r="BR287" s="143"/>
      <c r="BS287" s="125"/>
      <c r="BT287" s="242"/>
      <c r="BU287" s="242"/>
      <c r="BV287" s="242"/>
      <c r="BW287" s="243"/>
      <c r="BX287" s="243"/>
    </row>
    <row r="288" spans="1:76" x14ac:dyDescent="0.25">
      <c r="K288" s="270"/>
      <c r="V288" s="275"/>
      <c r="W288" s="276"/>
    </row>
    <row r="289" spans="11:11" x14ac:dyDescent="0.25">
      <c r="K289" s="270"/>
    </row>
    <row r="290" spans="11:11" x14ac:dyDescent="0.25">
      <c r="K290" s="270"/>
    </row>
    <row r="291" spans="11:11" x14ac:dyDescent="0.25">
      <c r="K291" s="270"/>
    </row>
    <row r="292" spans="11:11" x14ac:dyDescent="0.25">
      <c r="K292" s="270"/>
    </row>
    <row r="293" spans="11:11" x14ac:dyDescent="0.25">
      <c r="K293" s="270"/>
    </row>
    <row r="294" spans="11:11" x14ac:dyDescent="0.25">
      <c r="K294" s="270"/>
    </row>
    <row r="295" spans="11:11" x14ac:dyDescent="0.25">
      <c r="K295" s="270"/>
    </row>
    <row r="296" spans="11:11" x14ac:dyDescent="0.25">
      <c r="K296" s="270"/>
    </row>
    <row r="297" spans="11:11" x14ac:dyDescent="0.25">
      <c r="K297" s="270"/>
    </row>
    <row r="298" spans="11:11" x14ac:dyDescent="0.25">
      <c r="K298" s="270"/>
    </row>
    <row r="299" spans="11:11" x14ac:dyDescent="0.25">
      <c r="K299" s="270"/>
    </row>
    <row r="300" spans="11:11" x14ac:dyDescent="0.25">
      <c r="K300" s="270"/>
    </row>
    <row r="301" spans="11:11" x14ac:dyDescent="0.25">
      <c r="K301" s="270"/>
    </row>
    <row r="302" spans="11:11" x14ac:dyDescent="0.25">
      <c r="K302" s="270"/>
    </row>
    <row r="303" spans="11:11" x14ac:dyDescent="0.25">
      <c r="K303" s="270"/>
    </row>
    <row r="304" spans="11:11" x14ac:dyDescent="0.25">
      <c r="K304" s="270"/>
    </row>
    <row r="305" spans="11:11" x14ac:dyDescent="0.25">
      <c r="K305" s="270"/>
    </row>
    <row r="306" spans="11:11" x14ac:dyDescent="0.25">
      <c r="K306" s="270"/>
    </row>
    <row r="307" spans="11:11" x14ac:dyDescent="0.25">
      <c r="K307" s="270"/>
    </row>
    <row r="308" spans="11:11" x14ac:dyDescent="0.25">
      <c r="K308" s="270"/>
    </row>
    <row r="309" spans="11:11" x14ac:dyDescent="0.25">
      <c r="K309" s="270"/>
    </row>
    <row r="310" spans="11:11" x14ac:dyDescent="0.25">
      <c r="K310" s="270"/>
    </row>
    <row r="311" spans="11:11" x14ac:dyDescent="0.25">
      <c r="K311" s="270"/>
    </row>
    <row r="312" spans="11:11" x14ac:dyDescent="0.25">
      <c r="K312" s="270"/>
    </row>
    <row r="313" spans="11:11" x14ac:dyDescent="0.25">
      <c r="K313" s="270"/>
    </row>
    <row r="314" spans="11:11" x14ac:dyDescent="0.25">
      <c r="K314" s="270"/>
    </row>
    <row r="315" spans="11:11" x14ac:dyDescent="0.25">
      <c r="K315" s="270"/>
    </row>
    <row r="316" spans="11:11" x14ac:dyDescent="0.25">
      <c r="K316" s="270"/>
    </row>
    <row r="317" spans="11:11" x14ac:dyDescent="0.25">
      <c r="K317" s="270"/>
    </row>
    <row r="318" spans="11:11" x14ac:dyDescent="0.25">
      <c r="K318" s="270"/>
    </row>
    <row r="319" spans="11:11" x14ac:dyDescent="0.25">
      <c r="K319" s="270"/>
    </row>
    <row r="320" spans="11:11" x14ac:dyDescent="0.25">
      <c r="K320" s="270"/>
    </row>
    <row r="321" spans="11:11" x14ac:dyDescent="0.25">
      <c r="K321" s="270"/>
    </row>
    <row r="322" spans="11:11" x14ac:dyDescent="0.25">
      <c r="K322" s="270"/>
    </row>
    <row r="323" spans="11:11" x14ac:dyDescent="0.25">
      <c r="K323" s="270"/>
    </row>
    <row r="324" spans="11:11" x14ac:dyDescent="0.25">
      <c r="K324" s="270"/>
    </row>
    <row r="325" spans="11:11" x14ac:dyDescent="0.25">
      <c r="K325" s="270"/>
    </row>
    <row r="326" spans="11:11" x14ac:dyDescent="0.25">
      <c r="K326" s="270"/>
    </row>
    <row r="327" spans="11:11" x14ac:dyDescent="0.25">
      <c r="K327" s="270"/>
    </row>
    <row r="328" spans="11:11" x14ac:dyDescent="0.25">
      <c r="K328" s="270"/>
    </row>
    <row r="329" spans="11:11" x14ac:dyDescent="0.25">
      <c r="K329" s="270"/>
    </row>
    <row r="330" spans="11:11" x14ac:dyDescent="0.25">
      <c r="K330" s="270"/>
    </row>
    <row r="331" spans="11:11" x14ac:dyDescent="0.25">
      <c r="K331" s="270"/>
    </row>
    <row r="332" spans="11:11" x14ac:dyDescent="0.25">
      <c r="K332" s="270"/>
    </row>
    <row r="333" spans="11:11" x14ac:dyDescent="0.25">
      <c r="K333" s="270"/>
    </row>
    <row r="334" spans="11:11" x14ac:dyDescent="0.25">
      <c r="K334" s="270"/>
    </row>
    <row r="335" spans="11:11" x14ac:dyDescent="0.25">
      <c r="K335" s="270"/>
    </row>
    <row r="336" spans="11:11" x14ac:dyDescent="0.25">
      <c r="K336" s="270"/>
    </row>
    <row r="337" spans="11:11" x14ac:dyDescent="0.25">
      <c r="K337" s="270"/>
    </row>
    <row r="338" spans="11:11" x14ac:dyDescent="0.25">
      <c r="K338" s="270"/>
    </row>
    <row r="339" spans="11:11" x14ac:dyDescent="0.25">
      <c r="K339" s="270"/>
    </row>
    <row r="340" spans="11:11" x14ac:dyDescent="0.25">
      <c r="K340" s="270"/>
    </row>
    <row r="341" spans="11:11" x14ac:dyDescent="0.25">
      <c r="K341" s="270"/>
    </row>
    <row r="342" spans="11:11" x14ac:dyDescent="0.25">
      <c r="K342" s="270"/>
    </row>
    <row r="343" spans="11:11" x14ac:dyDescent="0.25">
      <c r="K343" s="270"/>
    </row>
    <row r="344" spans="11:11" x14ac:dyDescent="0.25">
      <c r="K344" s="270"/>
    </row>
    <row r="345" spans="11:11" x14ac:dyDescent="0.25">
      <c r="K345" s="270"/>
    </row>
    <row r="346" spans="11:11" x14ac:dyDescent="0.25">
      <c r="K346" s="270"/>
    </row>
    <row r="347" spans="11:11" x14ac:dyDescent="0.25">
      <c r="K347" s="270"/>
    </row>
    <row r="348" spans="11:11" x14ac:dyDescent="0.25">
      <c r="K348" s="270"/>
    </row>
    <row r="349" spans="11:11" x14ac:dyDescent="0.25">
      <c r="K349" s="270"/>
    </row>
    <row r="350" spans="11:11" x14ac:dyDescent="0.25">
      <c r="K350" s="270"/>
    </row>
    <row r="351" spans="11:11" x14ac:dyDescent="0.25">
      <c r="K351" s="270"/>
    </row>
    <row r="352" spans="11:11" x14ac:dyDescent="0.25">
      <c r="K352" s="270"/>
    </row>
    <row r="353" spans="11:11" x14ac:dyDescent="0.25">
      <c r="K353" s="270"/>
    </row>
    <row r="354" spans="11:11" x14ac:dyDescent="0.25">
      <c r="K354" s="270"/>
    </row>
    <row r="355" spans="11:11" x14ac:dyDescent="0.25">
      <c r="K355" s="270"/>
    </row>
    <row r="356" spans="11:11" x14ac:dyDescent="0.25">
      <c r="K356" s="270"/>
    </row>
    <row r="357" spans="11:11" x14ac:dyDescent="0.25">
      <c r="K357" s="270"/>
    </row>
    <row r="358" spans="11:11" x14ac:dyDescent="0.25">
      <c r="K358" s="270"/>
    </row>
    <row r="359" spans="11:11" x14ac:dyDescent="0.25">
      <c r="K359" s="270"/>
    </row>
    <row r="360" spans="11:11" x14ac:dyDescent="0.25">
      <c r="K360" s="270"/>
    </row>
    <row r="361" spans="11:11" x14ac:dyDescent="0.25">
      <c r="K361" s="270"/>
    </row>
    <row r="362" spans="11:11" x14ac:dyDescent="0.25">
      <c r="K362" s="270"/>
    </row>
    <row r="363" spans="11:11" x14ac:dyDescent="0.25">
      <c r="K363" s="270"/>
    </row>
    <row r="364" spans="11:11" x14ac:dyDescent="0.25">
      <c r="K364" s="270"/>
    </row>
    <row r="365" spans="11:11" x14ac:dyDescent="0.25">
      <c r="K365" s="270"/>
    </row>
    <row r="366" spans="11:11" x14ac:dyDescent="0.25">
      <c r="K366" s="270"/>
    </row>
    <row r="367" spans="11:11" x14ac:dyDescent="0.25">
      <c r="K367" s="270"/>
    </row>
    <row r="368" spans="11:11" x14ac:dyDescent="0.25">
      <c r="K368" s="270"/>
    </row>
    <row r="369" spans="11:11" x14ac:dyDescent="0.25">
      <c r="K369" s="270"/>
    </row>
    <row r="370" spans="11:11" x14ac:dyDescent="0.25">
      <c r="K370" s="270"/>
    </row>
    <row r="371" spans="11:11" x14ac:dyDescent="0.25">
      <c r="K371" s="270"/>
    </row>
    <row r="372" spans="11:11" x14ac:dyDescent="0.25">
      <c r="K372" s="270"/>
    </row>
    <row r="373" spans="11:11" x14ac:dyDescent="0.25">
      <c r="K373" s="270"/>
    </row>
    <row r="374" spans="11:11" x14ac:dyDescent="0.25">
      <c r="K374" s="270"/>
    </row>
    <row r="375" spans="11:11" x14ac:dyDescent="0.25">
      <c r="K375" s="270"/>
    </row>
    <row r="376" spans="11:11" x14ac:dyDescent="0.25">
      <c r="K376" s="270"/>
    </row>
    <row r="377" spans="11:11" x14ac:dyDescent="0.25">
      <c r="K377" s="270"/>
    </row>
    <row r="378" spans="11:11" x14ac:dyDescent="0.25">
      <c r="K378" s="270"/>
    </row>
    <row r="379" spans="11:11" x14ac:dyDescent="0.25">
      <c r="K379" s="270"/>
    </row>
    <row r="380" spans="11:11" x14ac:dyDescent="0.25">
      <c r="K380" s="270"/>
    </row>
    <row r="381" spans="11:11" x14ac:dyDescent="0.25">
      <c r="K381" s="270"/>
    </row>
    <row r="382" spans="11:11" x14ac:dyDescent="0.25">
      <c r="K382" s="270"/>
    </row>
    <row r="383" spans="11:11" x14ac:dyDescent="0.25">
      <c r="K383" s="270"/>
    </row>
    <row r="384" spans="11:11" x14ac:dyDescent="0.25">
      <c r="K384" s="270"/>
    </row>
    <row r="385" spans="11:11" x14ac:dyDescent="0.25">
      <c r="K385" s="270"/>
    </row>
    <row r="386" spans="11:11" x14ac:dyDescent="0.25">
      <c r="K386" s="270"/>
    </row>
    <row r="387" spans="11:11" x14ac:dyDescent="0.25">
      <c r="K387" s="270"/>
    </row>
    <row r="388" spans="11:11" x14ac:dyDescent="0.25">
      <c r="K388" s="270"/>
    </row>
    <row r="389" spans="11:11" x14ac:dyDescent="0.25">
      <c r="K389" s="270"/>
    </row>
    <row r="390" spans="11:11" x14ac:dyDescent="0.25">
      <c r="K390" s="270"/>
    </row>
    <row r="391" spans="11:11" x14ac:dyDescent="0.25">
      <c r="K391" s="270"/>
    </row>
    <row r="392" spans="11:11" x14ac:dyDescent="0.25">
      <c r="K392" s="270"/>
    </row>
    <row r="393" spans="11:11" x14ac:dyDescent="0.25">
      <c r="K393" s="270"/>
    </row>
    <row r="394" spans="11:11" x14ac:dyDescent="0.25">
      <c r="K394" s="270"/>
    </row>
    <row r="395" spans="11:11" x14ac:dyDescent="0.25">
      <c r="K395" s="270"/>
    </row>
    <row r="396" spans="11:11" x14ac:dyDescent="0.25">
      <c r="K396" s="270"/>
    </row>
    <row r="397" spans="11:11" x14ac:dyDescent="0.25">
      <c r="K397" s="270"/>
    </row>
    <row r="398" spans="11:11" x14ac:dyDescent="0.25">
      <c r="K398" s="270"/>
    </row>
    <row r="399" spans="11:11" x14ac:dyDescent="0.25">
      <c r="K399" s="270"/>
    </row>
    <row r="400" spans="11:11" x14ac:dyDescent="0.25">
      <c r="K400" s="270"/>
    </row>
    <row r="401" spans="11:11" x14ac:dyDescent="0.25">
      <c r="K401" s="270"/>
    </row>
    <row r="402" spans="11:11" x14ac:dyDescent="0.25">
      <c r="K402" s="270"/>
    </row>
    <row r="403" spans="11:11" x14ac:dyDescent="0.25">
      <c r="K403" s="270"/>
    </row>
    <row r="404" spans="11:11" x14ac:dyDescent="0.25">
      <c r="K404" s="270"/>
    </row>
    <row r="405" spans="11:11" x14ac:dyDescent="0.25">
      <c r="K405" s="270"/>
    </row>
  </sheetData>
  <autoFilter ref="A1:EC279">
    <filterColumn colId="5">
      <filters>
        <filter val="DIRECTA"/>
      </filters>
    </filterColumn>
    <filterColumn colId="94" showButton="0"/>
  </autoFilter>
  <dataConsolidate/>
  <mergeCells count="14">
    <mergeCell ref="DB14:DB16"/>
    <mergeCell ref="CQ1:CR1"/>
    <mergeCell ref="DB2:DB4"/>
    <mergeCell ref="DB5:DB7"/>
    <mergeCell ref="DB8:DB10"/>
    <mergeCell ref="DB11:DB13"/>
    <mergeCell ref="DB100:DB101"/>
    <mergeCell ref="DB102:DB104"/>
    <mergeCell ref="DB17:DB32"/>
    <mergeCell ref="DB33:DB35"/>
    <mergeCell ref="DB36:DB38"/>
    <mergeCell ref="DB39:DB90"/>
    <mergeCell ref="DB94:DB95"/>
    <mergeCell ref="DB98:DB99"/>
  </mergeCells>
  <conditionalFormatting sqref="Q2 Q98 Q101 Q57:Q58 Q73:Q74">
    <cfRule type="containsText" dxfId="466" priority="491" operator="containsText" text="TERMINADO">
      <formula>NOT(ISERROR(SEARCH("TERMINADO",Q2)))</formula>
    </cfRule>
  </conditionalFormatting>
  <conditionalFormatting sqref="Q2 Q98 Q101 Q57:Q58 Q73:Q74">
    <cfRule type="cellIs" dxfId="465" priority="490" operator="equal">
      <formula>"DESIERTA"</formula>
    </cfRule>
  </conditionalFormatting>
  <conditionalFormatting sqref="R2 R33:R34 R39 R98 R101 R57:R58 R73:R74 R41">
    <cfRule type="containsText" dxfId="464" priority="489" operator="containsText" text="LIQUIDADO">
      <formula>NOT(ISERROR(SEARCH("LIQUIDADO",R2)))</formula>
    </cfRule>
  </conditionalFormatting>
  <conditionalFormatting sqref="AQ2:AT2 AQ57:AT58">
    <cfRule type="containsText" dxfId="463" priority="487" operator="containsText" text="NA">
      <formula>NOT(ISERROR(SEARCH("NA",AQ2)))</formula>
    </cfRule>
    <cfRule type="containsText" dxfId="462" priority="488" operator="containsText" text="N.A">
      <formula>NOT(ISERROR(SEARCH("N.A",AQ2)))</formula>
    </cfRule>
  </conditionalFormatting>
  <conditionalFormatting sqref="AQ3:AT3">
    <cfRule type="containsText" dxfId="461" priority="485" operator="containsText" text="NA">
      <formula>NOT(ISERROR(SEARCH("NA",AQ3)))</formula>
    </cfRule>
    <cfRule type="containsText" dxfId="460" priority="486" operator="containsText" text="N.A">
      <formula>NOT(ISERROR(SEARCH("N.A",AQ3)))</formula>
    </cfRule>
  </conditionalFormatting>
  <conditionalFormatting sqref="AQ4:AT4">
    <cfRule type="containsText" dxfId="459" priority="483" operator="containsText" text="NA">
      <formula>NOT(ISERROR(SEARCH("NA",AQ4)))</formula>
    </cfRule>
    <cfRule type="containsText" dxfId="458" priority="484" operator="containsText" text="N.A">
      <formula>NOT(ISERROR(SEARCH("N.A",AQ4)))</formula>
    </cfRule>
  </conditionalFormatting>
  <conditionalFormatting sqref="AQ5:AT5 AQ8:AT8 AQ11:AT11 AQ14:AT14 AQ17:AT17 AQ33:AT33 AQ92:AT92 AQ100:AT100 AQ105:AT105 AQ39:AT41">
    <cfRule type="containsText" dxfId="457" priority="478" operator="containsText" text="NA">
      <formula>NOT(ISERROR(SEARCH("NA",AQ5)))</formula>
    </cfRule>
    <cfRule type="containsText" dxfId="456" priority="479" operator="containsText" text="N.A">
      <formula>NOT(ISERROR(SEARCH("N.A",AQ5)))</formula>
    </cfRule>
  </conditionalFormatting>
  <conditionalFormatting sqref="AQ6:AT6 AQ9:AT9 AQ12:AT12 AQ15:AT15 AQ18:AT21 AQ34:AT34 AQ98:AT98 AQ101:AT101 AQ23:AT23 AQ26:AT29">
    <cfRule type="containsText" dxfId="455" priority="476" operator="containsText" text="NA">
      <formula>NOT(ISERROR(SEARCH("NA",AQ6)))</formula>
    </cfRule>
    <cfRule type="containsText" dxfId="454" priority="477" operator="containsText" text="N.A">
      <formula>NOT(ISERROR(SEARCH("N.A",AQ6)))</formula>
    </cfRule>
  </conditionalFormatting>
  <conditionalFormatting sqref="AQ7:AT7 AQ10:AT10 AQ13:AT13 AQ16:AT16 AQ32:AT32 AQ38:AT38 AQ90:AT90 AQ99:AT99">
    <cfRule type="containsText" dxfId="453" priority="474" operator="containsText" text="NA">
      <formula>NOT(ISERROR(SEARCH("NA",AQ7)))</formula>
    </cfRule>
    <cfRule type="containsText" dxfId="452" priority="475" operator="containsText" text="N.A">
      <formula>NOT(ISERROR(SEARCH("N.A",AQ7)))</formula>
    </cfRule>
  </conditionalFormatting>
  <conditionalFormatting sqref="Q5:Q6 Q13:Q15 Q17 Q10 Q32:Q34 Q39">
    <cfRule type="containsText" dxfId="451" priority="482" operator="containsText" text="TERMINADO">
      <formula>NOT(ISERROR(SEARCH("TERMINADO",Q5)))</formula>
    </cfRule>
  </conditionalFormatting>
  <conditionalFormatting sqref="Q5:Q6 Q13:Q15 Q17 Q10 Q32:Q34 Q39">
    <cfRule type="cellIs" dxfId="450" priority="481" operator="equal">
      <formula>"DESIERTA"</formula>
    </cfRule>
  </conditionalFormatting>
  <conditionalFormatting sqref="R5:R6 R13:R15 R17 R10">
    <cfRule type="containsText" dxfId="449" priority="480" operator="containsText" text="LIQUIDADO">
      <formula>NOT(ISERROR(SEARCH("LIQUIDADO",R5)))</formula>
    </cfRule>
  </conditionalFormatting>
  <conditionalFormatting sqref="Q11">
    <cfRule type="containsText" dxfId="448" priority="473" operator="containsText" text="TERMINADO">
      <formula>NOT(ISERROR(SEARCH("TERMINADO",Q11)))</formula>
    </cfRule>
  </conditionalFormatting>
  <conditionalFormatting sqref="Q11">
    <cfRule type="cellIs" dxfId="447" priority="472" operator="equal">
      <formula>"DESIERTA"</formula>
    </cfRule>
  </conditionalFormatting>
  <conditionalFormatting sqref="R11">
    <cfRule type="containsText" dxfId="446" priority="471" operator="containsText" text="LIQUIDADO">
      <formula>NOT(ISERROR(SEARCH("LIQUIDADO",R11)))</formula>
    </cfRule>
  </conditionalFormatting>
  <conditionalFormatting sqref="Q16">
    <cfRule type="containsText" dxfId="445" priority="470" operator="containsText" text="TERMINADO">
      <formula>NOT(ISERROR(SEARCH("TERMINADO",Q16)))</formula>
    </cfRule>
  </conditionalFormatting>
  <conditionalFormatting sqref="Q16">
    <cfRule type="cellIs" dxfId="444" priority="469" operator="equal">
      <formula>"DESIERTA"</formula>
    </cfRule>
  </conditionalFormatting>
  <conditionalFormatting sqref="R16">
    <cfRule type="containsText" dxfId="443" priority="468" operator="containsText" text="LIQUIDADO">
      <formula>NOT(ISERROR(SEARCH("LIQUIDADO",R16)))</formula>
    </cfRule>
  </conditionalFormatting>
  <conditionalFormatting sqref="AQ75:AT75">
    <cfRule type="containsText" dxfId="442" priority="439" operator="containsText" text="NA">
      <formula>NOT(ISERROR(SEARCH("NA",AQ75)))</formula>
    </cfRule>
    <cfRule type="containsText" dxfId="441" priority="440" operator="containsText" text="N.A">
      <formula>NOT(ISERROR(SEARCH("N.A",AQ75)))</formula>
    </cfRule>
  </conditionalFormatting>
  <conditionalFormatting sqref="Q4">
    <cfRule type="containsText" dxfId="440" priority="467" operator="containsText" text="TERMINADO">
      <formula>NOT(ISERROR(SEARCH("TERMINADO",Q4)))</formula>
    </cfRule>
  </conditionalFormatting>
  <conditionalFormatting sqref="Q4">
    <cfRule type="cellIs" dxfId="439" priority="466" operator="equal">
      <formula>"DESIERTA"</formula>
    </cfRule>
  </conditionalFormatting>
  <conditionalFormatting sqref="R4">
    <cfRule type="containsText" dxfId="438" priority="465" operator="containsText" text="LIQUIDADO">
      <formula>NOT(ISERROR(SEARCH("LIQUIDADO",R4)))</formula>
    </cfRule>
  </conditionalFormatting>
  <conditionalFormatting sqref="Q8">
    <cfRule type="containsText" dxfId="437" priority="464" operator="containsText" text="TERMINADO">
      <formula>NOT(ISERROR(SEARCH("TERMINADO",Q8)))</formula>
    </cfRule>
  </conditionalFormatting>
  <conditionalFormatting sqref="Q8">
    <cfRule type="cellIs" dxfId="436" priority="463" operator="equal">
      <formula>"DESIERTA"</formula>
    </cfRule>
  </conditionalFormatting>
  <conditionalFormatting sqref="R8">
    <cfRule type="containsText" dxfId="435" priority="462" operator="containsText" text="LIQUIDADO">
      <formula>NOT(ISERROR(SEARCH("LIQUIDADO",R8)))</formula>
    </cfRule>
  </conditionalFormatting>
  <conditionalFormatting sqref="Q18:Q20 Q23 Q26:Q29">
    <cfRule type="containsText" dxfId="434" priority="461" operator="containsText" text="TERMINADO">
      <formula>NOT(ISERROR(SEARCH("TERMINADO",Q18)))</formula>
    </cfRule>
  </conditionalFormatting>
  <conditionalFormatting sqref="Q18:Q20 Q23 Q26:Q29">
    <cfRule type="cellIs" dxfId="433" priority="460" operator="equal">
      <formula>"DESIERTA"</formula>
    </cfRule>
  </conditionalFormatting>
  <conditionalFormatting sqref="R18:R20 R23 R26:R29 R31">
    <cfRule type="containsText" dxfId="432" priority="459" operator="containsText" text="LIQUIDADO">
      <formula>NOT(ISERROR(SEARCH("LIQUIDADO",R18)))</formula>
    </cfRule>
  </conditionalFormatting>
  <conditionalFormatting sqref="Q3">
    <cfRule type="containsText" dxfId="431" priority="458" operator="containsText" text="TERMINADO">
      <formula>NOT(ISERROR(SEARCH("TERMINADO",Q3)))</formula>
    </cfRule>
  </conditionalFormatting>
  <conditionalFormatting sqref="Q3">
    <cfRule type="cellIs" dxfId="430" priority="457" operator="equal">
      <formula>"DESIERTA"</formula>
    </cfRule>
  </conditionalFormatting>
  <conditionalFormatting sqref="R3">
    <cfRule type="containsText" dxfId="429" priority="456" operator="containsText" text="LIQUIDADO">
      <formula>NOT(ISERROR(SEARCH("LIQUIDADO",R3)))</formula>
    </cfRule>
  </conditionalFormatting>
  <conditionalFormatting sqref="Q22">
    <cfRule type="containsText" dxfId="428" priority="455" operator="containsText" text="TERMINADO">
      <formula>NOT(ISERROR(SEARCH("TERMINADO",Q22)))</formula>
    </cfRule>
  </conditionalFormatting>
  <conditionalFormatting sqref="Q22">
    <cfRule type="cellIs" dxfId="427" priority="454" operator="equal">
      <formula>"DESIERTA"</formula>
    </cfRule>
  </conditionalFormatting>
  <conditionalFormatting sqref="R22">
    <cfRule type="containsText" dxfId="426" priority="453" operator="containsText" text="LIQUIDADO">
      <formula>NOT(ISERROR(SEARCH("LIQUIDADO",R22)))</formula>
    </cfRule>
  </conditionalFormatting>
  <conditionalFormatting sqref="AQ22:AT22">
    <cfRule type="containsText" dxfId="425" priority="451" operator="containsText" text="NA">
      <formula>NOT(ISERROR(SEARCH("NA",AQ22)))</formula>
    </cfRule>
    <cfRule type="containsText" dxfId="424" priority="452" operator="containsText" text="N.A">
      <formula>NOT(ISERROR(SEARCH("N.A",AQ22)))</formula>
    </cfRule>
  </conditionalFormatting>
  <conditionalFormatting sqref="Q25">
    <cfRule type="containsText" dxfId="423" priority="450" operator="containsText" text="TERMINADO">
      <formula>NOT(ISERROR(SEARCH("TERMINADO",Q25)))</formula>
    </cfRule>
  </conditionalFormatting>
  <conditionalFormatting sqref="Q25">
    <cfRule type="cellIs" dxfId="422" priority="449" operator="equal">
      <formula>"DESIERTA"</formula>
    </cfRule>
  </conditionalFormatting>
  <conditionalFormatting sqref="R25">
    <cfRule type="containsText" dxfId="421" priority="448" operator="containsText" text="LIQUIDADO">
      <formula>NOT(ISERROR(SEARCH("LIQUIDADO",R25)))</formula>
    </cfRule>
  </conditionalFormatting>
  <conditionalFormatting sqref="AQ25:AT25">
    <cfRule type="containsText" dxfId="420" priority="446" operator="containsText" text="NA">
      <formula>NOT(ISERROR(SEARCH("NA",AQ25)))</formula>
    </cfRule>
    <cfRule type="containsText" dxfId="419" priority="447" operator="containsText" text="N.A">
      <formula>NOT(ISERROR(SEARCH("N.A",AQ25)))</formula>
    </cfRule>
  </conditionalFormatting>
  <conditionalFormatting sqref="Q38">
    <cfRule type="containsText" dxfId="418" priority="445" operator="containsText" text="TERMINADO">
      <formula>NOT(ISERROR(SEARCH("TERMINADO",Q38)))</formula>
    </cfRule>
  </conditionalFormatting>
  <conditionalFormatting sqref="Q38">
    <cfRule type="cellIs" dxfId="417" priority="444" operator="equal">
      <formula>"DESIERTA"</formula>
    </cfRule>
  </conditionalFormatting>
  <conditionalFormatting sqref="Q90 Q92">
    <cfRule type="containsText" dxfId="416" priority="443" operator="containsText" text="TERMINADO">
      <formula>NOT(ISERROR(SEARCH("TERMINADO",Q90)))</formula>
    </cfRule>
  </conditionalFormatting>
  <conditionalFormatting sqref="Q90 Q92">
    <cfRule type="cellIs" dxfId="415" priority="442" operator="equal">
      <formula>"DESIERTA"</formula>
    </cfRule>
  </conditionalFormatting>
  <conditionalFormatting sqref="R90 R92">
    <cfRule type="containsText" dxfId="414" priority="441" operator="containsText" text="LIQUIDADO">
      <formula>NOT(ISERROR(SEARCH("LIQUIDADO",R90)))</formula>
    </cfRule>
  </conditionalFormatting>
  <conditionalFormatting sqref="AQ79:AT79">
    <cfRule type="containsText" dxfId="413" priority="434" operator="containsText" text="NA">
      <formula>NOT(ISERROR(SEARCH("NA",AQ79)))</formula>
    </cfRule>
    <cfRule type="containsText" dxfId="412" priority="435" operator="containsText" text="N.A">
      <formula>NOT(ISERROR(SEARCH("N.A",AQ79)))</formula>
    </cfRule>
  </conditionalFormatting>
  <conditionalFormatting sqref="Q81">
    <cfRule type="containsText" dxfId="411" priority="438" operator="containsText" text="TERMINADO">
      <formula>NOT(ISERROR(SEARCH("TERMINADO",Q81)))</formula>
    </cfRule>
  </conditionalFormatting>
  <conditionalFormatting sqref="Q81">
    <cfRule type="cellIs" dxfId="410" priority="437" operator="equal">
      <formula>"DESIERTA"</formula>
    </cfRule>
  </conditionalFormatting>
  <conditionalFormatting sqref="R81">
    <cfRule type="containsText" dxfId="409" priority="436" operator="containsText" text="LIQUIDADO">
      <formula>NOT(ISERROR(SEARCH("LIQUIDADO",R81)))</formula>
    </cfRule>
  </conditionalFormatting>
  <conditionalFormatting sqref="AQ77:AT77">
    <cfRule type="containsText" dxfId="408" priority="430" operator="containsText" text="NA">
      <formula>NOT(ISERROR(SEARCH("NA",AQ77)))</formula>
    </cfRule>
    <cfRule type="containsText" dxfId="407" priority="431" operator="containsText" text="N.A">
      <formula>NOT(ISERROR(SEARCH("N.A",AQ77)))</formula>
    </cfRule>
  </conditionalFormatting>
  <conditionalFormatting sqref="AQ76:AT76">
    <cfRule type="containsText" dxfId="406" priority="432" operator="containsText" text="NA">
      <formula>NOT(ISERROR(SEARCH("NA",AQ76)))</formula>
    </cfRule>
    <cfRule type="containsText" dxfId="405" priority="433" operator="containsText" text="N.A">
      <formula>NOT(ISERROR(SEARCH("N.A",AQ76)))</formula>
    </cfRule>
  </conditionalFormatting>
  <conditionalFormatting sqref="Q7">
    <cfRule type="containsText" dxfId="404" priority="429" operator="containsText" text="TERMINADO">
      <formula>NOT(ISERROR(SEARCH("TERMINADO",Q7)))</formula>
    </cfRule>
  </conditionalFormatting>
  <conditionalFormatting sqref="Q7">
    <cfRule type="cellIs" dxfId="403" priority="428" operator="equal">
      <formula>"DESIERTA"</formula>
    </cfRule>
  </conditionalFormatting>
  <conditionalFormatting sqref="R7">
    <cfRule type="containsText" dxfId="402" priority="427" operator="containsText" text="LIQUIDADO">
      <formula>NOT(ISERROR(SEARCH("LIQUIDADO",R7)))</formula>
    </cfRule>
  </conditionalFormatting>
  <conditionalFormatting sqref="Q12">
    <cfRule type="containsText" dxfId="401" priority="426" operator="containsText" text="TERMINADO">
      <formula>NOT(ISERROR(SEARCH("TERMINADO",Q12)))</formula>
    </cfRule>
  </conditionalFormatting>
  <conditionalFormatting sqref="Q12">
    <cfRule type="cellIs" dxfId="400" priority="425" operator="equal">
      <formula>"DESIERTA"</formula>
    </cfRule>
  </conditionalFormatting>
  <conditionalFormatting sqref="R12">
    <cfRule type="containsText" dxfId="399" priority="424" operator="containsText" text="LIQUIDADO">
      <formula>NOT(ISERROR(SEARCH("LIQUIDADO",R12)))</formula>
    </cfRule>
  </conditionalFormatting>
  <conditionalFormatting sqref="Q24">
    <cfRule type="containsText" dxfId="398" priority="423" operator="containsText" text="TERMINADO">
      <formula>NOT(ISERROR(SEARCH("TERMINADO",Q24)))</formula>
    </cfRule>
  </conditionalFormatting>
  <conditionalFormatting sqref="Q24">
    <cfRule type="cellIs" dxfId="397" priority="422" operator="equal">
      <formula>"DESIERTA"</formula>
    </cfRule>
  </conditionalFormatting>
  <conditionalFormatting sqref="R24">
    <cfRule type="containsText" dxfId="396" priority="421" operator="containsText" text="LIQUIDADO">
      <formula>NOT(ISERROR(SEARCH("LIQUIDADO",R24)))</formula>
    </cfRule>
  </conditionalFormatting>
  <conditionalFormatting sqref="AQ24:AT24">
    <cfRule type="containsText" dxfId="395" priority="419" operator="containsText" text="NA">
      <formula>NOT(ISERROR(SEARCH("NA",AQ24)))</formula>
    </cfRule>
    <cfRule type="containsText" dxfId="394" priority="420" operator="containsText" text="N.A">
      <formula>NOT(ISERROR(SEARCH("N.A",AQ24)))</formula>
    </cfRule>
  </conditionalFormatting>
  <conditionalFormatting sqref="AQ30:AT30">
    <cfRule type="containsText" dxfId="393" priority="417" operator="containsText" text="NA">
      <formula>NOT(ISERROR(SEARCH("NA",AQ30)))</formula>
    </cfRule>
    <cfRule type="containsText" dxfId="392" priority="418" operator="containsText" text="N.A">
      <formula>NOT(ISERROR(SEARCH("N.A",AQ30)))</formula>
    </cfRule>
  </conditionalFormatting>
  <conditionalFormatting sqref="Q30">
    <cfRule type="containsText" dxfId="391" priority="416" operator="containsText" text="TERMINADO">
      <formula>NOT(ISERROR(SEARCH("TERMINADO",Q30)))</formula>
    </cfRule>
  </conditionalFormatting>
  <conditionalFormatting sqref="Q30">
    <cfRule type="cellIs" dxfId="390" priority="415" operator="equal">
      <formula>"DESIERTA"</formula>
    </cfRule>
  </conditionalFormatting>
  <conditionalFormatting sqref="R30">
    <cfRule type="containsText" dxfId="389" priority="414" operator="containsText" text="LIQUIDADO">
      <formula>NOT(ISERROR(SEARCH("LIQUIDADO",R30)))</formula>
    </cfRule>
  </conditionalFormatting>
  <conditionalFormatting sqref="Q31">
    <cfRule type="containsText" dxfId="388" priority="413" operator="containsText" text="TERMINADO">
      <formula>NOT(ISERROR(SEARCH("TERMINADO",Q31)))</formula>
    </cfRule>
  </conditionalFormatting>
  <conditionalFormatting sqref="Q31">
    <cfRule type="cellIs" dxfId="387" priority="412" operator="equal">
      <formula>"DESIERTA"</formula>
    </cfRule>
  </conditionalFormatting>
  <conditionalFormatting sqref="AQ35:AT35">
    <cfRule type="containsText" dxfId="386" priority="410" operator="containsText" text="NA">
      <formula>NOT(ISERROR(SEARCH("NA",AQ35)))</formula>
    </cfRule>
    <cfRule type="containsText" dxfId="385" priority="411" operator="containsText" text="N.A">
      <formula>NOT(ISERROR(SEARCH("N.A",AQ35)))</formula>
    </cfRule>
  </conditionalFormatting>
  <conditionalFormatting sqref="Q35:Q37">
    <cfRule type="containsText" dxfId="384" priority="409" operator="containsText" text="TERMINADO">
      <formula>NOT(ISERROR(SEARCH("TERMINADO",Q35)))</formula>
    </cfRule>
  </conditionalFormatting>
  <conditionalFormatting sqref="Q35:Q37">
    <cfRule type="cellIs" dxfId="383" priority="408" operator="equal">
      <formula>"DESIERTA"</formula>
    </cfRule>
  </conditionalFormatting>
  <conditionalFormatting sqref="R35">
    <cfRule type="containsText" dxfId="382" priority="407" operator="containsText" text="LIQUIDADO">
      <formula>NOT(ISERROR(SEARCH("LIQUIDADO",R35)))</formula>
    </cfRule>
  </conditionalFormatting>
  <conditionalFormatting sqref="AQ36:AT36">
    <cfRule type="containsText" dxfId="381" priority="405" operator="containsText" text="NA">
      <formula>NOT(ISERROR(SEARCH("NA",AQ36)))</formula>
    </cfRule>
    <cfRule type="containsText" dxfId="380" priority="406" operator="containsText" text="N.A">
      <formula>NOT(ISERROR(SEARCH("N.A",AQ36)))</formula>
    </cfRule>
  </conditionalFormatting>
  <conditionalFormatting sqref="R36">
    <cfRule type="containsText" dxfId="379" priority="404" operator="containsText" text="LIQUIDADO">
      <formula>NOT(ISERROR(SEARCH("LIQUIDADO",R36)))</formula>
    </cfRule>
  </conditionalFormatting>
  <conditionalFormatting sqref="AQ37:AT37">
    <cfRule type="containsText" dxfId="378" priority="402" operator="containsText" text="NA">
      <formula>NOT(ISERROR(SEARCH("NA",AQ37)))</formula>
    </cfRule>
    <cfRule type="containsText" dxfId="377" priority="403" operator="containsText" text="N.A">
      <formula>NOT(ISERROR(SEARCH("N.A",AQ37)))</formula>
    </cfRule>
  </conditionalFormatting>
  <conditionalFormatting sqref="AQ94:AT94">
    <cfRule type="containsText" dxfId="376" priority="400" operator="containsText" text="NA">
      <formula>NOT(ISERROR(SEARCH("NA",AQ94)))</formula>
    </cfRule>
    <cfRule type="containsText" dxfId="375" priority="401" operator="containsText" text="N.A">
      <formula>NOT(ISERROR(SEARCH("N.A",AQ94)))</formula>
    </cfRule>
  </conditionalFormatting>
  <conditionalFormatting sqref="Q9">
    <cfRule type="containsText" dxfId="374" priority="399" operator="containsText" text="TERMINADO">
      <formula>NOT(ISERROR(SEARCH("TERMINADO",Q9)))</formula>
    </cfRule>
  </conditionalFormatting>
  <conditionalFormatting sqref="Q9">
    <cfRule type="cellIs" dxfId="373" priority="398" operator="equal">
      <formula>"DESIERTA"</formula>
    </cfRule>
  </conditionalFormatting>
  <conditionalFormatting sqref="R9">
    <cfRule type="containsText" dxfId="372" priority="397" operator="containsText" text="LIQUIDADO">
      <formula>NOT(ISERROR(SEARCH("LIQUIDADO",R9)))</formula>
    </cfRule>
  </conditionalFormatting>
  <conditionalFormatting sqref="Q21">
    <cfRule type="containsText" dxfId="371" priority="396" operator="containsText" text="TERMINADO">
      <formula>NOT(ISERROR(SEARCH("TERMINADO",Q21)))</formula>
    </cfRule>
  </conditionalFormatting>
  <conditionalFormatting sqref="Q21">
    <cfRule type="cellIs" dxfId="370" priority="395" operator="equal">
      <formula>"DESIERTA"</formula>
    </cfRule>
  </conditionalFormatting>
  <conditionalFormatting sqref="R21">
    <cfRule type="containsText" dxfId="369" priority="394" operator="containsText" text="LIQUIDADO">
      <formula>NOT(ISERROR(SEARCH("LIQUIDADO",R21)))</formula>
    </cfRule>
  </conditionalFormatting>
  <conditionalFormatting sqref="AQ78:AT78">
    <cfRule type="containsText" dxfId="368" priority="389" operator="containsText" text="NA">
      <formula>NOT(ISERROR(SEARCH("NA",AQ78)))</formula>
    </cfRule>
    <cfRule type="containsText" dxfId="367" priority="390" operator="containsText" text="N.A">
      <formula>NOT(ISERROR(SEARCH("N.A",AQ78)))</formula>
    </cfRule>
  </conditionalFormatting>
  <conditionalFormatting sqref="Q78">
    <cfRule type="containsText" dxfId="366" priority="393" operator="containsText" text="TERMINADO">
      <formula>NOT(ISERROR(SEARCH("TERMINADO",Q78)))</formula>
    </cfRule>
  </conditionalFormatting>
  <conditionalFormatting sqref="Q78">
    <cfRule type="cellIs" dxfId="365" priority="392" operator="equal">
      <formula>"DESIERTA"</formula>
    </cfRule>
  </conditionalFormatting>
  <conditionalFormatting sqref="R78">
    <cfRule type="containsText" dxfId="364" priority="391" operator="containsText" text="LIQUIDADO">
      <formula>NOT(ISERROR(SEARCH("LIQUIDADO",R78)))</formula>
    </cfRule>
  </conditionalFormatting>
  <conditionalFormatting sqref="Q41">
    <cfRule type="containsText" dxfId="363" priority="388" operator="containsText" text="TERMINADO">
      <formula>NOT(ISERROR(SEARCH("TERMINADO",Q41)))</formula>
    </cfRule>
  </conditionalFormatting>
  <conditionalFormatting sqref="Q41">
    <cfRule type="cellIs" dxfId="362" priority="387" operator="equal">
      <formula>"DESIERTA"</formula>
    </cfRule>
  </conditionalFormatting>
  <conditionalFormatting sqref="Q76">
    <cfRule type="containsText" dxfId="361" priority="386" operator="containsText" text="TERMINADO">
      <formula>NOT(ISERROR(SEARCH("TERMINADO",Q76)))</formula>
    </cfRule>
  </conditionalFormatting>
  <conditionalFormatting sqref="Q76">
    <cfRule type="cellIs" dxfId="360" priority="385" operator="equal">
      <formula>"DESIERTA"</formula>
    </cfRule>
  </conditionalFormatting>
  <conditionalFormatting sqref="R76">
    <cfRule type="containsText" dxfId="359" priority="384" operator="containsText" text="LIQUIDADO">
      <formula>NOT(ISERROR(SEARCH("LIQUIDADO",R76)))</formula>
    </cfRule>
  </conditionalFormatting>
  <conditionalFormatting sqref="Q77">
    <cfRule type="containsText" dxfId="358" priority="383" operator="containsText" text="TERMINADO">
      <formula>NOT(ISERROR(SEARCH("TERMINADO",Q77)))</formula>
    </cfRule>
  </conditionalFormatting>
  <conditionalFormatting sqref="Q77">
    <cfRule type="cellIs" dxfId="357" priority="382" operator="equal">
      <formula>"DESIERTA"</formula>
    </cfRule>
  </conditionalFormatting>
  <conditionalFormatting sqref="R77">
    <cfRule type="containsText" dxfId="356" priority="381" operator="containsText" text="LIQUIDADO">
      <formula>NOT(ISERROR(SEARCH("LIQUIDADO",R77)))</formula>
    </cfRule>
  </conditionalFormatting>
  <conditionalFormatting sqref="R32">
    <cfRule type="containsText" dxfId="355" priority="380" operator="containsText" text="LIQUIDADO">
      <formula>NOT(ISERROR(SEARCH("LIQUIDADO",R32)))</formula>
    </cfRule>
  </conditionalFormatting>
  <conditionalFormatting sqref="AQ72:AT72">
    <cfRule type="containsText" dxfId="354" priority="378" operator="containsText" text="NA">
      <formula>NOT(ISERROR(SEARCH("NA",AQ72)))</formula>
    </cfRule>
    <cfRule type="containsText" dxfId="353" priority="379" operator="containsText" text="N.A">
      <formula>NOT(ISERROR(SEARCH("N.A",AQ72)))</formula>
    </cfRule>
  </conditionalFormatting>
  <conditionalFormatting sqref="R38">
    <cfRule type="containsText" dxfId="352" priority="377" operator="containsText" text="TERMINADO">
      <formula>NOT(ISERROR(SEARCH("TERMINADO",R38)))</formula>
    </cfRule>
  </conditionalFormatting>
  <conditionalFormatting sqref="R38">
    <cfRule type="cellIs" dxfId="351" priority="376" operator="equal">
      <formula>"DESIERTA"</formula>
    </cfRule>
  </conditionalFormatting>
  <conditionalFormatting sqref="R52">
    <cfRule type="containsText" dxfId="350" priority="375" operator="containsText" text="LIQUIDADO">
      <formula>NOT(ISERROR(SEARCH("LIQUIDADO",R52)))</formula>
    </cfRule>
  </conditionalFormatting>
  <conditionalFormatting sqref="AQ52:AT52">
    <cfRule type="containsText" dxfId="349" priority="373" operator="containsText" text="NA">
      <formula>NOT(ISERROR(SEARCH("NA",AQ52)))</formula>
    </cfRule>
    <cfRule type="containsText" dxfId="348" priority="374" operator="containsText" text="N.A">
      <formula>NOT(ISERROR(SEARCH("N.A",AQ52)))</formula>
    </cfRule>
  </conditionalFormatting>
  <conditionalFormatting sqref="Q52">
    <cfRule type="containsText" dxfId="347" priority="372" operator="containsText" text="TERMINADO">
      <formula>NOT(ISERROR(SEARCH("TERMINADO",Q52)))</formula>
    </cfRule>
  </conditionalFormatting>
  <conditionalFormatting sqref="Q52">
    <cfRule type="cellIs" dxfId="346" priority="371" operator="equal">
      <formula>"DESIERTA"</formula>
    </cfRule>
  </conditionalFormatting>
  <conditionalFormatting sqref="Q42">
    <cfRule type="containsText" dxfId="345" priority="364" operator="containsText" text="TERMINADO">
      <formula>NOT(ISERROR(SEARCH("TERMINADO",Q42)))</formula>
    </cfRule>
  </conditionalFormatting>
  <conditionalFormatting sqref="Q42">
    <cfRule type="cellIs" dxfId="344" priority="363" operator="equal">
      <formula>"DESIERTA"</formula>
    </cfRule>
  </conditionalFormatting>
  <conditionalFormatting sqref="R47:R48">
    <cfRule type="containsText" dxfId="343" priority="370" operator="containsText" text="LIQUIDADO">
      <formula>NOT(ISERROR(SEARCH("LIQUIDADO",R47)))</formula>
    </cfRule>
  </conditionalFormatting>
  <conditionalFormatting sqref="AQ48:AT48">
    <cfRule type="containsText" dxfId="342" priority="368" operator="containsText" text="NA">
      <formula>NOT(ISERROR(SEARCH("NA",AQ48)))</formula>
    </cfRule>
    <cfRule type="containsText" dxfId="341" priority="369" operator="containsText" text="N.A">
      <formula>NOT(ISERROR(SEARCH("N.A",AQ48)))</formula>
    </cfRule>
  </conditionalFormatting>
  <conditionalFormatting sqref="AQ47:AT47">
    <cfRule type="containsText" dxfId="340" priority="366" operator="containsText" text="NA">
      <formula>NOT(ISERROR(SEARCH("NA",AQ47)))</formula>
    </cfRule>
    <cfRule type="containsText" dxfId="339" priority="367" operator="containsText" text="N.A">
      <formula>NOT(ISERROR(SEARCH("N.A",AQ47)))</formula>
    </cfRule>
  </conditionalFormatting>
  <conditionalFormatting sqref="R42">
    <cfRule type="containsText" dxfId="338" priority="365" operator="containsText" text="LIQUIDADO">
      <formula>NOT(ISERROR(SEARCH("LIQUIDADO",R42)))</formula>
    </cfRule>
  </conditionalFormatting>
  <conditionalFormatting sqref="AQ42:AT42">
    <cfRule type="containsText" dxfId="337" priority="361" operator="containsText" text="NA">
      <formula>NOT(ISERROR(SEARCH("NA",AQ42)))</formula>
    </cfRule>
    <cfRule type="containsText" dxfId="336" priority="362" operator="containsText" text="N.A">
      <formula>NOT(ISERROR(SEARCH("N.A",AQ42)))</formula>
    </cfRule>
  </conditionalFormatting>
  <conditionalFormatting sqref="Q43 Q46">
    <cfRule type="containsText" dxfId="335" priority="359" operator="containsText" text="TERMINADO">
      <formula>NOT(ISERROR(SEARCH("TERMINADO",Q43)))</formula>
    </cfRule>
  </conditionalFormatting>
  <conditionalFormatting sqref="Q43 Q46">
    <cfRule type="cellIs" dxfId="334" priority="358" operator="equal">
      <formula>"DESIERTA"</formula>
    </cfRule>
  </conditionalFormatting>
  <conditionalFormatting sqref="R43 R46">
    <cfRule type="containsText" dxfId="333" priority="360" operator="containsText" text="LIQUIDADO">
      <formula>NOT(ISERROR(SEARCH("LIQUIDADO",R43)))</formula>
    </cfRule>
  </conditionalFormatting>
  <conditionalFormatting sqref="AQ43:AT43">
    <cfRule type="containsText" dxfId="332" priority="356" operator="containsText" text="NA">
      <formula>NOT(ISERROR(SEARCH("NA",AQ43)))</formula>
    </cfRule>
    <cfRule type="containsText" dxfId="331" priority="357" operator="containsText" text="N.A">
      <formula>NOT(ISERROR(SEARCH("N.A",AQ43)))</formula>
    </cfRule>
  </conditionalFormatting>
  <conditionalFormatting sqref="Q47">
    <cfRule type="containsText" dxfId="330" priority="355" operator="containsText" text="TERMINADO">
      <formula>NOT(ISERROR(SEARCH("TERMINADO",Q47)))</formula>
    </cfRule>
  </conditionalFormatting>
  <conditionalFormatting sqref="Q47">
    <cfRule type="cellIs" dxfId="329" priority="354" operator="equal">
      <formula>"DESIERTA"</formula>
    </cfRule>
  </conditionalFormatting>
  <conditionalFormatting sqref="Q48">
    <cfRule type="containsText" dxfId="328" priority="353" operator="containsText" text="TERMINADO">
      <formula>NOT(ISERROR(SEARCH("TERMINADO",Q48)))</formula>
    </cfRule>
  </conditionalFormatting>
  <conditionalFormatting sqref="Q48">
    <cfRule type="cellIs" dxfId="327" priority="352" operator="equal">
      <formula>"DESIERTA"</formula>
    </cfRule>
  </conditionalFormatting>
  <conditionalFormatting sqref="AQ74:AT74">
    <cfRule type="containsText" dxfId="326" priority="350" operator="containsText" text="NA">
      <formula>NOT(ISERROR(SEARCH("NA",AQ74)))</formula>
    </cfRule>
    <cfRule type="containsText" dxfId="325" priority="351" operator="containsText" text="N.A">
      <formula>NOT(ISERROR(SEARCH("N.A",AQ74)))</formula>
    </cfRule>
  </conditionalFormatting>
  <conditionalFormatting sqref="AQ73:AT73">
    <cfRule type="containsText" dxfId="324" priority="348" operator="containsText" text="NA">
      <formula>NOT(ISERROR(SEARCH("NA",AQ73)))</formula>
    </cfRule>
    <cfRule type="containsText" dxfId="323" priority="349" operator="containsText" text="N.A">
      <formula>NOT(ISERROR(SEARCH("N.A",AQ73)))</formula>
    </cfRule>
  </conditionalFormatting>
  <conditionalFormatting sqref="Q80">
    <cfRule type="containsText" dxfId="322" priority="347" operator="containsText" text="TERMINADO">
      <formula>NOT(ISERROR(SEARCH("TERMINADO",Q80)))</formula>
    </cfRule>
  </conditionalFormatting>
  <conditionalFormatting sqref="Q80">
    <cfRule type="cellIs" dxfId="321" priority="346" operator="equal">
      <formula>"DESIERTA"</formula>
    </cfRule>
  </conditionalFormatting>
  <conditionalFormatting sqref="R80">
    <cfRule type="containsText" dxfId="320" priority="345" operator="containsText" text="LIQUIDADO">
      <formula>NOT(ISERROR(SEARCH("LIQUIDADO",R80)))</formula>
    </cfRule>
  </conditionalFormatting>
  <conditionalFormatting sqref="AQ80:AT80">
    <cfRule type="containsText" dxfId="319" priority="343" operator="containsText" text="NA">
      <formula>NOT(ISERROR(SEARCH("NA",AQ80)))</formula>
    </cfRule>
    <cfRule type="containsText" dxfId="318" priority="344" operator="containsText" text="N.A">
      <formula>NOT(ISERROR(SEARCH("N.A",AQ80)))</formula>
    </cfRule>
  </conditionalFormatting>
  <conditionalFormatting sqref="AQ93:AR93 AT93">
    <cfRule type="containsText" dxfId="317" priority="341" operator="containsText" text="NA">
      <formula>NOT(ISERROR(SEARCH("NA",AQ93)))</formula>
    </cfRule>
    <cfRule type="containsText" dxfId="316" priority="342" operator="containsText" text="N.A">
      <formula>NOT(ISERROR(SEARCH("N.A",AQ93)))</formula>
    </cfRule>
  </conditionalFormatting>
  <conditionalFormatting sqref="AQ81:AT81">
    <cfRule type="containsText" dxfId="315" priority="339" operator="containsText" text="NA">
      <formula>NOT(ISERROR(SEARCH("NA",AQ81)))</formula>
    </cfRule>
    <cfRule type="containsText" dxfId="314" priority="340" operator="containsText" text="N.A">
      <formula>NOT(ISERROR(SEARCH("N.A",AQ81)))</formula>
    </cfRule>
  </conditionalFormatting>
  <conditionalFormatting sqref="AQ97:AT97">
    <cfRule type="containsText" dxfId="313" priority="337" operator="containsText" text="NA">
      <formula>NOT(ISERROR(SEARCH("NA",AQ97)))</formula>
    </cfRule>
    <cfRule type="containsText" dxfId="312" priority="338" operator="containsText" text="N.A">
      <formula>NOT(ISERROR(SEARCH("N.A",AQ97)))</formula>
    </cfRule>
  </conditionalFormatting>
  <conditionalFormatting sqref="Q97">
    <cfRule type="containsText" dxfId="311" priority="336" operator="containsText" text="TERMINADO">
      <formula>NOT(ISERROR(SEARCH("TERMINADO",Q97)))</formula>
    </cfRule>
  </conditionalFormatting>
  <conditionalFormatting sqref="Q97">
    <cfRule type="cellIs" dxfId="310" priority="335" operator="equal">
      <formula>"DESIERTA"</formula>
    </cfRule>
  </conditionalFormatting>
  <conditionalFormatting sqref="R97">
    <cfRule type="containsText" dxfId="309" priority="334" operator="containsText" text="LIQUIDADO">
      <formula>NOT(ISERROR(SEARCH("LIQUIDADO",R97)))</formula>
    </cfRule>
  </conditionalFormatting>
  <conditionalFormatting sqref="Q100">
    <cfRule type="containsText" dxfId="308" priority="330" operator="containsText" text="TERMINADO">
      <formula>NOT(ISERROR(SEARCH("TERMINADO",Q100)))</formula>
    </cfRule>
  </conditionalFormatting>
  <conditionalFormatting sqref="Q100">
    <cfRule type="cellIs" dxfId="307" priority="329" operator="equal">
      <formula>"DESIERTA"</formula>
    </cfRule>
  </conditionalFormatting>
  <conditionalFormatting sqref="Q99">
    <cfRule type="containsText" dxfId="306" priority="333" operator="containsText" text="TERMINADO">
      <formula>NOT(ISERROR(SEARCH("TERMINADO",Q99)))</formula>
    </cfRule>
  </conditionalFormatting>
  <conditionalFormatting sqref="Q99">
    <cfRule type="cellIs" dxfId="305" priority="332" operator="equal">
      <formula>"DESIERTA"</formula>
    </cfRule>
  </conditionalFormatting>
  <conditionalFormatting sqref="R99">
    <cfRule type="containsText" dxfId="304" priority="331" operator="containsText" text="LIQUIDADO">
      <formula>NOT(ISERROR(SEARCH("LIQUIDADO",R99)))</formula>
    </cfRule>
  </conditionalFormatting>
  <conditionalFormatting sqref="R100">
    <cfRule type="containsText" dxfId="303" priority="328" operator="containsText" text="LIQUIDADO">
      <formula>NOT(ISERROR(SEARCH("LIQUIDADO",R100)))</formula>
    </cfRule>
  </conditionalFormatting>
  <conditionalFormatting sqref="R37">
    <cfRule type="containsText" dxfId="302" priority="327" operator="containsText" text="LIQUIDADO">
      <formula>NOT(ISERROR(SEARCH("LIQUIDADO",R37)))</formula>
    </cfRule>
  </conditionalFormatting>
  <conditionalFormatting sqref="AQ102:AT102">
    <cfRule type="containsText" dxfId="301" priority="325" operator="containsText" text="NA">
      <formula>NOT(ISERROR(SEARCH("NA",AQ102)))</formula>
    </cfRule>
    <cfRule type="containsText" dxfId="300" priority="326" operator="containsText" text="N.A">
      <formula>NOT(ISERROR(SEARCH("N.A",AQ102)))</formula>
    </cfRule>
  </conditionalFormatting>
  <conditionalFormatting sqref="AQ104:AT104">
    <cfRule type="containsText" dxfId="299" priority="323" operator="containsText" text="NA">
      <formula>NOT(ISERROR(SEARCH("NA",AQ104)))</formula>
    </cfRule>
    <cfRule type="containsText" dxfId="298" priority="324" operator="containsText" text="N.A">
      <formula>NOT(ISERROR(SEARCH("N.A",AQ104)))</formula>
    </cfRule>
  </conditionalFormatting>
  <conditionalFormatting sqref="Q104">
    <cfRule type="containsText" dxfId="297" priority="322" operator="containsText" text="TERMINADO">
      <formula>NOT(ISERROR(SEARCH("TERMINADO",Q104)))</formula>
    </cfRule>
  </conditionalFormatting>
  <conditionalFormatting sqref="Q104">
    <cfRule type="cellIs" dxfId="296" priority="321" operator="equal">
      <formula>"DESIERTA"</formula>
    </cfRule>
  </conditionalFormatting>
  <conditionalFormatting sqref="R104">
    <cfRule type="containsText" dxfId="295" priority="320" operator="containsText" text="LIQUIDADO">
      <formula>NOT(ISERROR(SEARCH("LIQUIDADO",R104)))</formula>
    </cfRule>
  </conditionalFormatting>
  <conditionalFormatting sqref="R53">
    <cfRule type="containsText" dxfId="294" priority="319" operator="containsText" text="LIQUIDADO">
      <formula>NOT(ISERROR(SEARCH("LIQUIDADO",R53)))</formula>
    </cfRule>
  </conditionalFormatting>
  <conditionalFormatting sqref="AQ53:AT53">
    <cfRule type="containsText" dxfId="293" priority="317" operator="containsText" text="NA">
      <formula>NOT(ISERROR(SEARCH("NA",AQ53)))</formula>
    </cfRule>
    <cfRule type="containsText" dxfId="292" priority="318" operator="containsText" text="N.A">
      <formula>NOT(ISERROR(SEARCH("N.A",AQ53)))</formula>
    </cfRule>
  </conditionalFormatting>
  <conditionalFormatting sqref="Q53">
    <cfRule type="containsText" dxfId="291" priority="316" operator="containsText" text="TERMINADO">
      <formula>NOT(ISERROR(SEARCH("TERMINADO",Q53)))</formula>
    </cfRule>
  </conditionalFormatting>
  <conditionalFormatting sqref="Q53">
    <cfRule type="cellIs" dxfId="290" priority="315" operator="equal">
      <formula>"DESIERTA"</formula>
    </cfRule>
  </conditionalFormatting>
  <conditionalFormatting sqref="AQ91:AT91">
    <cfRule type="containsText" dxfId="289" priority="313" operator="containsText" text="NA">
      <formula>NOT(ISERROR(SEARCH("NA",AQ91)))</formula>
    </cfRule>
    <cfRule type="containsText" dxfId="288" priority="314" operator="containsText" text="N.A">
      <formula>NOT(ISERROR(SEARCH("N.A",AQ91)))</formula>
    </cfRule>
  </conditionalFormatting>
  <conditionalFormatting sqref="R91">
    <cfRule type="containsText" dxfId="287" priority="312" operator="containsText" text="LIQUIDADO">
      <formula>NOT(ISERROR(SEARCH("LIQUIDADO",R91)))</formula>
    </cfRule>
  </conditionalFormatting>
  <conditionalFormatting sqref="S5:V5 X5 Z5:AN5">
    <cfRule type="containsText" dxfId="286" priority="310" operator="containsText" text="LIQUIDADO">
      <formula>NOT(ISERROR(SEARCH("LIQUIDADO",S5)))</formula>
    </cfRule>
  </conditionalFormatting>
  <conditionalFormatting sqref="Q89">
    <cfRule type="containsText" dxfId="285" priority="309" operator="containsText" text="TERMINADO">
      <formula>NOT(ISERROR(SEARCH("TERMINADO",Q89)))</formula>
    </cfRule>
  </conditionalFormatting>
  <conditionalFormatting sqref="Q89">
    <cfRule type="cellIs" dxfId="284" priority="308" operator="equal">
      <formula>"DESIERTA"</formula>
    </cfRule>
  </conditionalFormatting>
  <conditionalFormatting sqref="R89">
    <cfRule type="containsText" dxfId="283" priority="307" operator="containsText" text="LIQUIDADO">
      <formula>NOT(ISERROR(SEARCH("LIQUIDADO",R89)))</formula>
    </cfRule>
  </conditionalFormatting>
  <conditionalFormatting sqref="Q96">
    <cfRule type="containsText" dxfId="282" priority="306" operator="containsText" text="TERMINADO">
      <formula>NOT(ISERROR(SEARCH("TERMINADO",Q96)))</formula>
    </cfRule>
  </conditionalFormatting>
  <conditionalFormatting sqref="Q96">
    <cfRule type="cellIs" dxfId="281" priority="305" operator="equal">
      <formula>"DESIERTA"</formula>
    </cfRule>
  </conditionalFormatting>
  <conditionalFormatting sqref="R96">
    <cfRule type="containsText" dxfId="280" priority="304" operator="containsText" text="LIQUIDADO">
      <formula>NOT(ISERROR(SEARCH("LIQUIDADO",R96)))</formula>
    </cfRule>
  </conditionalFormatting>
  <conditionalFormatting sqref="AQ96:AT96">
    <cfRule type="containsText" dxfId="279" priority="302" operator="containsText" text="NA">
      <formula>NOT(ISERROR(SEARCH("NA",AQ96)))</formula>
    </cfRule>
    <cfRule type="containsText" dxfId="278" priority="303" operator="containsText" text="N.A">
      <formula>NOT(ISERROR(SEARCH("N.A",AQ96)))</formula>
    </cfRule>
  </conditionalFormatting>
  <conditionalFormatting sqref="AQ46:AT46">
    <cfRule type="containsText" dxfId="277" priority="300" operator="containsText" text="NA">
      <formula>NOT(ISERROR(SEARCH("NA",AQ46)))</formula>
    </cfRule>
    <cfRule type="containsText" dxfId="276" priority="301" operator="containsText" text="N.A">
      <formula>NOT(ISERROR(SEARCH("N.A",AQ46)))</formula>
    </cfRule>
  </conditionalFormatting>
  <conditionalFormatting sqref="AT44">
    <cfRule type="containsText" dxfId="275" priority="298" operator="containsText" text="NA">
      <formula>NOT(ISERROR(SEARCH("NA",AT44)))</formula>
    </cfRule>
    <cfRule type="containsText" dxfId="274" priority="299" operator="containsText" text="N.A">
      <formula>NOT(ISERROR(SEARCH("N.A",AT44)))</formula>
    </cfRule>
  </conditionalFormatting>
  <conditionalFormatting sqref="Q44">
    <cfRule type="containsText" dxfId="273" priority="297" operator="containsText" text="TERMINADO">
      <formula>NOT(ISERROR(SEARCH("TERMINADO",Q44)))</formula>
    </cfRule>
  </conditionalFormatting>
  <conditionalFormatting sqref="Q44">
    <cfRule type="cellIs" dxfId="272" priority="296" operator="equal">
      <formula>"DESIERTA"</formula>
    </cfRule>
  </conditionalFormatting>
  <conditionalFormatting sqref="R44">
    <cfRule type="containsText" dxfId="271" priority="295" operator="containsText" text="LIQUIDADO">
      <formula>NOT(ISERROR(SEARCH("LIQUIDADO",R44)))</formula>
    </cfRule>
  </conditionalFormatting>
  <conditionalFormatting sqref="AQ44">
    <cfRule type="containsText" dxfId="270" priority="293" operator="containsText" text="NA">
      <formula>NOT(ISERROR(SEARCH("NA",AQ44)))</formula>
    </cfRule>
    <cfRule type="containsText" dxfId="269" priority="294" operator="containsText" text="N.A">
      <formula>NOT(ISERROR(SEARCH("N.A",AQ44)))</formula>
    </cfRule>
  </conditionalFormatting>
  <conditionalFormatting sqref="AR44">
    <cfRule type="containsText" dxfId="268" priority="291" operator="containsText" text="NA">
      <formula>NOT(ISERROR(SEARCH("NA",AR44)))</formula>
    </cfRule>
    <cfRule type="containsText" dxfId="267" priority="292" operator="containsText" text="N.A">
      <formula>NOT(ISERROR(SEARCH("N.A",AR44)))</formula>
    </cfRule>
  </conditionalFormatting>
  <conditionalFormatting sqref="AS44">
    <cfRule type="containsText" dxfId="266" priority="289" operator="containsText" text="NA">
      <formula>NOT(ISERROR(SEARCH("NA",AS44)))</formula>
    </cfRule>
    <cfRule type="containsText" dxfId="265" priority="290" operator="containsText" text="N.A">
      <formula>NOT(ISERROR(SEARCH("N.A",AS44)))</formula>
    </cfRule>
  </conditionalFormatting>
  <conditionalFormatting sqref="AT45">
    <cfRule type="containsText" dxfId="264" priority="287" operator="containsText" text="NA">
      <formula>NOT(ISERROR(SEARCH("NA",AT45)))</formula>
    </cfRule>
    <cfRule type="containsText" dxfId="263" priority="288" operator="containsText" text="N.A">
      <formula>NOT(ISERROR(SEARCH("N.A",AT45)))</formula>
    </cfRule>
  </conditionalFormatting>
  <conditionalFormatting sqref="Q45">
    <cfRule type="containsText" dxfId="262" priority="286" operator="containsText" text="TERMINADO">
      <formula>NOT(ISERROR(SEARCH("TERMINADO",Q45)))</formula>
    </cfRule>
  </conditionalFormatting>
  <conditionalFormatting sqref="Q45">
    <cfRule type="cellIs" dxfId="261" priority="285" operator="equal">
      <formula>"DESIERTA"</formula>
    </cfRule>
  </conditionalFormatting>
  <conditionalFormatting sqref="R45">
    <cfRule type="containsText" dxfId="260" priority="284" operator="containsText" text="LIQUIDADO">
      <formula>NOT(ISERROR(SEARCH("LIQUIDADO",R45)))</formula>
    </cfRule>
  </conditionalFormatting>
  <conditionalFormatting sqref="AQ45">
    <cfRule type="containsText" dxfId="259" priority="282" operator="containsText" text="NA">
      <formula>NOT(ISERROR(SEARCH("NA",AQ45)))</formula>
    </cfRule>
    <cfRule type="containsText" dxfId="258" priority="283" operator="containsText" text="N.A">
      <formula>NOT(ISERROR(SEARCH("N.A",AQ45)))</formula>
    </cfRule>
  </conditionalFormatting>
  <conditionalFormatting sqref="AR45">
    <cfRule type="containsText" dxfId="257" priority="280" operator="containsText" text="NA">
      <formula>NOT(ISERROR(SEARCH("NA",AR45)))</formula>
    </cfRule>
    <cfRule type="containsText" dxfId="256" priority="281" operator="containsText" text="N.A">
      <formula>NOT(ISERROR(SEARCH("N.A",AR45)))</formula>
    </cfRule>
  </conditionalFormatting>
  <conditionalFormatting sqref="AS45">
    <cfRule type="containsText" dxfId="255" priority="278" operator="containsText" text="NA">
      <formula>NOT(ISERROR(SEARCH("NA",AS45)))</formula>
    </cfRule>
    <cfRule type="containsText" dxfId="254" priority="279" operator="containsText" text="N.A">
      <formula>NOT(ISERROR(SEARCH("N.A",AS45)))</formula>
    </cfRule>
  </conditionalFormatting>
  <conditionalFormatting sqref="Q50">
    <cfRule type="containsText" dxfId="253" priority="277" operator="containsText" text="TERMINADO">
      <formula>NOT(ISERROR(SEARCH("TERMINADO",Q50)))</formula>
    </cfRule>
  </conditionalFormatting>
  <conditionalFormatting sqref="Q50">
    <cfRule type="cellIs" dxfId="252" priority="276" operator="equal">
      <formula>"DESIERTA"</formula>
    </cfRule>
  </conditionalFormatting>
  <conditionalFormatting sqref="R50">
    <cfRule type="containsText" dxfId="251" priority="275" operator="containsText" text="LIQUIDADO">
      <formula>NOT(ISERROR(SEARCH("LIQUIDADO",R50)))</formula>
    </cfRule>
  </conditionalFormatting>
  <conditionalFormatting sqref="AT50">
    <cfRule type="containsText" dxfId="250" priority="273" operator="containsText" text="NA">
      <formula>NOT(ISERROR(SEARCH("NA",AT50)))</formula>
    </cfRule>
    <cfRule type="containsText" dxfId="249" priority="274" operator="containsText" text="N.A">
      <formula>NOT(ISERROR(SEARCH("N.A",AT50)))</formula>
    </cfRule>
  </conditionalFormatting>
  <conditionalFormatting sqref="AQ50">
    <cfRule type="containsText" dxfId="248" priority="271" operator="containsText" text="NA">
      <formula>NOT(ISERROR(SEARCH("NA",AQ50)))</formula>
    </cfRule>
    <cfRule type="containsText" dxfId="247" priority="272" operator="containsText" text="N.A">
      <formula>NOT(ISERROR(SEARCH("N.A",AQ50)))</formula>
    </cfRule>
  </conditionalFormatting>
  <conditionalFormatting sqref="AR50">
    <cfRule type="containsText" dxfId="246" priority="269" operator="containsText" text="NA">
      <formula>NOT(ISERROR(SEARCH("NA",AR50)))</formula>
    </cfRule>
    <cfRule type="containsText" dxfId="245" priority="270" operator="containsText" text="N.A">
      <formula>NOT(ISERROR(SEARCH("N.A",AR50)))</formula>
    </cfRule>
  </conditionalFormatting>
  <conditionalFormatting sqref="AS50">
    <cfRule type="containsText" dxfId="244" priority="267" operator="containsText" text="NA">
      <formula>NOT(ISERROR(SEARCH("NA",AS50)))</formula>
    </cfRule>
    <cfRule type="containsText" dxfId="243" priority="268" operator="containsText" text="N.A">
      <formula>NOT(ISERROR(SEARCH("N.A",AS50)))</formula>
    </cfRule>
  </conditionalFormatting>
  <conditionalFormatting sqref="Q51">
    <cfRule type="containsText" dxfId="242" priority="266" operator="containsText" text="TERMINADO">
      <formula>NOT(ISERROR(SEARCH("TERMINADO",Q51)))</formula>
    </cfRule>
  </conditionalFormatting>
  <conditionalFormatting sqref="Q51">
    <cfRule type="cellIs" dxfId="241" priority="265" operator="equal">
      <formula>"DESIERTA"</formula>
    </cfRule>
  </conditionalFormatting>
  <conditionalFormatting sqref="R51">
    <cfRule type="containsText" dxfId="240" priority="264" operator="containsText" text="LIQUIDADO">
      <formula>NOT(ISERROR(SEARCH("LIQUIDADO",R51)))</formula>
    </cfRule>
  </conditionalFormatting>
  <conditionalFormatting sqref="AQ51:AT51">
    <cfRule type="containsText" dxfId="239" priority="262" operator="containsText" text="NA">
      <formula>NOT(ISERROR(SEARCH("NA",AQ51)))</formula>
    </cfRule>
    <cfRule type="containsText" dxfId="238" priority="263" operator="containsText" text="N.A">
      <formula>NOT(ISERROR(SEARCH("N.A",AQ51)))</formula>
    </cfRule>
  </conditionalFormatting>
  <conditionalFormatting sqref="AQ55:AT55">
    <cfRule type="containsText" dxfId="237" priority="260" operator="containsText" text="NA">
      <formula>NOT(ISERROR(SEARCH("NA",AQ55)))</formula>
    </cfRule>
    <cfRule type="containsText" dxfId="236" priority="261" operator="containsText" text="N.A">
      <formula>NOT(ISERROR(SEARCH("N.A",AQ55)))</formula>
    </cfRule>
  </conditionalFormatting>
  <conditionalFormatting sqref="Q55">
    <cfRule type="containsText" dxfId="235" priority="259" operator="containsText" text="TERMINADO">
      <formula>NOT(ISERROR(SEARCH("TERMINADO",Q55)))</formula>
    </cfRule>
  </conditionalFormatting>
  <conditionalFormatting sqref="Q55">
    <cfRule type="cellIs" dxfId="234" priority="258" operator="equal">
      <formula>"DESIERTA"</formula>
    </cfRule>
  </conditionalFormatting>
  <conditionalFormatting sqref="R55">
    <cfRule type="containsText" dxfId="233" priority="257" operator="containsText" text="LIQUIDADO">
      <formula>NOT(ISERROR(SEARCH("LIQUIDADO",R55)))</formula>
    </cfRule>
  </conditionalFormatting>
  <conditionalFormatting sqref="Q56">
    <cfRule type="containsText" dxfId="232" priority="256" operator="containsText" text="TERMINADO">
      <formula>NOT(ISERROR(SEARCH("TERMINADO",Q56)))</formula>
    </cfRule>
  </conditionalFormatting>
  <conditionalFormatting sqref="Q56">
    <cfRule type="cellIs" dxfId="231" priority="255" operator="equal">
      <formula>"DESIERTA"</formula>
    </cfRule>
  </conditionalFormatting>
  <conditionalFormatting sqref="R56">
    <cfRule type="containsText" dxfId="230" priority="254" operator="containsText" text="LIQUIDADO">
      <formula>NOT(ISERROR(SEARCH("LIQUIDADO",R56)))</formula>
    </cfRule>
  </conditionalFormatting>
  <conditionalFormatting sqref="AQ56:AT56">
    <cfRule type="containsText" dxfId="229" priority="252" operator="containsText" text="NA">
      <formula>NOT(ISERROR(SEARCH("NA",AQ56)))</formula>
    </cfRule>
    <cfRule type="containsText" dxfId="228" priority="253" operator="containsText" text="N.A">
      <formula>NOT(ISERROR(SEARCH("N.A",AQ56)))</formula>
    </cfRule>
  </conditionalFormatting>
  <conditionalFormatting sqref="AQ83:AT83">
    <cfRule type="containsText" dxfId="227" priority="250" operator="containsText" text="NA">
      <formula>NOT(ISERROR(SEARCH("NA",AQ83)))</formula>
    </cfRule>
    <cfRule type="containsText" dxfId="226" priority="251" operator="containsText" text="N.A">
      <formula>NOT(ISERROR(SEARCH("N.A",AQ83)))</formula>
    </cfRule>
  </conditionalFormatting>
  <conditionalFormatting sqref="AQ84:AT84">
    <cfRule type="containsText" dxfId="225" priority="248" operator="containsText" text="NA">
      <formula>NOT(ISERROR(SEARCH("NA",AQ84)))</formula>
    </cfRule>
    <cfRule type="containsText" dxfId="224" priority="249" operator="containsText" text="N.A">
      <formula>NOT(ISERROR(SEARCH("N.A",AQ84)))</formula>
    </cfRule>
  </conditionalFormatting>
  <conditionalFormatting sqref="AQ89:AT89">
    <cfRule type="containsText" dxfId="223" priority="246" operator="containsText" text="NA">
      <formula>NOT(ISERROR(SEARCH("NA",AQ89)))</formula>
    </cfRule>
    <cfRule type="containsText" dxfId="222" priority="247" operator="containsText" text="N.A">
      <formula>NOT(ISERROR(SEARCH("N.A",AQ89)))</formula>
    </cfRule>
  </conditionalFormatting>
  <conditionalFormatting sqref="Q107">
    <cfRule type="containsText" dxfId="221" priority="245" operator="containsText" text="TERMINADO">
      <formula>NOT(ISERROR(SEARCH("TERMINADO",Q107)))</formula>
    </cfRule>
  </conditionalFormatting>
  <conditionalFormatting sqref="Q107">
    <cfRule type="cellIs" dxfId="220" priority="244" operator="equal">
      <formula>"DESIERTA"</formula>
    </cfRule>
  </conditionalFormatting>
  <conditionalFormatting sqref="R107">
    <cfRule type="containsText" dxfId="219" priority="243" operator="containsText" text="LIQUIDADO">
      <formula>NOT(ISERROR(SEARCH("LIQUIDADO",R107)))</formula>
    </cfRule>
  </conditionalFormatting>
  <conditionalFormatting sqref="AQ107">
    <cfRule type="containsText" dxfId="218" priority="241" operator="containsText" text="NA">
      <formula>NOT(ISERROR(SEARCH("NA",AQ107)))</formula>
    </cfRule>
    <cfRule type="containsText" dxfId="217" priority="242" operator="containsText" text="N.A">
      <formula>NOT(ISERROR(SEARCH("N.A",AQ107)))</formula>
    </cfRule>
  </conditionalFormatting>
  <conditionalFormatting sqref="Q93">
    <cfRule type="containsText" dxfId="216" priority="240" operator="containsText" text="TERMINADO">
      <formula>NOT(ISERROR(SEARCH("TERMINADO",Q93)))</formula>
    </cfRule>
  </conditionalFormatting>
  <conditionalFormatting sqref="Q93">
    <cfRule type="cellIs" dxfId="215" priority="239" operator="equal">
      <formula>"DESIERTA"</formula>
    </cfRule>
  </conditionalFormatting>
  <conditionalFormatting sqref="R93">
    <cfRule type="containsText" dxfId="214" priority="238" operator="containsText" text="LIQUIDADO">
      <formula>NOT(ISERROR(SEARCH("LIQUIDADO",R93)))</formula>
    </cfRule>
  </conditionalFormatting>
  <conditionalFormatting sqref="AQ95">
    <cfRule type="containsText" dxfId="213" priority="236" operator="containsText" text="NA">
      <formula>NOT(ISERROR(SEARCH("NA",AQ95)))</formula>
    </cfRule>
    <cfRule type="containsText" dxfId="212" priority="237" operator="containsText" text="N.A">
      <formula>NOT(ISERROR(SEARCH("N.A",AQ95)))</formula>
    </cfRule>
  </conditionalFormatting>
  <conditionalFormatting sqref="Q95">
    <cfRule type="containsText" dxfId="211" priority="235" operator="containsText" text="TERMINADO">
      <formula>NOT(ISERROR(SEARCH("TERMINADO",Q95)))</formula>
    </cfRule>
  </conditionalFormatting>
  <conditionalFormatting sqref="Q95">
    <cfRule type="cellIs" dxfId="210" priority="234" operator="equal">
      <formula>"DESIERTA"</formula>
    </cfRule>
  </conditionalFormatting>
  <conditionalFormatting sqref="R95">
    <cfRule type="containsText" dxfId="209" priority="233" operator="containsText" text="LIQUIDADO">
      <formula>NOT(ISERROR(SEARCH("LIQUIDADO",R95)))</formula>
    </cfRule>
  </conditionalFormatting>
  <conditionalFormatting sqref="AR95">
    <cfRule type="containsText" dxfId="208" priority="231" operator="containsText" text="NA">
      <formula>NOT(ISERROR(SEARCH("NA",AR95)))</formula>
    </cfRule>
    <cfRule type="containsText" dxfId="207" priority="232" operator="containsText" text="N.A">
      <formula>NOT(ISERROR(SEARCH("N.A",AR95)))</formula>
    </cfRule>
  </conditionalFormatting>
  <conditionalFormatting sqref="AS95:AT95">
    <cfRule type="containsText" dxfId="206" priority="229" operator="containsText" text="NA">
      <formula>NOT(ISERROR(SEARCH("NA",AS95)))</formula>
    </cfRule>
    <cfRule type="containsText" dxfId="205" priority="230" operator="containsText" text="N.A">
      <formula>NOT(ISERROR(SEARCH("N.A",AS95)))</formula>
    </cfRule>
  </conditionalFormatting>
  <conditionalFormatting sqref="AQ31:AT31">
    <cfRule type="containsText" dxfId="204" priority="227" operator="containsText" text="NA">
      <formula>NOT(ISERROR(SEARCH("NA",AQ31)))</formula>
    </cfRule>
    <cfRule type="containsText" dxfId="203" priority="228" operator="containsText" text="N.A">
      <formula>NOT(ISERROR(SEARCH("N.A",AQ31)))</formula>
    </cfRule>
  </conditionalFormatting>
  <conditionalFormatting sqref="Q63:Q65">
    <cfRule type="cellIs" dxfId="202" priority="203" operator="equal">
      <formula>"DESIERTA"</formula>
    </cfRule>
  </conditionalFormatting>
  <conditionalFormatting sqref="R69 R71">
    <cfRule type="containsText" dxfId="201" priority="210" operator="containsText" text="LIQUIDADO">
      <formula>NOT(ISERROR(SEARCH("LIQUIDADO",R69)))</formula>
    </cfRule>
  </conditionalFormatting>
  <conditionalFormatting sqref="Q67">
    <cfRule type="containsText" dxfId="200" priority="226" operator="containsText" text="TERMINADO">
      <formula>NOT(ISERROR(SEARCH("TERMINADO",Q67)))</formula>
    </cfRule>
  </conditionalFormatting>
  <conditionalFormatting sqref="Q67">
    <cfRule type="cellIs" dxfId="199" priority="225" operator="equal">
      <formula>"DESIERTA"</formula>
    </cfRule>
  </conditionalFormatting>
  <conditionalFormatting sqref="R67">
    <cfRule type="containsText" dxfId="198" priority="224" operator="containsText" text="LIQUIDADO">
      <formula>NOT(ISERROR(SEARCH("LIQUIDADO",R67)))</formula>
    </cfRule>
  </conditionalFormatting>
  <conditionalFormatting sqref="R68">
    <cfRule type="containsText" dxfId="197" priority="215" operator="containsText" text="LIQUIDADO">
      <formula>NOT(ISERROR(SEARCH("LIQUIDADO",R68)))</formula>
    </cfRule>
  </conditionalFormatting>
  <conditionalFormatting sqref="Q68">
    <cfRule type="containsText" dxfId="196" priority="214" operator="containsText" text="TERMINADO">
      <formula>NOT(ISERROR(SEARCH("TERMINADO",Q68)))</formula>
    </cfRule>
  </conditionalFormatting>
  <conditionalFormatting sqref="Q68">
    <cfRule type="cellIs" dxfId="195" priority="213" operator="equal">
      <formula>"DESIERTA"</formula>
    </cfRule>
  </conditionalFormatting>
  <conditionalFormatting sqref="Q69">
    <cfRule type="containsText" dxfId="194" priority="212" operator="containsText" text="TERMINADO">
      <formula>NOT(ISERROR(SEARCH("TERMINADO",Q69)))</formula>
    </cfRule>
  </conditionalFormatting>
  <conditionalFormatting sqref="Q69">
    <cfRule type="cellIs" dxfId="193" priority="211" operator="equal">
      <formula>"DESIERTA"</formula>
    </cfRule>
  </conditionalFormatting>
  <conditionalFormatting sqref="AQ60:AT60">
    <cfRule type="containsText" dxfId="192" priority="208" operator="containsText" text="NA">
      <formula>NOT(ISERROR(SEARCH("NA",AQ60)))</formula>
    </cfRule>
    <cfRule type="containsText" dxfId="191" priority="209" operator="containsText" text="N.A">
      <formula>NOT(ISERROR(SEARCH("N.A",AQ60)))</formula>
    </cfRule>
  </conditionalFormatting>
  <conditionalFormatting sqref="AQ63:AT63">
    <cfRule type="containsText" dxfId="190" priority="206" operator="containsText" text="NA">
      <formula>NOT(ISERROR(SEARCH("NA",AQ63)))</formula>
    </cfRule>
    <cfRule type="containsText" dxfId="189" priority="207" operator="containsText" text="N.A">
      <formula>NOT(ISERROR(SEARCH("N.A",AQ63)))</formula>
    </cfRule>
  </conditionalFormatting>
  <conditionalFormatting sqref="R63:R65">
    <cfRule type="containsText" dxfId="188" priority="205" operator="containsText" text="LIQUIDADO">
      <formula>NOT(ISERROR(SEARCH("LIQUIDADO",R63)))</formula>
    </cfRule>
  </conditionalFormatting>
  <conditionalFormatting sqref="Q63:Q65">
    <cfRule type="containsText" dxfId="187" priority="204" operator="containsText" text="TERMINADO">
      <formula>NOT(ISERROR(SEARCH("TERMINADO",Q63)))</formula>
    </cfRule>
  </conditionalFormatting>
  <conditionalFormatting sqref="Q86">
    <cfRule type="containsText" dxfId="186" priority="202" operator="containsText" text="TERMINADO">
      <formula>NOT(ISERROR(SEARCH("TERMINADO",Q86)))</formula>
    </cfRule>
  </conditionalFormatting>
  <conditionalFormatting sqref="Q86">
    <cfRule type="cellIs" dxfId="185" priority="201" operator="equal">
      <formula>"DESIERTA"</formula>
    </cfRule>
  </conditionalFormatting>
  <conditionalFormatting sqref="R86">
    <cfRule type="containsText" dxfId="184" priority="200" operator="containsText" text="TERMINADO">
      <formula>NOT(ISERROR(SEARCH("TERMINADO",R86)))</formula>
    </cfRule>
  </conditionalFormatting>
  <conditionalFormatting sqref="R86">
    <cfRule type="cellIs" dxfId="183" priority="199" operator="equal">
      <formula>"DESIERTA"</formula>
    </cfRule>
  </conditionalFormatting>
  <conditionalFormatting sqref="AQ87:AT87">
    <cfRule type="containsText" dxfId="182" priority="197" operator="containsText" text="NA">
      <formula>NOT(ISERROR(SEARCH("NA",AQ87)))</formula>
    </cfRule>
    <cfRule type="containsText" dxfId="181" priority="198" operator="containsText" text="N.A">
      <formula>NOT(ISERROR(SEARCH("N.A",AQ87)))</formula>
    </cfRule>
  </conditionalFormatting>
  <conditionalFormatting sqref="Q87">
    <cfRule type="containsText" dxfId="180" priority="196" operator="containsText" text="TERMINADO">
      <formula>NOT(ISERROR(SEARCH("TERMINADO",Q87)))</formula>
    </cfRule>
  </conditionalFormatting>
  <conditionalFormatting sqref="Q87">
    <cfRule type="cellIs" dxfId="179" priority="195" operator="equal">
      <formula>"DESIERTA"</formula>
    </cfRule>
  </conditionalFormatting>
  <conditionalFormatting sqref="R70">
    <cfRule type="containsText" dxfId="178" priority="190" operator="containsText" text="LIQUIDADO">
      <formula>NOT(ISERROR(SEARCH("LIQUIDADO",R70)))</formula>
    </cfRule>
  </conditionalFormatting>
  <conditionalFormatting sqref="Q70">
    <cfRule type="containsText" dxfId="177" priority="192" operator="containsText" text="TERMINADO">
      <formula>NOT(ISERROR(SEARCH("TERMINADO",Q70)))</formula>
    </cfRule>
  </conditionalFormatting>
  <conditionalFormatting sqref="Q70">
    <cfRule type="cellIs" dxfId="176" priority="191" operator="equal">
      <formula>"DESIERTA"</formula>
    </cfRule>
  </conditionalFormatting>
  <conditionalFormatting sqref="Q71">
    <cfRule type="containsText" dxfId="175" priority="189" operator="containsText" text="TERMINADO">
      <formula>NOT(ISERROR(SEARCH("TERMINADO",Q71)))</formula>
    </cfRule>
  </conditionalFormatting>
  <conditionalFormatting sqref="Q71">
    <cfRule type="cellIs" dxfId="174" priority="188" operator="equal">
      <formula>"DESIERTA"</formula>
    </cfRule>
  </conditionalFormatting>
  <conditionalFormatting sqref="AQ109:AT109">
    <cfRule type="containsText" dxfId="173" priority="186" operator="containsText" text="NA">
      <formula>NOT(ISERROR(SEARCH("NA",AQ109)))</formula>
    </cfRule>
    <cfRule type="containsText" dxfId="172" priority="187" operator="containsText" text="N.A">
      <formula>NOT(ISERROR(SEARCH("N.A",AQ109)))</formula>
    </cfRule>
  </conditionalFormatting>
  <conditionalFormatting sqref="Q109">
    <cfRule type="containsText" dxfId="171" priority="185" operator="containsText" text="TERMINADO">
      <formula>NOT(ISERROR(SEARCH("TERMINADO",Q109)))</formula>
    </cfRule>
  </conditionalFormatting>
  <conditionalFormatting sqref="Q109">
    <cfRule type="cellIs" dxfId="170" priority="184" operator="equal">
      <formula>"DESIERTA"</formula>
    </cfRule>
  </conditionalFormatting>
  <conditionalFormatting sqref="R109">
    <cfRule type="containsText" dxfId="169" priority="183" operator="containsText" text="LIQUIDADO">
      <formula>NOT(ISERROR(SEARCH("LIQUIDADO",R109)))</formula>
    </cfRule>
  </conditionalFormatting>
  <conditionalFormatting sqref="AQ110:AT110">
    <cfRule type="containsText" dxfId="168" priority="181" operator="containsText" text="NA">
      <formula>NOT(ISERROR(SEARCH("NA",AQ110)))</formula>
    </cfRule>
    <cfRule type="containsText" dxfId="167" priority="182" operator="containsText" text="N.A">
      <formula>NOT(ISERROR(SEARCH("N.A",AQ110)))</formula>
    </cfRule>
  </conditionalFormatting>
  <conditionalFormatting sqref="Q110">
    <cfRule type="containsText" dxfId="166" priority="180" operator="containsText" text="TERMINADO">
      <formula>NOT(ISERROR(SEARCH("TERMINADO",Q110)))</formula>
    </cfRule>
  </conditionalFormatting>
  <conditionalFormatting sqref="Q110">
    <cfRule type="cellIs" dxfId="165" priority="179" operator="equal">
      <formula>"DESIERTA"</formula>
    </cfRule>
  </conditionalFormatting>
  <conditionalFormatting sqref="R110">
    <cfRule type="containsText" dxfId="164" priority="178" operator="containsText" text="LIQUIDADO">
      <formula>NOT(ISERROR(SEARCH("LIQUIDADO",R110)))</formula>
    </cfRule>
  </conditionalFormatting>
  <conditionalFormatting sqref="AQ111:AT111">
    <cfRule type="containsText" dxfId="163" priority="176" operator="containsText" text="NA">
      <formula>NOT(ISERROR(SEARCH("NA",AQ111)))</formula>
    </cfRule>
    <cfRule type="containsText" dxfId="162" priority="177" operator="containsText" text="N.A">
      <formula>NOT(ISERROR(SEARCH("N.A",AQ111)))</formula>
    </cfRule>
  </conditionalFormatting>
  <conditionalFormatting sqref="Q111">
    <cfRule type="containsText" dxfId="161" priority="175" operator="containsText" text="TERMINADO">
      <formula>NOT(ISERROR(SEARCH("TERMINADO",Q111)))</formula>
    </cfRule>
  </conditionalFormatting>
  <conditionalFormatting sqref="Q111">
    <cfRule type="cellIs" dxfId="160" priority="174" operator="equal">
      <formula>"DESIERTA"</formula>
    </cfRule>
  </conditionalFormatting>
  <conditionalFormatting sqref="R111">
    <cfRule type="containsText" dxfId="159" priority="173" operator="containsText" text="LIQUIDADO">
      <formula>NOT(ISERROR(SEARCH("LIQUIDADO",R111)))</formula>
    </cfRule>
  </conditionalFormatting>
  <conditionalFormatting sqref="AQ112:AT112">
    <cfRule type="containsText" dxfId="158" priority="171" operator="containsText" text="NA">
      <formula>NOT(ISERROR(SEARCH("NA",AQ112)))</formula>
    </cfRule>
    <cfRule type="containsText" dxfId="157" priority="172" operator="containsText" text="N.A">
      <formula>NOT(ISERROR(SEARCH("N.A",AQ112)))</formula>
    </cfRule>
  </conditionalFormatting>
  <conditionalFormatting sqref="Q112">
    <cfRule type="containsText" dxfId="156" priority="170" operator="containsText" text="TERMINADO">
      <formula>NOT(ISERROR(SEARCH("TERMINADO",Q112)))</formula>
    </cfRule>
  </conditionalFormatting>
  <conditionalFormatting sqref="Q112">
    <cfRule type="cellIs" dxfId="155" priority="169" operator="equal">
      <formula>"DESIERTA"</formula>
    </cfRule>
  </conditionalFormatting>
  <conditionalFormatting sqref="R112">
    <cfRule type="containsText" dxfId="154" priority="168" operator="containsText" text="LIQUIDADO">
      <formula>NOT(ISERROR(SEARCH("LIQUIDADO",R112)))</formula>
    </cfRule>
  </conditionalFormatting>
  <conditionalFormatting sqref="AQ113:AT113">
    <cfRule type="containsText" dxfId="153" priority="166" operator="containsText" text="NA">
      <formula>NOT(ISERROR(SEARCH("NA",AQ113)))</formula>
    </cfRule>
    <cfRule type="containsText" dxfId="152" priority="167" operator="containsText" text="N.A">
      <formula>NOT(ISERROR(SEARCH("N.A",AQ113)))</formula>
    </cfRule>
  </conditionalFormatting>
  <conditionalFormatting sqref="Q113">
    <cfRule type="containsText" dxfId="151" priority="165" operator="containsText" text="TERMINADO">
      <formula>NOT(ISERROR(SEARCH("TERMINADO",Q113)))</formula>
    </cfRule>
  </conditionalFormatting>
  <conditionalFormatting sqref="Q113">
    <cfRule type="cellIs" dxfId="150" priority="164" operator="equal">
      <formula>"DESIERTA"</formula>
    </cfRule>
  </conditionalFormatting>
  <conditionalFormatting sqref="R113">
    <cfRule type="containsText" dxfId="149" priority="163" operator="containsText" text="LIQUIDADO">
      <formula>NOT(ISERROR(SEARCH("LIQUIDADO",R113)))</formula>
    </cfRule>
  </conditionalFormatting>
  <conditionalFormatting sqref="AQ114:AT114">
    <cfRule type="containsText" dxfId="148" priority="161" operator="containsText" text="NA">
      <formula>NOT(ISERROR(SEARCH("NA",AQ114)))</formula>
    </cfRule>
    <cfRule type="containsText" dxfId="147" priority="162" operator="containsText" text="N.A">
      <formula>NOT(ISERROR(SEARCH("N.A",AQ114)))</formula>
    </cfRule>
  </conditionalFormatting>
  <conditionalFormatting sqref="Q114">
    <cfRule type="containsText" dxfId="146" priority="160" operator="containsText" text="TERMINADO">
      <formula>NOT(ISERROR(SEARCH("TERMINADO",Q114)))</formula>
    </cfRule>
  </conditionalFormatting>
  <conditionalFormatting sqref="Q114">
    <cfRule type="cellIs" dxfId="145" priority="159" operator="equal">
      <formula>"DESIERTA"</formula>
    </cfRule>
  </conditionalFormatting>
  <conditionalFormatting sqref="R114">
    <cfRule type="containsText" dxfId="144" priority="158" operator="containsText" text="LIQUIDADO">
      <formula>NOT(ISERROR(SEARCH("LIQUIDADO",R114)))</formula>
    </cfRule>
  </conditionalFormatting>
  <conditionalFormatting sqref="AQ115:AT115">
    <cfRule type="containsText" dxfId="143" priority="156" operator="containsText" text="NA">
      <formula>NOT(ISERROR(SEARCH("NA",AQ115)))</formula>
    </cfRule>
    <cfRule type="containsText" dxfId="142" priority="157" operator="containsText" text="N.A">
      <formula>NOT(ISERROR(SEARCH("N.A",AQ115)))</formula>
    </cfRule>
  </conditionalFormatting>
  <conditionalFormatting sqref="Q115">
    <cfRule type="containsText" dxfId="141" priority="155" operator="containsText" text="TERMINADO">
      <formula>NOT(ISERROR(SEARCH("TERMINADO",Q115)))</formula>
    </cfRule>
  </conditionalFormatting>
  <conditionalFormatting sqref="Q115">
    <cfRule type="cellIs" dxfId="140" priority="154" operator="equal">
      <formula>"DESIERTA"</formula>
    </cfRule>
  </conditionalFormatting>
  <conditionalFormatting sqref="R115">
    <cfRule type="containsText" dxfId="139" priority="153" operator="containsText" text="LIQUIDADO">
      <formula>NOT(ISERROR(SEARCH("LIQUIDADO",R115)))</formula>
    </cfRule>
  </conditionalFormatting>
  <conditionalFormatting sqref="Q91">
    <cfRule type="containsText" dxfId="138" priority="152" operator="containsText" text="TERMINADO">
      <formula>NOT(ISERROR(SEARCH("TERMINADO",Q91)))</formula>
    </cfRule>
  </conditionalFormatting>
  <conditionalFormatting sqref="Q91">
    <cfRule type="cellIs" dxfId="137" priority="151" operator="equal">
      <formula>"DESIERTA"</formula>
    </cfRule>
  </conditionalFormatting>
  <conditionalFormatting sqref="R49">
    <cfRule type="containsText" dxfId="136" priority="150" operator="containsText" text="LIQUIDADO">
      <formula>NOT(ISERROR(SEARCH("LIQUIDADO",R49)))</formula>
    </cfRule>
  </conditionalFormatting>
  <conditionalFormatting sqref="AQ49:AT49">
    <cfRule type="containsText" dxfId="135" priority="148" operator="containsText" text="NA">
      <formula>NOT(ISERROR(SEARCH("NA",AQ49)))</formula>
    </cfRule>
    <cfRule type="containsText" dxfId="134" priority="149" operator="containsText" text="N.A">
      <formula>NOT(ISERROR(SEARCH("N.A",AQ49)))</formula>
    </cfRule>
  </conditionalFormatting>
  <conditionalFormatting sqref="Q49">
    <cfRule type="containsText" dxfId="133" priority="147" operator="containsText" text="TERMINADO">
      <formula>NOT(ISERROR(SEARCH("TERMINADO",Q49)))</formula>
    </cfRule>
  </conditionalFormatting>
  <conditionalFormatting sqref="Q49">
    <cfRule type="cellIs" dxfId="132" priority="146" operator="equal">
      <formula>"DESIERTA"</formula>
    </cfRule>
  </conditionalFormatting>
  <conditionalFormatting sqref="Q117">
    <cfRule type="containsText" dxfId="131" priority="136" operator="containsText" text="TERMINADO">
      <formula>NOT(ISERROR(SEARCH("TERMINADO",Q117)))</formula>
    </cfRule>
  </conditionalFormatting>
  <conditionalFormatting sqref="Q117">
    <cfRule type="cellIs" dxfId="130" priority="135" operator="equal">
      <formula>"DESIERTA"</formula>
    </cfRule>
  </conditionalFormatting>
  <conditionalFormatting sqref="R103">
    <cfRule type="containsText" dxfId="129" priority="134" operator="containsText" text="LIQUIDADO">
      <formula>NOT(ISERROR(SEARCH("LIQUIDADO",R103)))</formula>
    </cfRule>
  </conditionalFormatting>
  <conditionalFormatting sqref="R117">
    <cfRule type="containsText" dxfId="128" priority="145" operator="containsText" text="LIQUIDADO">
      <formula>NOT(ISERROR(SEARCH("LIQUIDADO",R117)))</formula>
    </cfRule>
  </conditionalFormatting>
  <conditionalFormatting sqref="Q118">
    <cfRule type="containsText" dxfId="127" priority="144" operator="containsText" text="TERMINADO">
      <formula>NOT(ISERROR(SEARCH("TERMINADO",Q118)))</formula>
    </cfRule>
  </conditionalFormatting>
  <conditionalFormatting sqref="Q118">
    <cfRule type="cellIs" dxfId="126" priority="143" operator="equal">
      <formula>"DESIERTA"</formula>
    </cfRule>
  </conditionalFormatting>
  <conditionalFormatting sqref="R118">
    <cfRule type="containsText" dxfId="125" priority="142" operator="containsText" text="LIQUIDADO">
      <formula>NOT(ISERROR(SEARCH("LIQUIDADO",R118)))</formula>
    </cfRule>
  </conditionalFormatting>
  <conditionalFormatting sqref="R116">
    <cfRule type="containsText" dxfId="124" priority="137" operator="containsText" text="LIQUIDADO">
      <formula>NOT(ISERROR(SEARCH("LIQUIDADO",R116)))</formula>
    </cfRule>
  </conditionalFormatting>
  <conditionalFormatting sqref="Q116">
    <cfRule type="containsText" dxfId="123" priority="139" operator="containsText" text="TERMINADO">
      <formula>NOT(ISERROR(SEARCH("TERMINADO",Q116)))</formula>
    </cfRule>
  </conditionalFormatting>
  <conditionalFormatting sqref="Q116">
    <cfRule type="cellIs" dxfId="122" priority="138" operator="equal">
      <formula>"DESIERTA"</formula>
    </cfRule>
  </conditionalFormatting>
  <conditionalFormatting sqref="Q94">
    <cfRule type="containsText" dxfId="121" priority="133" operator="containsText" text="TERMINADO">
      <formula>NOT(ISERROR(SEARCH("TERMINADO",Q94)))</formula>
    </cfRule>
  </conditionalFormatting>
  <conditionalFormatting sqref="Q94">
    <cfRule type="cellIs" dxfId="120" priority="132" operator="equal">
      <formula>"DESIERTA"</formula>
    </cfRule>
  </conditionalFormatting>
  <conditionalFormatting sqref="R94">
    <cfRule type="containsText" dxfId="119" priority="131" operator="containsText" text="LIQUIDADO">
      <formula>NOT(ISERROR(SEARCH("LIQUIDADO",R94)))</formula>
    </cfRule>
  </conditionalFormatting>
  <conditionalFormatting sqref="Q102">
    <cfRule type="containsText" dxfId="118" priority="130" operator="containsText" text="TERMINADO">
      <formula>NOT(ISERROR(SEARCH("TERMINADO",Q102)))</formula>
    </cfRule>
  </conditionalFormatting>
  <conditionalFormatting sqref="Q102">
    <cfRule type="cellIs" dxfId="117" priority="129" operator="equal">
      <formula>"DESIERTA"</formula>
    </cfRule>
  </conditionalFormatting>
  <conditionalFormatting sqref="R102">
    <cfRule type="containsText" dxfId="116" priority="128" operator="containsText" text="LIQUIDADO">
      <formula>NOT(ISERROR(SEARCH("LIQUIDADO",R102)))</formula>
    </cfRule>
  </conditionalFormatting>
  <conditionalFormatting sqref="AQ61">
    <cfRule type="containsText" dxfId="115" priority="126" operator="containsText" text="NA">
      <formula>NOT(ISERROR(SEARCH("NA",AQ61)))</formula>
    </cfRule>
    <cfRule type="containsText" dxfId="114" priority="127" operator="containsText" text="N.A">
      <formula>NOT(ISERROR(SEARCH("N.A",AQ61)))</formula>
    </cfRule>
  </conditionalFormatting>
  <conditionalFormatting sqref="AQ85:AT85">
    <cfRule type="containsText" dxfId="113" priority="124" operator="containsText" text="NA">
      <formula>NOT(ISERROR(SEARCH("NA",AQ85)))</formula>
    </cfRule>
    <cfRule type="containsText" dxfId="112" priority="125" operator="containsText" text="N.A">
      <formula>NOT(ISERROR(SEARCH("N.A",AQ85)))</formula>
    </cfRule>
  </conditionalFormatting>
  <conditionalFormatting sqref="AQ86:AT86">
    <cfRule type="containsText" dxfId="111" priority="122" operator="containsText" text="NA">
      <formula>NOT(ISERROR(SEARCH("NA",AQ86)))</formula>
    </cfRule>
    <cfRule type="containsText" dxfId="110" priority="123" operator="containsText" text="N.A">
      <formula>NOT(ISERROR(SEARCH("N.A",AQ86)))</formula>
    </cfRule>
  </conditionalFormatting>
  <conditionalFormatting sqref="AQ128:AT128">
    <cfRule type="containsText" dxfId="109" priority="120" operator="containsText" text="NA">
      <formula>NOT(ISERROR(SEARCH("NA",AQ128)))</formula>
    </cfRule>
    <cfRule type="containsText" dxfId="108" priority="121" operator="containsText" text="N.A">
      <formula>NOT(ISERROR(SEARCH("N.A",AQ128)))</formula>
    </cfRule>
  </conditionalFormatting>
  <conditionalFormatting sqref="R138">
    <cfRule type="containsText" dxfId="107" priority="119" operator="containsText" text="LIQUIDADO">
      <formula>NOT(ISERROR(SEARCH("LIQUIDADO",R138)))</formula>
    </cfRule>
  </conditionalFormatting>
  <conditionalFormatting sqref="Q85">
    <cfRule type="containsText" dxfId="106" priority="118" operator="containsText" text="TERMINADO">
      <formula>NOT(ISERROR(SEARCH("TERMINADO",Q85)))</formula>
    </cfRule>
  </conditionalFormatting>
  <conditionalFormatting sqref="Q85">
    <cfRule type="cellIs" dxfId="105" priority="117" operator="equal">
      <formula>"DESIERTA"</formula>
    </cfRule>
  </conditionalFormatting>
  <conditionalFormatting sqref="R85">
    <cfRule type="containsText" dxfId="104" priority="116" operator="containsText" text="TERMINADO">
      <formula>NOT(ISERROR(SEARCH("TERMINADO",R85)))</formula>
    </cfRule>
  </conditionalFormatting>
  <conditionalFormatting sqref="R85">
    <cfRule type="cellIs" dxfId="103" priority="115" operator="equal">
      <formula>"DESIERTA"</formula>
    </cfRule>
  </conditionalFormatting>
  <conditionalFormatting sqref="Q77:Q79">
    <cfRule type="containsText" dxfId="102" priority="114" operator="containsText" text="TERMINADO">
      <formula>NOT(ISERROR(SEARCH("TERMINADO",Q77)))</formula>
    </cfRule>
  </conditionalFormatting>
  <conditionalFormatting sqref="Q77:Q79">
    <cfRule type="cellIs" dxfId="101" priority="113" operator="equal">
      <formula>"DESIERTA"</formula>
    </cfRule>
  </conditionalFormatting>
  <conditionalFormatting sqref="R77:R79">
    <cfRule type="containsText" dxfId="100" priority="112" operator="containsText" text="TERMINADO">
      <formula>NOT(ISERROR(SEARCH("TERMINADO",R77)))</formula>
    </cfRule>
  </conditionalFormatting>
  <conditionalFormatting sqref="R77:R79">
    <cfRule type="cellIs" dxfId="99" priority="111" operator="equal">
      <formula>"DESIERTA"</formula>
    </cfRule>
  </conditionalFormatting>
  <conditionalFormatting sqref="Q75">
    <cfRule type="containsText" dxfId="98" priority="110" operator="containsText" text="TERMINADO">
      <formula>NOT(ISERROR(SEARCH("TERMINADO",Q75)))</formula>
    </cfRule>
  </conditionalFormatting>
  <conditionalFormatting sqref="Q75">
    <cfRule type="cellIs" dxfId="97" priority="109" operator="equal">
      <formula>"DESIERTA"</formula>
    </cfRule>
  </conditionalFormatting>
  <conditionalFormatting sqref="R75">
    <cfRule type="containsText" dxfId="96" priority="108" operator="containsText" text="LIQUIDADO">
      <formula>NOT(ISERROR(SEARCH("LIQUIDADO",R75)))</formula>
    </cfRule>
  </conditionalFormatting>
  <conditionalFormatting sqref="Q72">
    <cfRule type="containsText" dxfId="95" priority="107" operator="containsText" text="TERMINADO">
      <formula>NOT(ISERROR(SEARCH("TERMINADO",Q72)))</formula>
    </cfRule>
  </conditionalFormatting>
  <conditionalFormatting sqref="Q72">
    <cfRule type="cellIs" dxfId="94" priority="106" operator="equal">
      <formula>"DESIERTA"</formula>
    </cfRule>
  </conditionalFormatting>
  <conditionalFormatting sqref="R72">
    <cfRule type="containsText" dxfId="93" priority="105" operator="containsText" text="LIQUIDADO">
      <formula>NOT(ISERROR(SEARCH("LIQUIDADO",R72)))</formula>
    </cfRule>
  </conditionalFormatting>
  <conditionalFormatting sqref="Q128">
    <cfRule type="containsText" dxfId="92" priority="104" operator="containsText" text="TERMINADO">
      <formula>NOT(ISERROR(SEARCH("TERMINADO",Q128)))</formula>
    </cfRule>
  </conditionalFormatting>
  <conditionalFormatting sqref="Q128">
    <cfRule type="cellIs" dxfId="91" priority="103" operator="equal">
      <formula>"DESIERTA"</formula>
    </cfRule>
  </conditionalFormatting>
  <conditionalFormatting sqref="R128">
    <cfRule type="containsText" dxfId="90" priority="102" operator="containsText" text="TERMINADO">
      <formula>NOT(ISERROR(SEARCH("TERMINADO",R128)))</formula>
    </cfRule>
  </conditionalFormatting>
  <conditionalFormatting sqref="R128">
    <cfRule type="cellIs" dxfId="89" priority="101" operator="equal">
      <formula>"DESIERTA"</formula>
    </cfRule>
  </conditionalFormatting>
  <conditionalFormatting sqref="Q129">
    <cfRule type="containsText" dxfId="88" priority="100" operator="containsText" text="TERMINADO">
      <formula>NOT(ISERROR(SEARCH("TERMINADO",Q129)))</formula>
    </cfRule>
  </conditionalFormatting>
  <conditionalFormatting sqref="Q129">
    <cfRule type="cellIs" dxfId="87" priority="99" operator="equal">
      <formula>"DESIERTA"</formula>
    </cfRule>
  </conditionalFormatting>
  <conditionalFormatting sqref="R129">
    <cfRule type="containsText" dxfId="86" priority="98" operator="containsText" text="TERMINADO">
      <formula>NOT(ISERROR(SEARCH("TERMINADO",R129)))</formula>
    </cfRule>
  </conditionalFormatting>
  <conditionalFormatting sqref="R129">
    <cfRule type="cellIs" dxfId="85" priority="97" operator="equal">
      <formula>"DESIERTA"</formula>
    </cfRule>
  </conditionalFormatting>
  <conditionalFormatting sqref="AQ129:AT138">
    <cfRule type="containsText" dxfId="84" priority="95" operator="containsText" text="NA">
      <formula>NOT(ISERROR(SEARCH("NA",AQ129)))</formula>
    </cfRule>
    <cfRule type="containsText" dxfId="83" priority="96" operator="containsText" text="N.A">
      <formula>NOT(ISERROR(SEARCH("N.A",AQ129)))</formula>
    </cfRule>
  </conditionalFormatting>
  <conditionalFormatting sqref="Q130">
    <cfRule type="containsText" dxfId="82" priority="94" operator="containsText" text="TERMINADO">
      <formula>NOT(ISERROR(SEARCH("TERMINADO",Q130)))</formula>
    </cfRule>
  </conditionalFormatting>
  <conditionalFormatting sqref="Q130">
    <cfRule type="cellIs" dxfId="81" priority="93" operator="equal">
      <formula>"DESIERTA"</formula>
    </cfRule>
  </conditionalFormatting>
  <conditionalFormatting sqref="R130">
    <cfRule type="containsText" dxfId="80" priority="92" operator="containsText" text="TERMINADO">
      <formula>NOT(ISERROR(SEARCH("TERMINADO",R130)))</formula>
    </cfRule>
  </conditionalFormatting>
  <conditionalFormatting sqref="R130">
    <cfRule type="cellIs" dxfId="79" priority="91" operator="equal">
      <formula>"DESIERTA"</formula>
    </cfRule>
  </conditionalFormatting>
  <conditionalFormatting sqref="R87">
    <cfRule type="containsText" dxfId="78" priority="90" operator="containsText" text="TERMINADO">
      <formula>NOT(ISERROR(SEARCH("TERMINADO",R87)))</formula>
    </cfRule>
  </conditionalFormatting>
  <conditionalFormatting sqref="R87">
    <cfRule type="cellIs" dxfId="77" priority="89" operator="equal">
      <formula>"DESIERTA"</formula>
    </cfRule>
  </conditionalFormatting>
  <conditionalFormatting sqref="Q88">
    <cfRule type="containsText" dxfId="76" priority="88" operator="containsText" text="TERMINADO">
      <formula>NOT(ISERROR(SEARCH("TERMINADO",Q88)))</formula>
    </cfRule>
  </conditionalFormatting>
  <conditionalFormatting sqref="Q88">
    <cfRule type="cellIs" dxfId="75" priority="87" operator="equal">
      <formula>"DESIERTA"</formula>
    </cfRule>
  </conditionalFormatting>
  <conditionalFormatting sqref="R88">
    <cfRule type="containsText" dxfId="74" priority="86" operator="containsText" text="TERMINADO">
      <formula>NOT(ISERROR(SEARCH("TERMINADO",R88)))</formula>
    </cfRule>
  </conditionalFormatting>
  <conditionalFormatting sqref="R88">
    <cfRule type="cellIs" dxfId="73" priority="85" operator="equal">
      <formula>"DESIERTA"</formula>
    </cfRule>
  </conditionalFormatting>
  <conditionalFormatting sqref="Q131">
    <cfRule type="containsText" dxfId="72" priority="84" operator="containsText" text="TERMINADO">
      <formula>NOT(ISERROR(SEARCH("TERMINADO",Q131)))</formula>
    </cfRule>
  </conditionalFormatting>
  <conditionalFormatting sqref="Q131">
    <cfRule type="cellIs" dxfId="71" priority="83" operator="equal">
      <formula>"DESIERTA"</formula>
    </cfRule>
  </conditionalFormatting>
  <conditionalFormatting sqref="R131">
    <cfRule type="containsText" dxfId="70" priority="82" operator="containsText" text="TERMINADO">
      <formula>NOT(ISERROR(SEARCH("TERMINADO",R131)))</formula>
    </cfRule>
  </conditionalFormatting>
  <conditionalFormatting sqref="R131">
    <cfRule type="cellIs" dxfId="69" priority="81" operator="equal">
      <formula>"DESIERTA"</formula>
    </cfRule>
  </conditionalFormatting>
  <conditionalFormatting sqref="Q135">
    <cfRule type="containsText" dxfId="68" priority="74" operator="containsText" text="TERMINADO">
      <formula>NOT(ISERROR(SEARCH("TERMINADO",Q135)))</formula>
    </cfRule>
  </conditionalFormatting>
  <conditionalFormatting sqref="Q135">
    <cfRule type="cellIs" dxfId="67" priority="73" operator="equal">
      <formula>"DESIERTA"</formula>
    </cfRule>
  </conditionalFormatting>
  <conditionalFormatting sqref="R135">
    <cfRule type="containsText" dxfId="66" priority="72" operator="containsText" text="LIQUIDADO">
      <formula>NOT(ISERROR(SEARCH("LIQUIDADO",R135)))</formula>
    </cfRule>
  </conditionalFormatting>
  <conditionalFormatting sqref="Q137">
    <cfRule type="containsText" dxfId="65" priority="68" operator="containsText" text="TERMINADO">
      <formula>NOT(ISERROR(SEARCH("TERMINADO",Q137)))</formula>
    </cfRule>
  </conditionalFormatting>
  <conditionalFormatting sqref="Q137">
    <cfRule type="cellIs" dxfId="64" priority="67" operator="equal">
      <formula>"DESIERTA"</formula>
    </cfRule>
  </conditionalFormatting>
  <conditionalFormatting sqref="R137">
    <cfRule type="containsText" dxfId="63" priority="66" operator="containsText" text="LIQUIDADO">
      <formula>NOT(ISERROR(SEARCH("LIQUIDADO",R137)))</formula>
    </cfRule>
  </conditionalFormatting>
  <conditionalFormatting sqref="Q138">
    <cfRule type="containsText" dxfId="62" priority="65" operator="containsText" text="TERMINADO">
      <formula>NOT(ISERROR(SEARCH("TERMINADO",Q138)))</formula>
    </cfRule>
  </conditionalFormatting>
  <conditionalFormatting sqref="Q138">
    <cfRule type="cellIs" dxfId="61" priority="64" operator="equal">
      <formula>"DESIERTA"</formula>
    </cfRule>
  </conditionalFormatting>
  <conditionalFormatting sqref="Q139">
    <cfRule type="containsText" dxfId="60" priority="63" operator="containsText" text="TERMINADO">
      <formula>NOT(ISERROR(SEARCH("TERMINADO",Q139)))</formula>
    </cfRule>
  </conditionalFormatting>
  <conditionalFormatting sqref="Q139">
    <cfRule type="cellIs" dxfId="59" priority="62" operator="equal">
      <formula>"DESIERTA"</formula>
    </cfRule>
  </conditionalFormatting>
  <conditionalFormatting sqref="R139">
    <cfRule type="containsText" dxfId="58" priority="61" operator="containsText" text="LIQUIDADO">
      <formula>NOT(ISERROR(SEARCH("LIQUIDADO",R139)))</formula>
    </cfRule>
  </conditionalFormatting>
  <conditionalFormatting sqref="AQ139">
    <cfRule type="containsText" dxfId="57" priority="59" operator="containsText" text="NA">
      <formula>NOT(ISERROR(SEARCH("NA",AQ139)))</formula>
    </cfRule>
    <cfRule type="containsText" dxfId="56" priority="60" operator="containsText" text="N.A">
      <formula>NOT(ISERROR(SEARCH("N.A",AQ139)))</formula>
    </cfRule>
  </conditionalFormatting>
  <conditionalFormatting sqref="Q140">
    <cfRule type="containsText" dxfId="55" priority="58" operator="containsText" text="TERMINADO">
      <formula>NOT(ISERROR(SEARCH("TERMINADO",Q140)))</formula>
    </cfRule>
  </conditionalFormatting>
  <conditionalFormatting sqref="Q140">
    <cfRule type="cellIs" dxfId="54" priority="57" operator="equal">
      <formula>"DESIERTA"</formula>
    </cfRule>
  </conditionalFormatting>
  <conditionalFormatting sqref="R140">
    <cfRule type="containsText" dxfId="53" priority="56" operator="containsText" text="LIQUIDADO">
      <formula>NOT(ISERROR(SEARCH("LIQUIDADO",R140)))</formula>
    </cfRule>
  </conditionalFormatting>
  <conditionalFormatting sqref="AQ140">
    <cfRule type="containsText" dxfId="52" priority="54" operator="containsText" text="NA">
      <formula>NOT(ISERROR(SEARCH("NA",AQ140)))</formula>
    </cfRule>
    <cfRule type="containsText" dxfId="51" priority="55" operator="containsText" text="N.A">
      <formula>NOT(ISERROR(SEARCH("N.A",AQ140)))</formula>
    </cfRule>
  </conditionalFormatting>
  <conditionalFormatting sqref="Q141">
    <cfRule type="containsText" dxfId="50" priority="53" operator="containsText" text="TERMINADO">
      <formula>NOT(ISERROR(SEARCH("TERMINADO",Q141)))</formula>
    </cfRule>
  </conditionalFormatting>
  <conditionalFormatting sqref="Q141">
    <cfRule type="cellIs" dxfId="49" priority="52" operator="equal">
      <formula>"DESIERTA"</formula>
    </cfRule>
  </conditionalFormatting>
  <conditionalFormatting sqref="R141">
    <cfRule type="containsText" dxfId="48" priority="51" operator="containsText" text="LIQUIDADO">
      <formula>NOT(ISERROR(SEARCH("LIQUIDADO",R141)))</formula>
    </cfRule>
  </conditionalFormatting>
  <conditionalFormatting sqref="AQ141">
    <cfRule type="containsText" dxfId="47" priority="49" operator="containsText" text="NA">
      <formula>NOT(ISERROR(SEARCH("NA",AQ141)))</formula>
    </cfRule>
    <cfRule type="containsText" dxfId="46" priority="50" operator="containsText" text="N.A">
      <formula>NOT(ISERROR(SEARCH("N.A",AQ141)))</formula>
    </cfRule>
  </conditionalFormatting>
  <conditionalFormatting sqref="R40">
    <cfRule type="containsText" dxfId="45" priority="48" operator="containsText" text="LIQUIDADO">
      <formula>NOT(ISERROR(SEARCH("LIQUIDADO",R40)))</formula>
    </cfRule>
  </conditionalFormatting>
  <conditionalFormatting sqref="Q40">
    <cfRule type="containsText" dxfId="44" priority="47" operator="containsText" text="TERMINADO">
      <formula>NOT(ISERROR(SEARCH("TERMINADO",Q40)))</formula>
    </cfRule>
  </conditionalFormatting>
  <conditionalFormatting sqref="Q40">
    <cfRule type="cellIs" dxfId="43" priority="46" operator="equal">
      <formula>"DESIERTA"</formula>
    </cfRule>
  </conditionalFormatting>
  <conditionalFormatting sqref="AQ142:AT142">
    <cfRule type="containsText" dxfId="42" priority="44" operator="containsText" text="NA">
      <formula>NOT(ISERROR(SEARCH("NA",AQ142)))</formula>
    </cfRule>
    <cfRule type="containsText" dxfId="41" priority="45" operator="containsText" text="N.A">
      <formula>NOT(ISERROR(SEARCH("N.A",AQ142)))</formula>
    </cfRule>
  </conditionalFormatting>
  <conditionalFormatting sqref="Q142">
    <cfRule type="containsText" dxfId="40" priority="43" operator="containsText" text="TERMINADO">
      <formula>NOT(ISERROR(SEARCH("TERMINADO",Q142)))</formula>
    </cfRule>
  </conditionalFormatting>
  <conditionalFormatting sqref="Q142">
    <cfRule type="cellIs" dxfId="39" priority="42" operator="equal">
      <formula>"DESIERTA"</formula>
    </cfRule>
  </conditionalFormatting>
  <conditionalFormatting sqref="R142">
    <cfRule type="containsText" dxfId="38" priority="41" operator="containsText" text="LIQUIDADO">
      <formula>NOT(ISERROR(SEARCH("LIQUIDADO",R142)))</formula>
    </cfRule>
  </conditionalFormatting>
  <conditionalFormatting sqref="Q143">
    <cfRule type="containsText" dxfId="37" priority="40" operator="containsText" text="TERMINADO">
      <formula>NOT(ISERROR(SEARCH("TERMINADO",Q143)))</formula>
    </cfRule>
  </conditionalFormatting>
  <conditionalFormatting sqref="Q143">
    <cfRule type="cellIs" dxfId="36" priority="39" operator="equal">
      <formula>"DESIERTA"</formula>
    </cfRule>
  </conditionalFormatting>
  <conditionalFormatting sqref="R143">
    <cfRule type="containsText" dxfId="35" priority="38" operator="containsText" text="LIQUIDADO">
      <formula>NOT(ISERROR(SEARCH("LIQUIDADO",R143)))</formula>
    </cfRule>
  </conditionalFormatting>
  <conditionalFormatting sqref="Q132">
    <cfRule type="containsText" dxfId="34" priority="37" operator="containsText" text="TERMINADO">
      <formula>NOT(ISERROR(SEARCH("TERMINADO",Q132)))</formula>
    </cfRule>
  </conditionalFormatting>
  <conditionalFormatting sqref="Q132">
    <cfRule type="cellIs" dxfId="33" priority="36" operator="equal">
      <formula>"DESIERTA"</formula>
    </cfRule>
  </conditionalFormatting>
  <conditionalFormatting sqref="R132">
    <cfRule type="containsText" dxfId="32" priority="35" operator="containsText" text="TERMINADO">
      <formula>NOT(ISERROR(SEARCH("TERMINADO",R132)))</formula>
    </cfRule>
  </conditionalFormatting>
  <conditionalFormatting sqref="R132">
    <cfRule type="cellIs" dxfId="31" priority="34" operator="equal">
      <formula>"DESIERTA"</formula>
    </cfRule>
  </conditionalFormatting>
  <conditionalFormatting sqref="Q105">
    <cfRule type="containsText" dxfId="30" priority="33" operator="containsText" text="TERMINADO">
      <formula>NOT(ISERROR(SEARCH("TERMINADO",Q105)))</formula>
    </cfRule>
  </conditionalFormatting>
  <conditionalFormatting sqref="Q105">
    <cfRule type="cellIs" dxfId="29" priority="32" operator="equal">
      <formula>"DESIERTA"</formula>
    </cfRule>
  </conditionalFormatting>
  <conditionalFormatting sqref="R105">
    <cfRule type="containsText" dxfId="28" priority="31" operator="containsText" text="LIQUIDADO">
      <formula>NOT(ISERROR(SEARCH("LIQUIDADO",R105)))</formula>
    </cfRule>
  </conditionalFormatting>
  <conditionalFormatting sqref="Q122">
    <cfRule type="containsText" dxfId="27" priority="30" operator="containsText" text="TERMINADO">
      <formula>NOT(ISERROR(SEARCH("TERMINADO",Q122)))</formula>
    </cfRule>
  </conditionalFormatting>
  <conditionalFormatting sqref="Q122">
    <cfRule type="cellIs" dxfId="26" priority="29" operator="equal">
      <formula>"DESIERTA"</formula>
    </cfRule>
  </conditionalFormatting>
  <conditionalFormatting sqref="R122">
    <cfRule type="containsText" dxfId="25" priority="28" operator="containsText" text="LIQUIDADO">
      <formula>NOT(ISERROR(SEARCH("LIQUIDADO",R122)))</formula>
    </cfRule>
  </conditionalFormatting>
  <conditionalFormatting sqref="Q119">
    <cfRule type="containsText" dxfId="24" priority="27" operator="containsText" text="TERMINADO">
      <formula>NOT(ISERROR(SEARCH("TERMINADO",Q119)))</formula>
    </cfRule>
  </conditionalFormatting>
  <conditionalFormatting sqref="Q119">
    <cfRule type="cellIs" dxfId="23" priority="26" operator="equal">
      <formula>"DESIERTA"</formula>
    </cfRule>
  </conditionalFormatting>
  <conditionalFormatting sqref="R119">
    <cfRule type="containsText" dxfId="22" priority="25" operator="containsText" text="LIQUIDADO">
      <formula>NOT(ISERROR(SEARCH("LIQUIDADO",R119)))</formula>
    </cfRule>
  </conditionalFormatting>
  <conditionalFormatting sqref="AQ62:AT62">
    <cfRule type="containsText" dxfId="21" priority="23" operator="containsText" text="NA">
      <formula>NOT(ISERROR(SEARCH("NA",AQ62)))</formula>
    </cfRule>
    <cfRule type="containsText" dxfId="20" priority="24" operator="containsText" text="N.A">
      <formula>NOT(ISERROR(SEARCH("N.A",AQ62)))</formula>
    </cfRule>
  </conditionalFormatting>
  <conditionalFormatting sqref="AQ116:AT127 AQ64:AT71">
    <cfRule type="containsText" dxfId="19" priority="21" operator="containsText" text="NA">
      <formula>NOT(ISERROR(SEARCH("NA",AQ64)))</formula>
    </cfRule>
    <cfRule type="containsText" dxfId="18" priority="22" operator="containsText" text="N.A">
      <formula>NOT(ISERROR(SEARCH("N.A",AQ64)))</formula>
    </cfRule>
  </conditionalFormatting>
  <conditionalFormatting sqref="Q133">
    <cfRule type="containsText" dxfId="17" priority="20" operator="containsText" text="TERMINADO">
      <formula>NOT(ISERROR(SEARCH("TERMINADO",Q133)))</formula>
    </cfRule>
  </conditionalFormatting>
  <conditionalFormatting sqref="Q133">
    <cfRule type="cellIs" dxfId="16" priority="19" operator="equal">
      <formula>"DESIERTA"</formula>
    </cfRule>
  </conditionalFormatting>
  <conditionalFormatting sqref="R133">
    <cfRule type="containsText" dxfId="15" priority="18" operator="containsText" text="TERMINADO">
      <formula>NOT(ISERROR(SEARCH("TERMINADO",R133)))</formula>
    </cfRule>
  </conditionalFormatting>
  <conditionalFormatting sqref="R133">
    <cfRule type="cellIs" dxfId="14" priority="17" operator="equal">
      <formula>"DESIERTA"</formula>
    </cfRule>
  </conditionalFormatting>
  <conditionalFormatting sqref="Q136">
    <cfRule type="containsText" dxfId="13" priority="16" operator="containsText" text="TERMINADO">
      <formula>NOT(ISERROR(SEARCH("TERMINADO",Q136)))</formula>
    </cfRule>
  </conditionalFormatting>
  <conditionalFormatting sqref="Q136">
    <cfRule type="cellIs" dxfId="12" priority="15" operator="equal">
      <formula>"DESIERTA"</formula>
    </cfRule>
  </conditionalFormatting>
  <conditionalFormatting sqref="R136">
    <cfRule type="containsText" dxfId="11" priority="14" operator="containsText" text="LIQUIDADO">
      <formula>NOT(ISERROR(SEARCH("LIQUIDADO",R136)))</formula>
    </cfRule>
  </conditionalFormatting>
  <conditionalFormatting sqref="Q134">
    <cfRule type="containsText" dxfId="10" priority="13" operator="containsText" text="TERMINADO">
      <formula>NOT(ISERROR(SEARCH("TERMINADO",Q134)))</formula>
    </cfRule>
  </conditionalFormatting>
  <conditionalFormatting sqref="Q134">
    <cfRule type="cellIs" dxfId="9" priority="12" operator="equal">
      <formula>"DESIERTA"</formula>
    </cfRule>
  </conditionalFormatting>
  <conditionalFormatting sqref="R134">
    <cfRule type="containsText" dxfId="8" priority="11" operator="containsText" text="TERMINADO">
      <formula>NOT(ISERROR(SEARCH("TERMINADO",R134)))</formula>
    </cfRule>
  </conditionalFormatting>
  <conditionalFormatting sqref="R134">
    <cfRule type="cellIs" dxfId="7" priority="10" operator="equal">
      <formula>"DESIERTA"</formula>
    </cfRule>
  </conditionalFormatting>
  <conditionalFormatting sqref="AQ147:AT147">
    <cfRule type="containsText" dxfId="6" priority="6" operator="containsText" text="NA">
      <formula>NOT(ISERROR(SEARCH("NA",AQ147)))</formula>
    </cfRule>
    <cfRule type="containsText" dxfId="5" priority="7" operator="containsText" text="N.A">
      <formula>NOT(ISERROR(SEARCH("N.A",AQ147)))</formula>
    </cfRule>
  </conditionalFormatting>
  <conditionalFormatting sqref="R144">
    <cfRule type="containsText" dxfId="4" priority="5" operator="containsText" text="LIQUIDADO">
      <formula>NOT(ISERROR(SEARCH("LIQUIDADO",R144)))</formula>
    </cfRule>
  </conditionalFormatting>
  <conditionalFormatting sqref="Q144">
    <cfRule type="containsText" dxfId="3" priority="4" operator="containsText" text="TERMINADO">
      <formula>NOT(ISERROR(SEARCH("TERMINADO",Q144)))</formula>
    </cfRule>
  </conditionalFormatting>
  <conditionalFormatting sqref="Q144">
    <cfRule type="cellIs" dxfId="2" priority="3" operator="equal">
      <formula>"DESIERTA"</formula>
    </cfRule>
  </conditionalFormatting>
  <conditionalFormatting sqref="AQ144:AT144">
    <cfRule type="containsText" dxfId="1" priority="1" operator="containsText" text="NA">
      <formula>NOT(ISERROR(SEARCH("NA",AQ144)))</formula>
    </cfRule>
    <cfRule type="containsText" dxfId="0" priority="2" operator="containsText" text="N.A">
      <formula>NOT(ISERROR(SEARCH("N.A",AQ144)))</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2" r:id="rId20"/>
    <hyperlink ref="D41" r:id="rId21"/>
    <hyperlink ref="D79" r:id="rId22" display="008"/>
    <hyperlink ref="D76" r:id="rId23" display="1"/>
    <hyperlink ref="D77"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4" r:id="rId40" display="http://www.contratos.gov.co/consultas/detalleProceso.do?numConstancia=16-9-412024"/>
    <hyperlink ref="D95"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8" r:id="rId55" display="007"/>
    <hyperlink ref="V41" r:id="rId56" display="39"/>
    <hyperlink ref="D52" r:id="rId57"/>
    <hyperlink ref="D81"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7" r:id="rId63" display="41"/>
    <hyperlink ref="V47" r:id="rId64" display="41"/>
    <hyperlink ref="D48" r:id="rId65" display="45"/>
    <hyperlink ref="V48" r:id="rId66" display="45"/>
    <hyperlink ref="D80" r:id="rId67"/>
    <hyperlink ref="D93" r:id="rId68" display="002"/>
    <hyperlink ref="D97" r:id="rId69" display="001"/>
    <hyperlink ref="D102" r:id="rId70" display="http://www.contratos.gov.co/consultas/detalleProceso.do?numConstancia=16-9-412453"/>
    <hyperlink ref="D104" r:id="rId71" display="http://www.contratos.gov.co/consultas/detalleProceso.do?numConstancia=16-9-412763"/>
    <hyperlink ref="D53" r:id="rId72" display="51"/>
    <hyperlink ref="V53" r:id="rId73" display="51"/>
    <hyperlink ref="D91" r:id="rId74"/>
    <hyperlink ref="D105" r:id="rId75"/>
    <hyperlink ref="D57" r:id="rId76" display="55"/>
    <hyperlink ref="D85" r:id="rId77"/>
    <hyperlink ref="D90" r:id="rId78" display="002"/>
    <hyperlink ref="V81" r:id="rId79" display="45"/>
    <hyperlink ref="V76" r:id="rId80" display="05"/>
    <hyperlink ref="D46" r:id="rId81"/>
    <hyperlink ref="V46" r:id="rId82" display="https://www.contratos.gov.co/consultas/detalleProceso.do?numConstancia=16-12-4699718"/>
    <hyperlink ref="D58" r:id="rId83" display="https://www.contratos.gov.co/consultas/detalleProceso.do?numConstancia=16-12-4853347"/>
    <hyperlink ref="D107"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2" r:id="rId92" display="https://www.contratos.gov.co/consultas/detalleProceso.do?numConstancia=16-13-4726397"/>
    <hyperlink ref="D83" r:id="rId93"/>
    <hyperlink ref="D103" r:id="rId94" display="https://www.contratos.gov.co/consultas/detalleProceso.do?numConstancia=16-9-412647"/>
    <hyperlink ref="D72" r:id="rId95"/>
    <hyperlink ref="D75"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8" r:id="rId113" display="https://www.contratos.gov.co/consultas/detalleProceso.do?numConstancia=16-13-4946713"/>
    <hyperlink ref="D86" r:id="rId114" display="https://www.contratos.gov.co/consultas/detalleProceso.do?numConstancia=16-13-4922173"/>
    <hyperlink ref="D87" r:id="rId115" display="https://www.contratos.gov.co/consultas/detalleProceso.do?numConstancia=16-13-4922212"/>
    <hyperlink ref="D70" r:id="rId116"/>
    <hyperlink ref="D109" r:id="rId117"/>
    <hyperlink ref="D110" r:id="rId118"/>
    <hyperlink ref="D111" r:id="rId119" display="http://www.colombiacompra.gov.co/tienda-virtual-del-estado-colombiano/orden-de-compra/7265"/>
    <hyperlink ref="D112" r:id="rId120" display="http://www.colombiacompra.gov.co/tienda-virtual-del-estado-colombiano/orden-de-compra/7266"/>
    <hyperlink ref="D113" r:id="rId121" display="http://www.colombiacompra.gov.co/tienda-virtual-del-estado-colombiano/orden-de-compra/7267"/>
    <hyperlink ref="D114" r:id="rId122" display="http://www.colombiacompra.gov.co/tienda-virtual-del-estado-colombiano/orden-de-compra/7268"/>
    <hyperlink ref="D115" r:id="rId123" display="http://www.colombiacompra.gov.co/tienda-virtual-del-estado-colombiano/orden-de-compra/7278"/>
    <hyperlink ref="V77" r:id="rId124" display="006"/>
    <hyperlink ref="V32" display="31"/>
    <hyperlink ref="V91"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4" r:id="rId144"/>
    <hyperlink ref="D106" r:id="rId145" display="http://www.contratos.gov.co/consultas/detalleProceso.do?numConstancia=16-9-413507"/>
    <hyperlink ref="D108" r:id="rId146" display="http://www.contratos.gov.co/consultas/detalleProceso.do?numConstancia=16-9-413519"/>
    <hyperlink ref="D116" r:id="rId147" display="http://www.contratos.gov.co/consultas/detalleProceso.do?numConstancia=16-12-4966240"/>
    <hyperlink ref="D117" r:id="rId148" display="https://www.secop.gov.co/CO1BusinessLine/Tendering/ReplyAnalysisEdit/Update?docUniqueIdentifier=CO1.RANL.15405"/>
    <hyperlink ref="D118" r:id="rId149" display="https://www.secop.gov.co/CO1BusinessLine/Tendering/BuyerWorkArea/Index?DocUniqueIdentifier=CO1.BDOS.50804"/>
    <hyperlink ref="D119" r:id="rId150" display="http://www.contratos.gov.co/consultas/detalleProceso.do?numConstancia=16-12-5023784"/>
    <hyperlink ref="D121" r:id="rId151" display="http://www.contratos.gov.co/consultas/detalleProceso.do?numConstancia=16-12-5025332"/>
    <hyperlink ref="D120" r:id="rId152" display="http://www.contratos.gov.co/consultas/detalleProceso.do?numConstancia=16-12-5023874"/>
    <hyperlink ref="D122" r:id="rId153" display="http://www.contratos.gov.co/consultas/detalleProceso.do?numConstancia=16-12-5040399"/>
    <hyperlink ref="D123" r:id="rId154" display="http://www.contratos.gov.co/consultas/detalleProceso.do?numConstancia=16-12-5056418"/>
    <hyperlink ref="D124" r:id="rId155" display="http://www.contratos.gov.co/consultas/detalleProceso.do?numConstancia=16-12-5056208"/>
    <hyperlink ref="D125" r:id="rId156" display="http://www.contratos.gov.co/consultas/detalleProceso.do?numConstancia=16-12-5056340"/>
    <hyperlink ref="D126" r:id="rId157" display="http://www.contratos.gov.co/consultas/detalleProceso.do?numConstancia=16-12-5056474"/>
    <hyperlink ref="D127" r:id="rId158" display="http://www.contratos.gov.co/consultas/detalleProceso.do?numConstancia=16-12-5059706"/>
    <hyperlink ref="V71" display="68"/>
    <hyperlink ref="D138" r:id="rId159" display="http://www.contratos.gov.co/consultas/detalleProceso.do?numConstancia=16-13-5050941"/>
    <hyperlink ref="D137" r:id="rId160" display="http://www.contratos.gov.co/consultas/detalleProceso.do?numConstancia=16-13-5028472"/>
    <hyperlink ref="D136" r:id="rId161" display="http://www.contratos.gov.co/consultas/detalleProceso.do?numConstancia=16-13-5024356"/>
    <hyperlink ref="D135" r:id="rId162" display="http://www.contratos.gov.co/consultas/detalleProceso.do?numConstancia=16-13-5023611"/>
    <hyperlink ref="D134" r:id="rId163" display="http://www.contratos.gov.co/consultas/detalleProceso.do?numConstancia=16-13-5024319"/>
    <hyperlink ref="D133" r:id="rId164" display="http://www.contratos.gov.co/consultas/detalleProceso.do?numConstancia=16-13-5014818"/>
    <hyperlink ref="D132" r:id="rId165" display="http://www.contratos.gov.co/consultas/detalleProceso.do?numConstancia=16-13-5010409"/>
    <hyperlink ref="D131" r:id="rId166" display="http://www.contratos.gov.co/consultas/detalleProceso.do?numConstancia=16-13-4990508"/>
    <hyperlink ref="D130" r:id="rId167" display="http://www.contratos.gov.co/consultas/detalleProceso.do?numConstancia=16-13-4991370"/>
    <hyperlink ref="D129" r:id="rId168" display="http://www.contratos.gov.co/consultas/detalleProceso.do?numConstancia=16-13-4982557"/>
    <hyperlink ref="D128" r:id="rId169" display="http://www.contratos.gov.co/consultas/detalleProceso.do?numConstancia=16-13-4982500"/>
    <hyperlink ref="D139" r:id="rId170" display="http://www.contratos.gov.co/consultas/detalleProceso.do?numConstancia=16-9-414421"/>
    <hyperlink ref="D140" r:id="rId171" display="http://www.contratos.gov.co/consultas/detalleProceso.do?numConstancia=16-9-414493"/>
    <hyperlink ref="D141" r:id="rId172" display="http://www.contratos.gov.co/consultas/detalleProceso.do?numConstancia=16-9-414859"/>
    <hyperlink ref="D40" r:id="rId173"/>
    <hyperlink ref="D10" r:id="rId174"/>
    <hyperlink ref="D147" r:id="rId175" display="http://www.contratos.gov.co/consultas/detalleProceso.do?numConstancia=16-12-5126879"/>
    <hyperlink ref="D144" r:id="rId176" display="http://www.contratos.gov.co/consultas/detalleProceso.do?numConstancia=16-13-5113235"/>
  </hyperlinks>
  <pageMargins left="0.70866141732283472" right="0.70866141732283472" top="0.74803149606299213" bottom="0.78740157480314965" header="0.31496062992125984" footer="0.31496062992125984"/>
  <pageSetup paperSize="14" scale="47" fitToWidth="5" fitToHeight="20" orientation="landscape" r:id="rId177"/>
  <drawing r:id="rId178"/>
  <legacyDrawing r:id="rId17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9"/>
  <sheetViews>
    <sheetView workbookViewId="0">
      <selection activeCell="B9" sqref="B9"/>
    </sheetView>
  </sheetViews>
  <sheetFormatPr baseColWidth="10" defaultRowHeight="15" x14ac:dyDescent="0.25"/>
  <sheetData>
    <row r="4" spans="2:2" x14ac:dyDescent="0.25">
      <c r="B4" t="s">
        <v>2781</v>
      </c>
    </row>
    <row r="9" spans="2:2" x14ac:dyDescent="0.25">
      <c r="B9" s="533" t="s">
        <v>2781</v>
      </c>
    </row>
  </sheetData>
  <hyperlinks>
    <hyperlink ref="B9"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E10"/>
  <sheetViews>
    <sheetView workbookViewId="0">
      <selection activeCell="E9" sqref="E9"/>
    </sheetView>
  </sheetViews>
  <sheetFormatPr baseColWidth="10" defaultRowHeight="15" x14ac:dyDescent="0.25"/>
  <cols>
    <col min="3" max="4" width="11.42578125" style="535"/>
    <col min="5" max="5" width="13.28515625" customWidth="1"/>
  </cols>
  <sheetData>
    <row r="7" spans="3:5" x14ac:dyDescent="0.25">
      <c r="C7" s="535">
        <v>43282</v>
      </c>
      <c r="D7" s="535">
        <v>42492</v>
      </c>
      <c r="E7">
        <f>((C7-D7)/30)</f>
        <v>26.333333333333332</v>
      </c>
    </row>
    <row r="8" spans="3:5" x14ac:dyDescent="0.25">
      <c r="C8" s="535">
        <v>43647</v>
      </c>
      <c r="D8" s="535">
        <v>42492</v>
      </c>
      <c r="E8">
        <f>((C8-D8)/30)</f>
        <v>38.5</v>
      </c>
    </row>
    <row r="9" spans="3:5" x14ac:dyDescent="0.25">
      <c r="C9" s="535">
        <v>44378</v>
      </c>
      <c r="D9" s="535">
        <v>42492</v>
      </c>
      <c r="E9">
        <f t="shared" ref="E9:E10" si="0">((C9-D9)/30)</f>
        <v>62.866666666666667</v>
      </c>
    </row>
    <row r="10" spans="3:5" x14ac:dyDescent="0.25">
      <c r="E10">
        <f t="shared" si="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4"/>
  <sheetViews>
    <sheetView topLeftCell="A21" workbookViewId="0">
      <selection activeCell="G24" sqref="G24"/>
    </sheetView>
  </sheetViews>
  <sheetFormatPr baseColWidth="10" defaultRowHeight="15" x14ac:dyDescent="0.25"/>
  <cols>
    <col min="7" max="7" width="20" customWidth="1"/>
  </cols>
  <sheetData>
    <row r="2" spans="2:7" ht="105" x14ac:dyDescent="0.25">
      <c r="B2" s="541"/>
      <c r="C2" s="540" t="s">
        <v>2675</v>
      </c>
      <c r="D2" s="540" t="s">
        <v>2798</v>
      </c>
      <c r="E2" s="540" t="s">
        <v>2677</v>
      </c>
      <c r="F2" s="540" t="s">
        <v>2799</v>
      </c>
      <c r="G2" s="540">
        <v>63209191</v>
      </c>
    </row>
    <row r="3" spans="2:7" ht="105" x14ac:dyDescent="0.25">
      <c r="B3" s="541">
        <v>8004</v>
      </c>
      <c r="C3" s="540" t="s">
        <v>2675</v>
      </c>
      <c r="D3" s="540" t="s">
        <v>2676</v>
      </c>
      <c r="E3" s="540" t="s">
        <v>2677</v>
      </c>
      <c r="F3" s="540" t="s">
        <v>2678</v>
      </c>
      <c r="G3" s="540">
        <v>713650040</v>
      </c>
    </row>
    <row r="4" spans="2:7" ht="105" x14ac:dyDescent="0.25">
      <c r="B4" s="541">
        <v>7883</v>
      </c>
      <c r="C4" s="540" t="s">
        <v>2675</v>
      </c>
      <c r="D4" s="540" t="s">
        <v>2680</v>
      </c>
      <c r="E4" s="540" t="s">
        <v>2677</v>
      </c>
      <c r="F4" s="540" t="s">
        <v>2681</v>
      </c>
      <c r="G4" s="540">
        <v>17687097</v>
      </c>
    </row>
    <row r="5" spans="2:7" ht="105" x14ac:dyDescent="0.25">
      <c r="B5" s="541">
        <v>7854</v>
      </c>
      <c r="C5" s="540" t="s">
        <v>2675</v>
      </c>
      <c r="D5" s="540" t="s">
        <v>2683</v>
      </c>
      <c r="E5" s="540" t="s">
        <v>2677</v>
      </c>
      <c r="F5" s="540" t="s">
        <v>2684</v>
      </c>
      <c r="G5" s="540">
        <v>2690588</v>
      </c>
    </row>
    <row r="6" spans="2:7" ht="105" x14ac:dyDescent="0.25">
      <c r="B6" s="541">
        <v>7781</v>
      </c>
      <c r="C6" s="540" t="s">
        <v>2675</v>
      </c>
      <c r="D6" s="540" t="s">
        <v>2686</v>
      </c>
      <c r="E6" s="540" t="s">
        <v>2677</v>
      </c>
      <c r="F6" s="540" t="s">
        <v>2678</v>
      </c>
      <c r="G6" s="540">
        <v>514702791</v>
      </c>
    </row>
    <row r="7" spans="2:7" ht="105" x14ac:dyDescent="0.25">
      <c r="B7" s="541">
        <v>7643</v>
      </c>
      <c r="C7" s="540" t="s">
        <v>2675</v>
      </c>
      <c r="D7" s="540" t="s">
        <v>2688</v>
      </c>
      <c r="E7" s="540" t="s">
        <v>2677</v>
      </c>
      <c r="F7" s="540" t="s">
        <v>2689</v>
      </c>
      <c r="G7" s="540">
        <v>4084800</v>
      </c>
    </row>
    <row r="8" spans="2:7" ht="105" x14ac:dyDescent="0.25">
      <c r="B8" s="541">
        <v>7602</v>
      </c>
      <c r="C8" s="540" t="s">
        <v>2675</v>
      </c>
      <c r="D8" s="540" t="s">
        <v>2691</v>
      </c>
      <c r="E8" s="540" t="s">
        <v>2677</v>
      </c>
      <c r="F8" s="540" t="s">
        <v>2689</v>
      </c>
      <c r="G8" s="540">
        <v>10049900</v>
      </c>
    </row>
    <row r="9" spans="2:7" ht="105" x14ac:dyDescent="0.25">
      <c r="B9" s="541">
        <v>7278</v>
      </c>
      <c r="C9" s="540" t="s">
        <v>2675</v>
      </c>
      <c r="D9" s="540" t="s">
        <v>2693</v>
      </c>
      <c r="E9" s="540" t="s">
        <v>2677</v>
      </c>
      <c r="F9" s="540" t="s">
        <v>2684</v>
      </c>
      <c r="G9" s="540">
        <v>3572800</v>
      </c>
    </row>
    <row r="10" spans="2:7" ht="105" x14ac:dyDescent="0.25">
      <c r="B10" s="541">
        <v>7268</v>
      </c>
      <c r="C10" s="540" t="s">
        <v>2675</v>
      </c>
      <c r="D10" s="540" t="s">
        <v>2695</v>
      </c>
      <c r="E10" s="540" t="s">
        <v>2677</v>
      </c>
      <c r="F10" s="540" t="s">
        <v>2684</v>
      </c>
      <c r="G10" s="540">
        <v>2565920</v>
      </c>
    </row>
    <row r="11" spans="2:7" ht="105" x14ac:dyDescent="0.25">
      <c r="B11" s="541">
        <v>7267</v>
      </c>
      <c r="C11" s="540" t="s">
        <v>2675</v>
      </c>
      <c r="D11" s="540" t="s">
        <v>2697</v>
      </c>
      <c r="E11" s="540" t="s">
        <v>2677</v>
      </c>
      <c r="F11" s="540" t="s">
        <v>2684</v>
      </c>
      <c r="G11" s="540">
        <v>2232903</v>
      </c>
    </row>
    <row r="12" spans="2:7" ht="105" x14ac:dyDescent="0.25">
      <c r="B12" s="541">
        <v>7266</v>
      </c>
      <c r="C12" s="540" t="s">
        <v>2675</v>
      </c>
      <c r="D12" s="540" t="s">
        <v>2699</v>
      </c>
      <c r="E12" s="540" t="s">
        <v>2677</v>
      </c>
      <c r="F12" s="540" t="s">
        <v>2684</v>
      </c>
      <c r="G12" s="540">
        <v>1448701</v>
      </c>
    </row>
    <row r="13" spans="2:7" ht="105" x14ac:dyDescent="0.25">
      <c r="B13" s="541">
        <v>7265</v>
      </c>
      <c r="C13" s="540" t="s">
        <v>2675</v>
      </c>
      <c r="D13" s="540" t="s">
        <v>2701</v>
      </c>
      <c r="E13" s="540" t="s">
        <v>2677</v>
      </c>
      <c r="F13" s="540" t="s">
        <v>2684</v>
      </c>
      <c r="G13" s="542">
        <v>556800</v>
      </c>
    </row>
    <row r="14" spans="2:7" ht="105" x14ac:dyDescent="0.25">
      <c r="B14" s="541">
        <v>7264</v>
      </c>
      <c r="C14" s="540" t="s">
        <v>2675</v>
      </c>
      <c r="D14" s="540" t="s">
        <v>2702</v>
      </c>
      <c r="E14" s="540" t="s">
        <v>2677</v>
      </c>
      <c r="F14" s="540" t="s">
        <v>2684</v>
      </c>
      <c r="G14" s="542">
        <v>730.8</v>
      </c>
    </row>
    <row r="15" spans="2:7" ht="105" x14ac:dyDescent="0.25">
      <c r="B15" s="541">
        <v>7263</v>
      </c>
      <c r="C15" s="540" t="s">
        <v>2675</v>
      </c>
      <c r="D15" s="540" t="s">
        <v>2703</v>
      </c>
      <c r="E15" s="540" t="s">
        <v>2677</v>
      </c>
      <c r="F15" s="540" t="s">
        <v>2684</v>
      </c>
      <c r="G15" s="540">
        <v>4485922</v>
      </c>
    </row>
    <row r="16" spans="2:7" ht="105" x14ac:dyDescent="0.25">
      <c r="B16" s="541">
        <v>6905</v>
      </c>
      <c r="C16" s="540" t="s">
        <v>2675</v>
      </c>
      <c r="D16" s="540" t="s">
        <v>2705</v>
      </c>
      <c r="E16" s="540" t="s">
        <v>2677</v>
      </c>
      <c r="F16" s="540" t="s">
        <v>2706</v>
      </c>
      <c r="G16" s="540">
        <v>27106823</v>
      </c>
    </row>
    <row r="17" spans="2:7" ht="105" x14ac:dyDescent="0.25">
      <c r="B17" s="541">
        <v>6824</v>
      </c>
      <c r="C17" s="540" t="s">
        <v>2675</v>
      </c>
      <c r="D17" s="540" t="s">
        <v>2708</v>
      </c>
      <c r="E17" s="540" t="s">
        <v>2677</v>
      </c>
      <c r="F17" s="540" t="s">
        <v>2036</v>
      </c>
      <c r="G17" s="543">
        <v>0</v>
      </c>
    </row>
    <row r="18" spans="2:7" ht="105" x14ac:dyDescent="0.25">
      <c r="B18" s="541">
        <v>6787</v>
      </c>
      <c r="C18" s="540" t="s">
        <v>2675</v>
      </c>
      <c r="D18" s="540" t="s">
        <v>2709</v>
      </c>
      <c r="E18" s="540" t="s">
        <v>2677</v>
      </c>
      <c r="F18" s="540" t="s">
        <v>2706</v>
      </c>
      <c r="G18" s="540">
        <v>23867319</v>
      </c>
    </row>
    <row r="19" spans="2:7" ht="105" x14ac:dyDescent="0.25">
      <c r="B19" s="541">
        <v>6659</v>
      </c>
      <c r="C19" s="540" t="s">
        <v>2675</v>
      </c>
      <c r="D19" s="540" t="s">
        <v>2711</v>
      </c>
      <c r="E19" s="540" t="s">
        <v>2677</v>
      </c>
      <c r="F19" s="540" t="s">
        <v>2712</v>
      </c>
      <c r="G19" s="540">
        <v>1203000000</v>
      </c>
    </row>
    <row r="20" spans="2:7" ht="105" x14ac:dyDescent="0.25">
      <c r="B20" s="541">
        <v>6571</v>
      </c>
      <c r="C20" s="540" t="s">
        <v>2675</v>
      </c>
      <c r="D20" s="540" t="s">
        <v>2714</v>
      </c>
      <c r="E20" s="540" t="s">
        <v>2677</v>
      </c>
      <c r="F20" s="540" t="s">
        <v>2023</v>
      </c>
      <c r="G20" s="540">
        <v>41748343</v>
      </c>
    </row>
    <row r="21" spans="2:7" ht="105" x14ac:dyDescent="0.25">
      <c r="B21" s="541">
        <v>6460</v>
      </c>
      <c r="C21" s="540" t="s">
        <v>2675</v>
      </c>
      <c r="D21" s="540" t="s">
        <v>2716</v>
      </c>
      <c r="E21" s="540" t="s">
        <v>2677</v>
      </c>
      <c r="F21" s="540" t="s">
        <v>2689</v>
      </c>
      <c r="G21" s="540">
        <v>6237600</v>
      </c>
    </row>
    <row r="22" spans="2:7" ht="105" x14ac:dyDescent="0.25">
      <c r="B22" s="541"/>
      <c r="C22" s="540" t="s">
        <v>2675</v>
      </c>
      <c r="D22" s="540" t="s">
        <v>2800</v>
      </c>
      <c r="E22" s="540" t="s">
        <v>2677</v>
      </c>
      <c r="F22" s="540" t="s">
        <v>2678</v>
      </c>
      <c r="G22" s="540">
        <v>514702791</v>
      </c>
    </row>
    <row r="23" spans="2:7" ht="105" x14ac:dyDescent="0.25">
      <c r="B23" s="541"/>
      <c r="C23" s="540" t="s">
        <v>2675</v>
      </c>
      <c r="D23" s="540" t="s">
        <v>2801</v>
      </c>
      <c r="E23" s="540" t="s">
        <v>2677</v>
      </c>
      <c r="F23" s="540" t="s">
        <v>2689</v>
      </c>
      <c r="G23" s="540">
        <v>4084800</v>
      </c>
    </row>
    <row r="24" spans="2:7" ht="24.75" customHeight="1" x14ac:dyDescent="0.3">
      <c r="G24" s="553">
        <f>SUM(G2:G23)</f>
        <v>3161685859.8000002</v>
      </c>
    </row>
  </sheetData>
  <hyperlinks>
    <hyperlink ref="B2" r:id="rId1" display="http://www.colombiacompra.gov.co/tienda-virtual-del-estado-colombiano/orden-de-compra/8852"/>
    <hyperlink ref="B3" r:id="rId2" display="http://www.colombiacompra.gov.co/tienda-virtual-del-estado-colombiano/orden-de-compra/8004"/>
    <hyperlink ref="B4" r:id="rId3" display="http://www.colombiacompra.gov.co/tienda-virtual-del-estado-colombiano/orden-de-compra/7883"/>
    <hyperlink ref="B5" r:id="rId4" display="http://www.colombiacompra.gov.co/tienda-virtual-del-estado-colombiano/orden-de-compra/7854"/>
    <hyperlink ref="B6" r:id="rId5" display="http://www.colombiacompra.gov.co/tienda-virtual-del-estado-colombiano/orden-de-compra/7781"/>
    <hyperlink ref="B7" r:id="rId6" display="http://www.colombiacompra.gov.co/tienda-virtual-del-estado-colombiano/orden-de-compra/7643"/>
    <hyperlink ref="B8" r:id="rId7" display="http://www.colombiacompra.gov.co/tienda-virtual-del-estado-colombiano/orden-de-compra/7602"/>
    <hyperlink ref="B9" r:id="rId8" display="http://www.colombiacompra.gov.co/tienda-virtual-del-estado-colombiano/orden-de-compra/7278"/>
    <hyperlink ref="B10" r:id="rId9" display="http://www.colombiacompra.gov.co/tienda-virtual-del-estado-colombiano/orden-de-compra/7268"/>
    <hyperlink ref="B11" r:id="rId10" display="http://www.colombiacompra.gov.co/tienda-virtual-del-estado-colombiano/orden-de-compra/7267"/>
    <hyperlink ref="B12" r:id="rId11" display="http://www.colombiacompra.gov.co/tienda-virtual-del-estado-colombiano/orden-de-compra/7266"/>
    <hyperlink ref="B13" r:id="rId12" display="http://www.colombiacompra.gov.co/tienda-virtual-del-estado-colombiano/orden-de-compra/7265"/>
    <hyperlink ref="B14" r:id="rId13" display="http://www.colombiacompra.gov.co/tienda-virtual-del-estado-colombiano/orden-de-compra/7264"/>
    <hyperlink ref="B15" r:id="rId14" display="http://www.colombiacompra.gov.co/tienda-virtual-del-estado-colombiano/orden-de-compra/7263"/>
    <hyperlink ref="B16" r:id="rId15" display="http://www.colombiacompra.gov.co/tienda-virtual-del-estado-colombiano/orden-de-compra/6905"/>
    <hyperlink ref="B17" r:id="rId16" display="http://www.colombiacompra.gov.co/tienda-virtual-del-estado-colombiano/orden-de-compra/6824"/>
    <hyperlink ref="B18" r:id="rId17" display="http://www.colombiacompra.gov.co/tienda-virtual-del-estado-colombiano/orden-de-compra/6787"/>
    <hyperlink ref="B19" r:id="rId18" display="http://www.colombiacompra.gov.co/tienda-virtual-del-estado-colombiano/orden-de-compra/6659"/>
    <hyperlink ref="B20" r:id="rId19" display="http://www.colombiacompra.gov.co/tienda-virtual-del-estado-colombiano/orden-de-compra/6571"/>
    <hyperlink ref="B21" r:id="rId20" display="http://www.colombiacompra.gov.co/tienda-virtual-del-estado-colombiano/orden-de-compra/6460"/>
    <hyperlink ref="B22" r:id="rId21" display="http://www.colombiacompra.gov.co/tienda-virtual-del-estado-colombiano/orden-de-compra/"/>
    <hyperlink ref="B23" r:id="rId22" display="http://www.colombiacompra.gov.co/tienda-virtual-del-estado-colombiano/orden-de-compra/"/>
  </hyperlinks>
  <pageMargins left="0.7" right="0.7" top="0.75" bottom="0.75" header="0.3" footer="0.3"/>
  <pageSetup paperSize="9" orientation="portrait" horizontalDpi="0" verticalDpi="0"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CONTRATOS 2016</vt:lpstr>
      <vt:lpstr>Hoja3</vt:lpstr>
      <vt:lpstr>SUPERVISIONES 2015</vt:lpstr>
      <vt:lpstr>LINK PROCESOS</vt:lpstr>
      <vt:lpstr>Hoja1</vt:lpstr>
      <vt:lpstr>CONTRATOS 2016 (2)</vt:lpstr>
      <vt:lpstr>ORDENES DE COMPRA</vt:lpstr>
      <vt:lpstr>Hoja2</vt:lpstr>
      <vt:lpstr>Hoja4</vt:lpstr>
      <vt:lpstr>Hoja5</vt:lpstr>
      <vt:lpstr>Hoja6</vt:lpstr>
      <vt:lpstr>'CONTRATOS 2016'!Área_de_impresión</vt:lpstr>
      <vt:lpstr>'CONTRATOS 2016 (2)'!Área_de_impresión</vt:lpstr>
      <vt:lpstr>Hoja3!Área_de_impresión</vt:lpstr>
      <vt:lpstr>'SUPERVISIONES 2015'!Área_de_impresión</vt:lpstr>
      <vt:lpstr>'CONTRATOS 2016'!Títulos_a_imprimir</vt:lpstr>
      <vt:lpstr>'CONTRATOS 2016 (2)'!Títulos_a_imprimir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2016-10-03T19:12:07Z</cp:lastPrinted>
  <dcterms:created xsi:type="dcterms:W3CDTF">2012-08-29T21:02:55Z</dcterms:created>
  <dcterms:modified xsi:type="dcterms:W3CDTF">2016-10-05T21:17:47Z</dcterms:modified>
  <cp:category>Contratos 2014</cp:category>
</cp:coreProperties>
</file>