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tamar\OneDrive\Escritorio\Publicaciones WEB-20260130T123412Z-3-001\Publicaciones WEB\4. Funcionamiento\"/>
    </mc:Choice>
  </mc:AlternateContent>
  <xr:revisionPtr revIDLastSave="0" documentId="13_ncr:1_{348F139E-BEC3-4A2F-A121-7C2DE636C034}" xr6:coauthVersionLast="47" xr6:coauthVersionMax="47" xr10:uidLastSave="{00000000-0000-0000-0000-000000000000}"/>
  <bookViews>
    <workbookView xWindow="-108" yWindow="-108" windowWidth="23256" windowHeight="12456" xr2:uid="{00000000-000D-0000-FFFF-FFFF00000000}"/>
  </bookViews>
  <sheets>
    <sheet name="Ejecución Web Diciembre" sheetId="1" r:id="rId1"/>
  </sheets>
  <definedNames>
    <definedName name="_xlnm._FilterDatabase" localSheetId="0" hidden="1">'Ejecución Web Diciembre'!$A$5:$R$182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8" i="1" l="1"/>
  <c r="L178" i="1"/>
  <c r="K179" i="1"/>
  <c r="L179" i="1"/>
  <c r="K180" i="1"/>
  <c r="L180" i="1"/>
  <c r="L175" i="1"/>
  <c r="K175" i="1"/>
  <c r="L174" i="1"/>
  <c r="K174" i="1"/>
  <c r="L173" i="1"/>
  <c r="K173" i="1"/>
  <c r="L171" i="1"/>
  <c r="K171" i="1"/>
  <c r="L170" i="1"/>
  <c r="K170" i="1"/>
  <c r="L169" i="1"/>
  <c r="K169" i="1"/>
  <c r="L168" i="1"/>
  <c r="K168" i="1"/>
  <c r="K165" i="1"/>
  <c r="L165" i="1"/>
  <c r="K166" i="1"/>
  <c r="L166" i="1"/>
  <c r="L164" i="1"/>
  <c r="K164" i="1"/>
  <c r="K161" i="1"/>
  <c r="L161" i="1"/>
  <c r="K162" i="1"/>
  <c r="L162" i="1"/>
  <c r="L158" i="1"/>
  <c r="K158" i="1"/>
  <c r="L157" i="1"/>
  <c r="K157" i="1"/>
  <c r="L154" i="1"/>
  <c r="K154" i="1"/>
  <c r="L151" i="1"/>
  <c r="K151" i="1"/>
  <c r="L150" i="1"/>
  <c r="K150" i="1"/>
  <c r="L148" i="1"/>
  <c r="K148" i="1"/>
  <c r="L147" i="1"/>
  <c r="K147" i="1"/>
  <c r="L146" i="1"/>
  <c r="K146" i="1"/>
  <c r="L145" i="1"/>
  <c r="K145" i="1"/>
  <c r="K141" i="1"/>
  <c r="L141" i="1"/>
  <c r="L140" i="1"/>
  <c r="K140" i="1"/>
  <c r="K137" i="1"/>
  <c r="L137" i="1"/>
  <c r="K136" i="1"/>
  <c r="L136" i="1"/>
  <c r="L135" i="1"/>
  <c r="K135" i="1"/>
  <c r="L129" i="1"/>
  <c r="K129" i="1"/>
  <c r="K120" i="1"/>
  <c r="L120" i="1"/>
  <c r="K121" i="1"/>
  <c r="L121" i="1"/>
  <c r="K122" i="1"/>
  <c r="L122" i="1"/>
  <c r="K123" i="1"/>
  <c r="L123" i="1"/>
  <c r="K125" i="1"/>
  <c r="L125" i="1"/>
  <c r="L119" i="1"/>
  <c r="K119" i="1"/>
  <c r="K107" i="1"/>
  <c r="L107" i="1"/>
  <c r="K108" i="1"/>
  <c r="L108" i="1"/>
  <c r="K109" i="1"/>
  <c r="L109" i="1"/>
  <c r="K110" i="1"/>
  <c r="L110" i="1"/>
  <c r="K111" i="1"/>
  <c r="L111" i="1"/>
  <c r="K112" i="1"/>
  <c r="L112" i="1"/>
  <c r="K113" i="1"/>
  <c r="L113" i="1"/>
  <c r="K114" i="1"/>
  <c r="L114" i="1"/>
  <c r="K115" i="1"/>
  <c r="L115" i="1"/>
  <c r="K116" i="1"/>
  <c r="L116" i="1"/>
  <c r="K117" i="1"/>
  <c r="L117" i="1"/>
  <c r="L106" i="1"/>
  <c r="K106" i="1"/>
  <c r="L104" i="1"/>
  <c r="K104" i="1"/>
  <c r="L103" i="1"/>
  <c r="K103" i="1"/>
  <c r="L102" i="1"/>
  <c r="K102" i="1"/>
  <c r="K91" i="1"/>
  <c r="L91" i="1"/>
  <c r="K92" i="1"/>
  <c r="L92" i="1"/>
  <c r="K93" i="1"/>
  <c r="L93" i="1"/>
  <c r="K94" i="1"/>
  <c r="L94" i="1"/>
  <c r="K95" i="1"/>
  <c r="L95" i="1"/>
  <c r="K97" i="1"/>
  <c r="L97" i="1"/>
  <c r="K98" i="1"/>
  <c r="L98" i="1"/>
  <c r="K99" i="1"/>
  <c r="L99" i="1"/>
  <c r="K100" i="1"/>
  <c r="L100" i="1"/>
  <c r="L90" i="1"/>
  <c r="K90" i="1"/>
  <c r="K79" i="1"/>
  <c r="L79" i="1"/>
  <c r="K80" i="1"/>
  <c r="L80" i="1"/>
  <c r="K81" i="1"/>
  <c r="L81" i="1"/>
  <c r="K82" i="1"/>
  <c r="L82" i="1"/>
  <c r="K83" i="1"/>
  <c r="L83" i="1"/>
  <c r="K84" i="1"/>
  <c r="L84" i="1"/>
  <c r="K85" i="1"/>
  <c r="L85" i="1"/>
  <c r="K86" i="1"/>
  <c r="L86" i="1"/>
  <c r="L78" i="1"/>
  <c r="K78" i="1"/>
  <c r="K76" i="1"/>
  <c r="L76" i="1"/>
  <c r="L75" i="1"/>
  <c r="K75" i="1"/>
  <c r="L74" i="1"/>
  <c r="K74" i="1"/>
  <c r="L73" i="1"/>
  <c r="K73" i="1"/>
  <c r="L72" i="1"/>
  <c r="K72" i="1"/>
  <c r="L71" i="1"/>
  <c r="K71" i="1"/>
  <c r="L70" i="1"/>
  <c r="K70" i="1"/>
  <c r="L69" i="1"/>
  <c r="K69" i="1"/>
  <c r="L68" i="1"/>
  <c r="K68" i="1"/>
  <c r="L67" i="1"/>
  <c r="K67" i="1"/>
  <c r="L66" i="1"/>
  <c r="K66" i="1"/>
  <c r="L65" i="1"/>
  <c r="K65" i="1"/>
  <c r="L64" i="1"/>
  <c r="K64" i="1"/>
  <c r="L63" i="1"/>
  <c r="K63" i="1"/>
  <c r="K59" i="1"/>
  <c r="K57" i="1"/>
  <c r="L57" i="1"/>
  <c r="L59" i="1"/>
  <c r="K60" i="1"/>
  <c r="L60" i="1"/>
  <c r="K61" i="1"/>
  <c r="L61" i="1"/>
  <c r="L56" i="1"/>
  <c r="K56" i="1"/>
  <c r="L54" i="1"/>
  <c r="K54" i="1"/>
  <c r="L53" i="1"/>
  <c r="K53" i="1"/>
  <c r="K46" i="1"/>
  <c r="L46" i="1"/>
  <c r="L45" i="1"/>
  <c r="K45" i="1"/>
  <c r="K32" i="1"/>
  <c r="L32" i="1"/>
  <c r="K33" i="1"/>
  <c r="L33" i="1"/>
  <c r="K34" i="1"/>
  <c r="L34" i="1"/>
  <c r="K35" i="1"/>
  <c r="L35" i="1"/>
  <c r="K36" i="1"/>
  <c r="L36" i="1"/>
  <c r="K37" i="1"/>
  <c r="L37" i="1"/>
  <c r="K38" i="1"/>
  <c r="L38" i="1"/>
  <c r="K39" i="1"/>
  <c r="L39" i="1"/>
  <c r="K40" i="1"/>
  <c r="L40" i="1"/>
  <c r="L31" i="1"/>
  <c r="K31" i="1"/>
  <c r="K23" i="1"/>
  <c r="L23" i="1"/>
  <c r="K24" i="1"/>
  <c r="L24" i="1"/>
  <c r="K25" i="1"/>
  <c r="L25" i="1"/>
  <c r="K26" i="1"/>
  <c r="L26" i="1"/>
  <c r="K27" i="1"/>
  <c r="L27" i="1"/>
  <c r="K28" i="1"/>
  <c r="L28" i="1"/>
  <c r="L22" i="1"/>
  <c r="K22" i="1"/>
  <c r="L20" i="1"/>
  <c r="K20" i="1"/>
  <c r="K11" i="1"/>
  <c r="L11" i="1"/>
  <c r="K12" i="1"/>
  <c r="L12" i="1"/>
  <c r="K13" i="1"/>
  <c r="L13" i="1"/>
  <c r="K14" i="1"/>
  <c r="L14" i="1"/>
  <c r="K15" i="1"/>
  <c r="L15" i="1"/>
  <c r="K16" i="1"/>
  <c r="L16" i="1"/>
  <c r="K17" i="1"/>
  <c r="L17" i="1"/>
  <c r="K18" i="1"/>
  <c r="L18" i="1"/>
  <c r="K10" i="1"/>
  <c r="L10" i="1"/>
  <c r="J176" i="1" l="1"/>
  <c r="I176" i="1"/>
  <c r="H176" i="1"/>
  <c r="G176" i="1"/>
  <c r="F176" i="1"/>
  <c r="J172" i="1"/>
  <c r="I172" i="1"/>
  <c r="H172" i="1"/>
  <c r="G172" i="1"/>
  <c r="F172" i="1"/>
  <c r="J167" i="1"/>
  <c r="I167" i="1"/>
  <c r="I155" i="1" s="1"/>
  <c r="H167" i="1"/>
  <c r="G167" i="1"/>
  <c r="F167" i="1"/>
  <c r="J163" i="1"/>
  <c r="I163" i="1"/>
  <c r="H163" i="1"/>
  <c r="G163" i="1"/>
  <c r="F163" i="1"/>
  <c r="J159" i="1"/>
  <c r="I159" i="1"/>
  <c r="H159" i="1"/>
  <c r="G159" i="1"/>
  <c r="F159" i="1"/>
  <c r="J156" i="1"/>
  <c r="I156" i="1"/>
  <c r="H156" i="1"/>
  <c r="G156" i="1"/>
  <c r="F156" i="1"/>
  <c r="J153" i="1"/>
  <c r="J152" i="1" s="1"/>
  <c r="I153" i="1"/>
  <c r="I152" i="1" s="1"/>
  <c r="H153" i="1"/>
  <c r="H152" i="1" s="1"/>
  <c r="G153" i="1"/>
  <c r="G152" i="1" s="1"/>
  <c r="F153" i="1"/>
  <c r="F152" i="1" s="1"/>
  <c r="J149" i="1"/>
  <c r="I149" i="1"/>
  <c r="H149" i="1"/>
  <c r="G149" i="1"/>
  <c r="F149" i="1"/>
  <c r="J144" i="1"/>
  <c r="J143" i="1" s="1"/>
  <c r="I144" i="1"/>
  <c r="I143" i="1" s="1"/>
  <c r="H144" i="1"/>
  <c r="H143" i="1" s="1"/>
  <c r="G144" i="1"/>
  <c r="G143" i="1" s="1"/>
  <c r="F144" i="1"/>
  <c r="F143" i="1" s="1"/>
  <c r="J139" i="1"/>
  <c r="J138" i="1" s="1"/>
  <c r="I139" i="1"/>
  <c r="I138" i="1" s="1"/>
  <c r="H139" i="1"/>
  <c r="H138" i="1" s="1"/>
  <c r="G139" i="1"/>
  <c r="G138" i="1" s="1"/>
  <c r="F139" i="1"/>
  <c r="F138" i="1" s="1"/>
  <c r="J134" i="1"/>
  <c r="J133" i="1" s="1"/>
  <c r="I134" i="1"/>
  <c r="H134" i="1"/>
  <c r="H133" i="1" s="1"/>
  <c r="G134" i="1"/>
  <c r="G133" i="1" s="1"/>
  <c r="G132" i="1" s="1"/>
  <c r="F134" i="1"/>
  <c r="F133" i="1" s="1"/>
  <c r="F132" i="1" s="1"/>
  <c r="J128" i="1"/>
  <c r="I128" i="1"/>
  <c r="H128" i="1"/>
  <c r="H127" i="1" s="1"/>
  <c r="G128" i="1"/>
  <c r="G127" i="1" s="1"/>
  <c r="F128" i="1"/>
  <c r="F127" i="1" s="1"/>
  <c r="J118" i="1"/>
  <c r="I118" i="1"/>
  <c r="H118" i="1"/>
  <c r="G118" i="1"/>
  <c r="F118" i="1"/>
  <c r="J105" i="1"/>
  <c r="I105" i="1"/>
  <c r="H105" i="1"/>
  <c r="G105" i="1"/>
  <c r="F105" i="1"/>
  <c r="J101" i="1"/>
  <c r="I101" i="1"/>
  <c r="H101" i="1"/>
  <c r="G101" i="1"/>
  <c r="F101" i="1"/>
  <c r="J89" i="1"/>
  <c r="I89" i="1"/>
  <c r="H89" i="1"/>
  <c r="G89" i="1"/>
  <c r="F89" i="1"/>
  <c r="J77" i="1"/>
  <c r="I77" i="1"/>
  <c r="H77" i="1"/>
  <c r="G77" i="1"/>
  <c r="F77" i="1"/>
  <c r="J62" i="1"/>
  <c r="I62" i="1"/>
  <c r="H62" i="1"/>
  <c r="G62" i="1"/>
  <c r="F62" i="1"/>
  <c r="J55" i="1"/>
  <c r="I55" i="1"/>
  <c r="H55" i="1"/>
  <c r="G55" i="1"/>
  <c r="F55" i="1"/>
  <c r="J52" i="1"/>
  <c r="I52" i="1"/>
  <c r="H52" i="1"/>
  <c r="G52" i="1"/>
  <c r="F52" i="1"/>
  <c r="J48" i="1"/>
  <c r="J47" i="1" s="1"/>
  <c r="I48" i="1"/>
  <c r="I47" i="1" s="1"/>
  <c r="H48" i="1"/>
  <c r="H47" i="1" s="1"/>
  <c r="G48" i="1"/>
  <c r="G47" i="1" s="1"/>
  <c r="F48" i="1"/>
  <c r="F47" i="1" s="1"/>
  <c r="J44" i="1"/>
  <c r="J43" i="1" s="1"/>
  <c r="I44" i="1"/>
  <c r="I43" i="1" s="1"/>
  <c r="H44" i="1"/>
  <c r="G44" i="1"/>
  <c r="G43" i="1" s="1"/>
  <c r="F44" i="1"/>
  <c r="F43" i="1"/>
  <c r="J30" i="1"/>
  <c r="J29" i="1" s="1"/>
  <c r="I30" i="1"/>
  <c r="H30" i="1"/>
  <c r="H29" i="1" s="1"/>
  <c r="G30" i="1"/>
  <c r="G29" i="1" s="1"/>
  <c r="F30" i="1"/>
  <c r="F29" i="1" s="1"/>
  <c r="J21" i="1"/>
  <c r="I21" i="1"/>
  <c r="H21" i="1"/>
  <c r="G21" i="1"/>
  <c r="F21" i="1"/>
  <c r="J19" i="1"/>
  <c r="I19" i="1"/>
  <c r="H19" i="1"/>
  <c r="G19" i="1"/>
  <c r="F19" i="1"/>
  <c r="J9" i="1"/>
  <c r="I9" i="1"/>
  <c r="H9" i="1"/>
  <c r="G9" i="1"/>
  <c r="F9" i="1"/>
  <c r="G88" i="1" l="1"/>
  <c r="L21" i="1"/>
  <c r="J8" i="1"/>
  <c r="K101" i="1"/>
  <c r="K134" i="1"/>
  <c r="L101" i="1"/>
  <c r="K149" i="1"/>
  <c r="L149" i="1"/>
  <c r="L77" i="1"/>
  <c r="K89" i="1"/>
  <c r="K77" i="1"/>
  <c r="I8" i="1"/>
  <c r="K163" i="1"/>
  <c r="K156" i="1"/>
  <c r="K105" i="1"/>
  <c r="L156" i="1"/>
  <c r="F42" i="1"/>
  <c r="L105" i="1"/>
  <c r="K176" i="1"/>
  <c r="K62" i="1"/>
  <c r="L89" i="1"/>
  <c r="K21" i="1"/>
  <c r="G42" i="1"/>
  <c r="J88" i="1"/>
  <c r="K167" i="1"/>
  <c r="K44" i="1"/>
  <c r="K52" i="1"/>
  <c r="L167" i="1"/>
  <c r="L43" i="1"/>
  <c r="L52" i="1"/>
  <c r="F88" i="1"/>
  <c r="K118" i="1"/>
  <c r="L134" i="1"/>
  <c r="H43" i="1"/>
  <c r="K43" i="1" s="1"/>
  <c r="I51" i="1"/>
  <c r="L51" i="1" s="1"/>
  <c r="F51" i="1"/>
  <c r="L44" i="1"/>
  <c r="F155" i="1"/>
  <c r="L155" i="1" s="1"/>
  <c r="L62" i="1"/>
  <c r="I133" i="1"/>
  <c r="L133" i="1" s="1"/>
  <c r="L163" i="1"/>
  <c r="H8" i="1"/>
  <c r="H7" i="1" s="1"/>
  <c r="K9" i="1"/>
  <c r="K172" i="1"/>
  <c r="G51" i="1"/>
  <c r="H51" i="1"/>
  <c r="K55" i="1"/>
  <c r="H155" i="1"/>
  <c r="G155" i="1"/>
  <c r="K19" i="1"/>
  <c r="L55" i="1"/>
  <c r="L128" i="1"/>
  <c r="K159" i="1"/>
  <c r="J155" i="1"/>
  <c r="L159" i="1"/>
  <c r="L176" i="1"/>
  <c r="L30" i="1"/>
  <c r="K128" i="1"/>
  <c r="L138" i="1"/>
  <c r="L118" i="1"/>
  <c r="F142" i="1"/>
  <c r="G8" i="1"/>
  <c r="G7" i="1" s="1"/>
  <c r="G6" i="1" s="1"/>
  <c r="J51" i="1"/>
  <c r="G142" i="1"/>
  <c r="L9" i="1"/>
  <c r="H88" i="1"/>
  <c r="K88" i="1" s="1"/>
  <c r="L172" i="1"/>
  <c r="H142" i="1"/>
  <c r="K143" i="1"/>
  <c r="H132" i="1"/>
  <c r="K132" i="1" s="1"/>
  <c r="K133" i="1"/>
  <c r="K152" i="1"/>
  <c r="L152" i="1"/>
  <c r="J42" i="1"/>
  <c r="J7" i="1"/>
  <c r="F126" i="1"/>
  <c r="G126" i="1"/>
  <c r="I142" i="1"/>
  <c r="L143" i="1"/>
  <c r="J142" i="1"/>
  <c r="J132" i="1"/>
  <c r="K127" i="1"/>
  <c r="K29" i="1"/>
  <c r="K138" i="1"/>
  <c r="K30" i="1"/>
  <c r="I88" i="1"/>
  <c r="I127" i="1"/>
  <c r="I29" i="1"/>
  <c r="L29" i="1" s="1"/>
  <c r="I42" i="1"/>
  <c r="K139" i="1"/>
  <c r="K144" i="1"/>
  <c r="K153" i="1"/>
  <c r="L19" i="1"/>
  <c r="J127" i="1"/>
  <c r="F8" i="1"/>
  <c r="L139" i="1"/>
  <c r="L144" i="1"/>
  <c r="L153" i="1"/>
  <c r="G50" i="1" l="1"/>
  <c r="L88" i="1"/>
  <c r="L142" i="1"/>
  <c r="K142" i="1"/>
  <c r="H42" i="1"/>
  <c r="K42" i="1" s="1"/>
  <c r="K155" i="1"/>
  <c r="H50" i="1"/>
  <c r="H41" i="1" s="1"/>
  <c r="G41" i="1"/>
  <c r="F50" i="1"/>
  <c r="F41" i="1" s="1"/>
  <c r="G5" i="1"/>
  <c r="G181" i="1" s="1"/>
  <c r="I132" i="1"/>
  <c r="L132" i="1" s="1"/>
  <c r="K51" i="1"/>
  <c r="J50" i="1"/>
  <c r="J41" i="1" s="1"/>
  <c r="L42" i="1"/>
  <c r="I7" i="1"/>
  <c r="F7" i="1"/>
  <c r="F6" i="1" s="1"/>
  <c r="L127" i="1"/>
  <c r="L8" i="1"/>
  <c r="J126" i="1"/>
  <c r="I50" i="1"/>
  <c r="I41" i="1" s="1"/>
  <c r="H6" i="1"/>
  <c r="K8" i="1"/>
  <c r="H126" i="1"/>
  <c r="K126" i="1" s="1"/>
  <c r="J6" i="1"/>
  <c r="K41" i="1" l="1"/>
  <c r="F5" i="1"/>
  <c r="F181" i="1" s="1"/>
  <c r="L41" i="1"/>
  <c r="L50" i="1"/>
  <c r="K50" i="1"/>
  <c r="I126" i="1"/>
  <c r="L126" i="1" s="1"/>
  <c r="J5" i="1"/>
  <c r="K7" i="1"/>
  <c r="L7" i="1"/>
  <c r="I6" i="1"/>
  <c r="L6" i="1" s="1"/>
  <c r="H5" i="1"/>
  <c r="K5" i="1" s="1"/>
  <c r="K6" i="1"/>
  <c r="J181" i="1" l="1"/>
  <c r="H181" i="1"/>
  <c r="K181" i="1" s="1"/>
  <c r="I5" i="1"/>
  <c r="L5" i="1" s="1"/>
  <c r="I181" i="1" l="1"/>
  <c r="L181" i="1" s="1"/>
</calcChain>
</file>

<file path=xl/sharedStrings.xml><?xml version="1.0" encoding="utf-8"?>
<sst xmlns="http://schemas.openxmlformats.org/spreadsheetml/2006/main" count="776" uniqueCount="286">
  <si>
    <t/>
  </si>
  <si>
    <t>RUBRO</t>
  </si>
  <si>
    <t>FUENTE</t>
  </si>
  <si>
    <t>REC</t>
  </si>
  <si>
    <t>SIT</t>
  </si>
  <si>
    <t>DESCRIPCION</t>
  </si>
  <si>
    <t>APR. VIGENTE</t>
  </si>
  <si>
    <t>APR BLOQUEADA</t>
  </si>
  <si>
    <t>COMPROMISO</t>
  </si>
  <si>
    <t>OBLIGACION</t>
  </si>
  <si>
    <t>PAGOS</t>
  </si>
  <si>
    <t>A-01-01-01-001-001</t>
  </si>
  <si>
    <t>A</t>
  </si>
  <si>
    <t>Nación</t>
  </si>
  <si>
    <t>10</t>
  </si>
  <si>
    <t>CSF</t>
  </si>
  <si>
    <t>SUELDO BÁSICO</t>
  </si>
  <si>
    <t>A-01-01-01-001-003</t>
  </si>
  <si>
    <t>PRIMA TÉCNICA SALARIAL</t>
  </si>
  <si>
    <t>A-01-01-01-001-004</t>
  </si>
  <si>
    <t>SUBSIDIO DE ALIMENTACIÓN</t>
  </si>
  <si>
    <t>A-01-01-01-001-005</t>
  </si>
  <si>
    <t>AUXILIO DE TRANSPORTE</t>
  </si>
  <si>
    <t>A-01-01-01-001-006</t>
  </si>
  <si>
    <t>PRIMA DE SERVICIO</t>
  </si>
  <si>
    <t>A-01-01-01-001-007</t>
  </si>
  <si>
    <t>BONIFICACIÓN POR SERVICIOS PRESTADOS</t>
  </si>
  <si>
    <t>A-01-01-01-001-008</t>
  </si>
  <si>
    <t>HORAS EXTRAS, DOMINICALES, FESTIVOS Y RECARGOS</t>
  </si>
  <si>
    <t>A-01-01-01-001-009</t>
  </si>
  <si>
    <t>PRIMA DE NAVIDAD</t>
  </si>
  <si>
    <t>A-01-01-01-001-010</t>
  </si>
  <si>
    <t>PRIMA DE VACACIONES</t>
  </si>
  <si>
    <t>A-01-01-01-002-011</t>
  </si>
  <si>
    <t>BONIFICACIÓN POR COMPENSACIÓN</t>
  </si>
  <si>
    <t>A-01-01-02-001</t>
  </si>
  <si>
    <t>APORTES A LA SEGURIDAD SOCIAL EN PENSIONES</t>
  </si>
  <si>
    <t>A-01-01-02-002</t>
  </si>
  <si>
    <t>APORTES A LA SEGURIDAD SOCIAL EN SALUD</t>
  </si>
  <si>
    <t>A-01-01-02-003</t>
  </si>
  <si>
    <t xml:space="preserve">AUXILIO DE CESANTÍAS </t>
  </si>
  <si>
    <t>A-01-01-02-004</t>
  </si>
  <si>
    <t>APORTES A CAJAS DE COMPENSACIÓN FAMILIAR</t>
  </si>
  <si>
    <t>A-01-01-02-005</t>
  </si>
  <si>
    <t>APORTES GENERALES AL SISTEMA DE RIESGOS LABORALES</t>
  </si>
  <si>
    <t>A-01-01-02-006</t>
  </si>
  <si>
    <t>APORTES AL ICBF</t>
  </si>
  <si>
    <t>A-01-01-02-007</t>
  </si>
  <si>
    <t>APORTES AL SENA</t>
  </si>
  <si>
    <t>A-01-01-03-001-001</t>
  </si>
  <si>
    <t>VACACIONES</t>
  </si>
  <si>
    <t>A-01-01-03-001-002</t>
  </si>
  <si>
    <t>INDEMNIZACIÓN POR VACACIONES</t>
  </si>
  <si>
    <t>A-01-01-03-001-003</t>
  </si>
  <si>
    <t>BONIFICACIÓN ESPECIAL DE RECREACIÓN</t>
  </si>
  <si>
    <t>A-01-01-03-002</t>
  </si>
  <si>
    <t>PRIMA TÉCNICA NO SALARIAL</t>
  </si>
  <si>
    <t>A-01-01-03-012</t>
  </si>
  <si>
    <t>PRIMA DE CLIMA O PRIMA DE CALOR</t>
  </si>
  <si>
    <t>A-01-01-03-013</t>
  </si>
  <si>
    <t>ESTÍMULOS A LOS EMPLEADOS DEL ESTADO</t>
  </si>
  <si>
    <t>A-01-01-03-015</t>
  </si>
  <si>
    <t>PRIMA DE INSTALACIÓN</t>
  </si>
  <si>
    <t>A-01-01-03-016</t>
  </si>
  <si>
    <t>PRIMA DE COORDINACIÓN</t>
  </si>
  <si>
    <t>A-01-01-03-030</t>
  </si>
  <si>
    <t>BONIFICACIÓN DE DIRECCIÓN</t>
  </si>
  <si>
    <t>A-02-01-01-004-003</t>
  </si>
  <si>
    <t>Propios</t>
  </si>
  <si>
    <t>20</t>
  </si>
  <si>
    <t>MAQUINARIA PARA USO GENERAL</t>
  </si>
  <si>
    <t>A-02-01-02-003-008</t>
  </si>
  <si>
    <t>JOYAS, METALES PRECIOSOS Y ANTIGÜEDADES</t>
  </si>
  <si>
    <t>A-02-02-01-001-005</t>
  </si>
  <si>
    <t>PIEDRA, ARENA Y ARCILLA</t>
  </si>
  <si>
    <t>A-02-02-01-002-006</t>
  </si>
  <si>
    <t>HILADOS E HILOS; TEJIDOS DE FIBRAS TEXTILES INCLUSO AFELPADOS</t>
  </si>
  <si>
    <t>A-02-02-01-002-007</t>
  </si>
  <si>
    <t>ARTÍCULOS TEXTILES (EXCEPTO PRENDAS DE VESTIR)</t>
  </si>
  <si>
    <t>A-02-02-01-002-008</t>
  </si>
  <si>
    <t>DOTACIÓN (PRENDAS DE VESTIR Y CALZADO)</t>
  </si>
  <si>
    <t>A-02-02-01-003-001</t>
  </si>
  <si>
    <t>PRODUCTOS DE MADERA, CORCHO, CESTERÍA Y ESPARTERÍA</t>
  </si>
  <si>
    <t>A-02-02-01-003-002</t>
  </si>
  <si>
    <t>PASTA O PULPA, PAPEL Y PRODUCTOS DE PAPEL; IMPRESOS Y ARTÍCULOS SIMILARES</t>
  </si>
  <si>
    <t>A-02-02-01-003-003</t>
  </si>
  <si>
    <t>PRODUCTOS DE HORNOS DE COQUE; PRODUCTOS DE REFINACIÓN DE PETRÓLEO Y COMBUSTIBLE NUCLEAR</t>
  </si>
  <si>
    <t>A-02-02-01-003-005</t>
  </si>
  <si>
    <t>OTROS PRODUCTOS QUÍMICOS; FIBRAS ARTIFICIALES (O FIBRAS INDUSTRIALES HECHAS POR EL HOMBRE)</t>
  </si>
  <si>
    <t>A-02-02-01-003-006</t>
  </si>
  <si>
    <t>PRODUCTOS DE CAUCHO Y PLÁSTICO</t>
  </si>
  <si>
    <t>A-02-02-01-003-007</t>
  </si>
  <si>
    <t>VIDRIO Y PRODUCTOS DE VIDRIO Y OTROS PRODUCTOS NO METÁLICOS N.C.P.</t>
  </si>
  <si>
    <t>A-02-02-01-003-008</t>
  </si>
  <si>
    <t>OTROS BIENES TRANSPORTABLES N.C.P.</t>
  </si>
  <si>
    <t>A-02-02-01-004-002</t>
  </si>
  <si>
    <t>PRODUCTOS METÁLICOS ELABORADOS (EXCEPTO MAQUINARIA Y EQUIPO)</t>
  </si>
  <si>
    <t>A-02-02-01-004-003</t>
  </si>
  <si>
    <t>A-02-02-01-004-005</t>
  </si>
  <si>
    <t>MAQUINARIA DE OFICINA, CONTABILIDAD E INFORMÁTICA</t>
  </si>
  <si>
    <t>A-02-02-01-004-006</t>
  </si>
  <si>
    <t>MAQUINARIA Y APARATOS ELÉCTRICOS</t>
  </si>
  <si>
    <t>A-02-02-01-004-007</t>
  </si>
  <si>
    <t>EQUIPO Y APARATOS DE RADIO, TELEVISIÓN Y COMUNICACIONES</t>
  </si>
  <si>
    <t>A-02-02-02-006-003</t>
  </si>
  <si>
    <t>ALOJAMIENTO; SERVICIOS DE SUMINISTROS DE COMIDAS Y BEBIDAS</t>
  </si>
  <si>
    <t>A-02-02-02-006-004</t>
  </si>
  <si>
    <t>SERVICIOS DE TRANSPORTE DE PASAJEROS</t>
  </si>
  <si>
    <t>A-02-02-02-006-005</t>
  </si>
  <si>
    <t>SERVICIOS DE TRANSPORTE DE CARGA</t>
  </si>
  <si>
    <t>A-02-02-02-006-007</t>
  </si>
  <si>
    <t>SERVICIOS DE APOYO AL TRANSPORTE</t>
  </si>
  <si>
    <t>A-02-02-02-006-008</t>
  </si>
  <si>
    <t>SERVICIOS POSTALES Y DE MENSAJERÍA</t>
  </si>
  <si>
    <t>A-02-02-02-006-009</t>
  </si>
  <si>
    <t>SERVICIOS DE DISTRIBUCIÓN DE ELECTRICIDAD, GAS Y AGUA (POR CUENTA PROPIA)</t>
  </si>
  <si>
    <t>A-02-02-02-007-001</t>
  </si>
  <si>
    <t>SERVICIOS FINANCIEROS Y SERVICIOS CONEXOS</t>
  </si>
  <si>
    <t>A-02-02-02-007-002</t>
  </si>
  <si>
    <t>SERVICIOS INMOBILIARIOS</t>
  </si>
  <si>
    <t>A-02-02-02-008-002</t>
  </si>
  <si>
    <t>SERVICIOS JURÍDICOS Y CONTABLES</t>
  </si>
  <si>
    <t>A-02-02-02-008-003</t>
  </si>
  <si>
    <t>SERVICIOS PROFESIONALES, CIENTÍFICOS Y TÉCNICOS (EXCEPTO LOS SERVICIOS DE INVESTIGACION, URBANISMO, JURÍDICOS Y DE CONTABILIDAD)</t>
  </si>
  <si>
    <t>A-02-02-02-008-004</t>
  </si>
  <si>
    <t>SERVICIOS DE TELECOMUNICACIONES, TRANSMISIÓN Y SUMINISTRO DE INFORMACIÓN</t>
  </si>
  <si>
    <t>A-02-02-02-008-005</t>
  </si>
  <si>
    <t>SERVICIOS DE SOPORTE</t>
  </si>
  <si>
    <t>A-02-02-02-008-007</t>
  </si>
  <si>
    <t>SERVICIOS DE MANTENIMIENTO, REPARACIÓN E INSTALACIÓN (EXCEPTO SERVICIOS DE CONSTRUCCIÓN)</t>
  </si>
  <si>
    <t>A-02-02-02-008-009</t>
  </si>
  <si>
    <t>OTROS SERVICIOS DE FABRICACIÓN; SERVICIOS DE EDICIÓN, IMPRESIÓN Y REPRODUCCIÓN; SERVICIOS DE RECUPERACIÓN DE MATERIALES</t>
  </si>
  <si>
    <t>A-02-02-02-009-002</t>
  </si>
  <si>
    <t>SERVICIOS DE EDUCACIÓN</t>
  </si>
  <si>
    <t>A-02-02-02-009-003</t>
  </si>
  <si>
    <t>SERVICIOS PARA EL CUIDADO DE LA SALUD HUMANA Y SERVICIOS SOCIALES</t>
  </si>
  <si>
    <t>A-02-02-02-009-004</t>
  </si>
  <si>
    <t>SERVICIOS DE ALCANTARILLADO, RECOLECCIÓN, TRATAMIENTO Y DISPOSICIÓN DE DESECHOS Y OTROS SERVICIOS DE SANEAMIENTO AMBIENTAL</t>
  </si>
  <si>
    <t>A-02-02-02-009-006</t>
  </si>
  <si>
    <t>SERVICIOS RECREATIVOS, CULTURALES Y DEPORTIVOS</t>
  </si>
  <si>
    <t>A-02-02-02-010</t>
  </si>
  <si>
    <t>VIÁTICOS DE LOS FUNCIONARIOS EN COMISIÓN</t>
  </si>
  <si>
    <t>A-03-04-02-012-001</t>
  </si>
  <si>
    <t>INCAPACIDADES (NO DE PENSIONES)</t>
  </si>
  <si>
    <t>A-03-04-02-012-002</t>
  </si>
  <si>
    <t>LICENCIAS DE MATERNIDAD Y PATERNIDAD (NO DE PENSIONES)</t>
  </si>
  <si>
    <t>A-03-10-01-001</t>
  </si>
  <si>
    <t>SENTENCIAS</t>
  </si>
  <si>
    <t>A-08-01-02-001</t>
  </si>
  <si>
    <t>IMPUESTO PREDIAL Y SOBRETASA AMBIENTAL</t>
  </si>
  <si>
    <t>A-08-01-02-006</t>
  </si>
  <si>
    <t>IMPUESTO SOBRE VEHÍCULOS AUTOMOTORES</t>
  </si>
  <si>
    <t>A-08-05-01-003</t>
  </si>
  <si>
    <t>SANCIONES ADMINISTRATIVAS</t>
  </si>
  <si>
    <t>C-1103-1002-3-53105B-1103017-02</t>
  </si>
  <si>
    <t>C</t>
  </si>
  <si>
    <t>ADQUIS. DE BYS - SERVICIO DE ASISTENCIA TÉCNICA - FORTALECIMIENTO INSTITUCIONAL DEL SERVICIO A LA CIUDADANÍA Y DE ACCIONES PARA LA PARTICIPACIÓN DEMOCRÁTICA DE LA POBLACIÓN MIGRANTE Y COMUNIDADES DE ACOGIDA A NIVEL   NACIONAL</t>
  </si>
  <si>
    <t>C-1103-1002-4-51102F-1103002-02</t>
  </si>
  <si>
    <t>ADQUIS. DE BYS - CENTRO FACILITADOR DE SERVICIOS MIGRATORIOS - FORTALECIMIENTO DE LA INFRAESTRUCTURA DE LA UAEMC PARA LA ADECUADA PRESTACIÓN DE LOS SERVICIOS MIGRATORIOS EN CONDICIONES DE INCLUSIÓN, SEGURIDAD Y BIENESTAR A NIVEL  NACIONAL</t>
  </si>
  <si>
    <t>C-1103-1002-4-51102F-1103001-02</t>
  </si>
  <si>
    <t>ADQUIS. DE BYS - PUNTO DE CONTROL MIGRATORIO - FORTALECIMIENTO DE LA INFRAESTRUCTURA DE LA UAEMC PARA LA ADECUADA PRESTACIÓN DE LOS SERVICIOS MIGRATORIOS EN CONDICIONES DE INCLUSIÓN, SEGURIDAD Y BIENESTAR A NIVEL  NACIONAL</t>
  </si>
  <si>
    <t>C-1199-1002-12-53105B-1199065-02</t>
  </si>
  <si>
    <t>ADQUIS. DE BYS - SERVICIOS TECNOLÓGICOS - FORTALECIMIENTO DE LAS CAPACIDADES Y EVOLUCIÓN DE LAS TECNOLOGÍAS DE LA INFORMACIÓN EN MIGRACIÓN COLOMBIA NACIONAL</t>
  </si>
  <si>
    <t>21</t>
  </si>
  <si>
    <t>C-1199-1002-13-53105B-1199054-02</t>
  </si>
  <si>
    <t>ADQUIS. DE BYS - DOCUMENTOS DE PLANEACIÓN - OPTIMIZACIÓN DE LAS CAPACIDADES ESTRATÉGICAS INSTITUCIONALES DE MIGRACIÓN COLOMBIA A NIVEL   NACIONAL</t>
  </si>
  <si>
    <t>C-1199-1002-13-53105B-1199060-02</t>
  </si>
  <si>
    <t>ADQUIS. DE BYS - SERVICIO DE IMPLEMENTACIÓN SISTEMAS DE GESTIÓN - OPTIMIZACIÓN DE LAS CAPACIDADES ESTRATÉGICAS INSTITUCIONALES DE MIGRACIÓN COLOMBIA A NIVEL   NACIONAL</t>
  </si>
  <si>
    <t>C-1199-1002-14-53105B-1199052-02</t>
  </si>
  <si>
    <t>ADQUIS. DE BYS - SERVICIO DE GESTIÓN DOCUMENTAL - OPTIMIZACIÓN DE LOS PROCESOS DE GESTIÓN DOCUMENTAL EN UAEMC A NIVEL  NACIONAL</t>
  </si>
  <si>
    <t>C-1199-1002-14-53105B-1199062-02</t>
  </si>
  <si>
    <t>ADQUIS. DE BYS - SERVICIOS DE INFORMACIÓN ACTUALIZADOS - OPTIMIZACIÓN DE LOS PROCESOS DE GESTIÓN DOCUMENTAL EN UAEMC A NIVEL  NACIONAL</t>
  </si>
  <si>
    <t>C-1199-1002-15-53105B-1199058-02</t>
  </si>
  <si>
    <t>ADQUIS. DE BYS - SERVICIO DE EDUCACIÓN INFORMAL PARA LA GESTIÓN ADMINISTRATIVA - CONSOLIDACIÓN Y FORTALECIMIENTO DE LA GESTIÓN DEL TALENTO HUMANO DE MIGRACIÓN COLOMBIA A NIVEL  NACIONAL</t>
  </si>
  <si>
    <t>C-1199-1002-15-53105B-1199070-02</t>
  </si>
  <si>
    <t>ADQUIS. DE BYS - SERVICIO DE ASISTENCIA TÉCNICA - CONSOLIDACIÓN Y FORTALECIMIENTO DE LA GESTIÓN DEL TALENTO HUMANO DE MIGRACIÓN COLOMBIA A NIVEL  NACIONAL</t>
  </si>
  <si>
    <t>FUNCIONAMIENTO</t>
  </si>
  <si>
    <t>GASTOS POR TRIBUTOS, MULTAS, SANCIONES E INTERESES DE MORA</t>
  </si>
  <si>
    <t>SSF</t>
  </si>
  <si>
    <t>A-08</t>
  </si>
  <si>
    <t>TRANSFERENCIAS CORRIENTES</t>
  </si>
  <si>
    <t>A-03</t>
  </si>
  <si>
    <t>A-02</t>
  </si>
  <si>
    <t>GASTOS DE PERSONAL</t>
  </si>
  <si>
    <t>A-01</t>
  </si>
  <si>
    <t>MULTAS, SANCIONES E INTERESES DE MORA</t>
  </si>
  <si>
    <t>A-08-05</t>
  </si>
  <si>
    <t>CUOTA DE FISCALIZACIÓN Y AUDITAJE</t>
  </si>
  <si>
    <t>11</t>
  </si>
  <si>
    <t>A-08-04-01</t>
  </si>
  <si>
    <t>TASAS Y DERECHOS ADMINISTRATIVOS</t>
  </si>
  <si>
    <t>A-08-03</t>
  </si>
  <si>
    <t>IMPUESTOS</t>
  </si>
  <si>
    <t>SENTENCIAS Y CONCILIACIONES</t>
  </si>
  <si>
    <t>A-03-10</t>
  </si>
  <si>
    <t>COMPENSACIÓN POR MUERTE</t>
  </si>
  <si>
    <t>A-03-04-02-085</t>
  </si>
  <si>
    <t>A-03-04-02-012</t>
  </si>
  <si>
    <t>OTRAS TRANSFERENCIAS - DISTRIBUCIÓN PREVIO CONCEPTO DGPPN</t>
  </si>
  <si>
    <t>A-03-03-01-999</t>
  </si>
  <si>
    <t>DEPORTACIÓN A EXTRANJEROS</t>
  </si>
  <si>
    <t>A-03-03-01-056</t>
  </si>
  <si>
    <t>REMUNERACIONES NO CONSTITUTIVAS DE FACTOR SALARIAL</t>
  </si>
  <si>
    <t>A-01-01-03</t>
  </si>
  <si>
    <t>CONTRIBUCIONES INHERENTES A LA NÓMINA</t>
  </si>
  <si>
    <t>A-01-01-02</t>
  </si>
  <si>
    <t>A-01-01-01</t>
  </si>
  <si>
    <t>A-01-01-03-001</t>
  </si>
  <si>
    <t>PRESTACIONES SOCIALES SEGÚN DEFINICIÓN LEGAL</t>
  </si>
  <si>
    <t>A-01-01</t>
  </si>
  <si>
    <t>PLANTA DE PERSONAL PERMANENTE</t>
  </si>
  <si>
    <t xml:space="preserve">SALARIO </t>
  </si>
  <si>
    <t>A-01-01-01-001</t>
  </si>
  <si>
    <t>FACTORES SALARIALES COMUNES</t>
  </si>
  <si>
    <t>A-01-01-01-002</t>
  </si>
  <si>
    <t>FACTORES SALARIALES ESPECIALES</t>
  </si>
  <si>
    <t>ADQUISICIÓN DE BIENES Y SERVICIOS</t>
  </si>
  <si>
    <t>A-02-01</t>
  </si>
  <si>
    <t>ADQUISICIÓN DE ACTIVOS NO FINANCIEROS</t>
  </si>
  <si>
    <t>A-02-01-01</t>
  </si>
  <si>
    <t>ACTIVOS FIJOS</t>
  </si>
  <si>
    <t>A-02-01-01-004</t>
  </si>
  <si>
    <t>MAQUINARIA Y EQUIPO</t>
  </si>
  <si>
    <t>A-02-01-02</t>
  </si>
  <si>
    <t>OBJETOS DE VALOR</t>
  </si>
  <si>
    <t>A-02-01-02-003</t>
  </si>
  <si>
    <t>A-02-02</t>
  </si>
  <si>
    <t>ADQUISICIONES DIFERENTES DE ACTIVOS</t>
  </si>
  <si>
    <t>A-02-02-01</t>
  </si>
  <si>
    <t>MATERIALES Y SUMINISTROS</t>
  </si>
  <si>
    <t>A-02-02-01-001</t>
  </si>
  <si>
    <t>MINERALES; ELECTRICIDAD, GAS Y AGUA</t>
  </si>
  <si>
    <t>A-02-02-01-002</t>
  </si>
  <si>
    <t>PRODUCTOS ALIMENTICIOS, BEBIDAS Y TABACO; TEXTILES, PRENDAS DE VESTIR Y PRODUCTOS DE CUERO</t>
  </si>
  <si>
    <t>A-02-02-01-003</t>
  </si>
  <si>
    <t>OTROS BIENES TRANSPORTABLES (EXCEPTO PRODUCTOS METÁLICOS, MAQUINARIA Y EQUIPO)</t>
  </si>
  <si>
    <t>A-02-02-01-004</t>
  </si>
  <si>
    <t>PRODUCTOS METÁLICOS, MAQUINARIA Y EQUIPO</t>
  </si>
  <si>
    <t>A-02-02-02</t>
  </si>
  <si>
    <t>ADQUISICIÓN DE SERVICIOS</t>
  </si>
  <si>
    <t>A-02-02-02-006</t>
  </si>
  <si>
    <t>SERVICIOS DE ALOJAMIENTO; SERVICIOS DE SUMINISTRO DE COMIDAS Y BEBIDAS; SERVICIOS DE TRANSPORTE; Y SERVICIOS DE DISTRIBUCIÓN DE ELECTRICIDAD, GAS Y AGUA</t>
  </si>
  <si>
    <t>A-02-02-02-007</t>
  </si>
  <si>
    <t>SERVICIOS FINANCIEROS Y SERVICIOS CONEXOS, SERVICIOS INMOBILIARIOS Y SERVICIOS DE LEASING</t>
  </si>
  <si>
    <t>A-02-02-02-008</t>
  </si>
  <si>
    <t xml:space="preserve">SERVICIOS PRESTADOS A LAS EMPRESAS Y SERVICIOS DE PRODUCCIÓN </t>
  </si>
  <si>
    <t>A-02-02-02-009</t>
  </si>
  <si>
    <t>SERVICIOS PARA LA COMUNIDAD, SOCIALES Y PERSONALES</t>
  </si>
  <si>
    <t>A-03-03</t>
  </si>
  <si>
    <t>A ENTIDADES DEL GOBIERNO</t>
  </si>
  <si>
    <t>A-03-03-01</t>
  </si>
  <si>
    <t>A ÓRGANOS DEL PGN</t>
  </si>
  <si>
    <t>A-03-04</t>
  </si>
  <si>
    <t>PRESTACIONES SOCIALES</t>
  </si>
  <si>
    <t>A-03-04-02</t>
  </si>
  <si>
    <t>PRESTACIONES SOCIALES RELACIONADAS CON EL EMPLEO</t>
  </si>
  <si>
    <t>INCAPACIDADES Y LICENCIAS DE MATERNIDAD (NO DE PENSIONES)</t>
  </si>
  <si>
    <t>A-03-10-01</t>
  </si>
  <si>
    <t>FALLOS NACIONALES</t>
  </si>
  <si>
    <t xml:space="preserve">A-08-01 </t>
  </si>
  <si>
    <t>A-08-01-02</t>
  </si>
  <si>
    <t>IMPUESTOS TERRITORIALES</t>
  </si>
  <si>
    <t>A-08-04</t>
  </si>
  <si>
    <t>CONTRIBUCIONES</t>
  </si>
  <si>
    <t>A-08-05-01</t>
  </si>
  <si>
    <t>MULTAS Y SANCIONES</t>
  </si>
  <si>
    <t>INVERSIÓN</t>
  </si>
  <si>
    <t>C-1103-1002-3</t>
  </si>
  <si>
    <t>FORTALECIMIENTO INSTITUCIONAL DEL SERVICIO A LA CIUDADANÍA Y DE ACCIONES PARA LA PARTICIPACIÓN DEMOCRÁTICA DE LA POBLACIÓN MIGRANTE Y COMUNIDADES DE ACOGIDA A NIVEL NACIONAL.</t>
  </si>
  <si>
    <t>C-1103-1002-4</t>
  </si>
  <si>
    <t>FORTALECIMIENTO DE LA INFRAESTRUCTURA DE LA UAEMC PARA LA ADECUADA PRESTACIÓN DE LOS SERVICIOS MIGRATORIOS EN CONDICIONES DE INCLUSIÓN, SEGURIDAD Y BIENESTAR A NIVEL NACIONAL</t>
  </si>
  <si>
    <t>C-1199-1002-12</t>
  </si>
  <si>
    <t>FORTALECIMIENTO DE LAS CAPACIDADES Y EVOLUCIÓN DE LAS TECNOLOGÍAS DE LA INFORMACIÓN EN MIGRACIÓN COLOMBIA NACIONAL</t>
  </si>
  <si>
    <t>C-1199-1002-13</t>
  </si>
  <si>
    <t>OPTIMIZACIÓN DE LAS CAPACIDADES ESTRATÉGICAS INSTITUCIONALES DE MIGRACIÓN COLOMBIA A NIVEL NACIONAL.</t>
  </si>
  <si>
    <t>C-1199-1002-14</t>
  </si>
  <si>
    <t>OPTIMIZACIÓN DE LOS PROCESOS DE GESTIÓN DOCUMENTAL EN UAEMC A NIVEL NACIONAL</t>
  </si>
  <si>
    <t>C-1199-1002-15</t>
  </si>
  <si>
    <t>CONSOLIDACIÓN Y FORTALECIMIENTO DE LA GESTIÓN DEL TALENTO HUMANO DE MIGRACIÓN COLOMBIA A NIVEL NACIONAL.</t>
  </si>
  <si>
    <t>EJECUCIÓN PRESUPUESTAL VIGENCIA FISCAL 2025</t>
  </si>
  <si>
    <t>% EJECUCIÓN COMPROMISOS</t>
  </si>
  <si>
    <t>% EJECUCIÓN OBLIGACIONES</t>
  </si>
  <si>
    <t>A-01-01-03-098</t>
  </si>
  <si>
    <t>BONIFICACIÓN MIGRATORIA</t>
  </si>
  <si>
    <r>
      <t xml:space="preserve">CORTE: </t>
    </r>
    <r>
      <rPr>
        <b/>
        <sz val="24"/>
        <color theme="5" tint="-0.249977111117893"/>
        <rFont val="Tw Cen MT"/>
        <family val="2"/>
      </rPr>
      <t>31 DE DICIEMBRE</t>
    </r>
  </si>
  <si>
    <t>*A corte 31/12/2025 presenta un aplazamiento para la vigencia fiscal 2025 por valor de $60.493 millones en el presupuesto de la UAEMC, para dar cumplimiento a los Decretos 0069 del 24 de Enero de 2025  "Por el cual se aplazan unas apropiaciones en el Presupuesto General de la Nación de la vigencia fiscal de 2025", Decreto 0578 de 28/05/2025 y 0722 del 25 de Junio de 2025 "Por el cual se modifica el detalle del aplazamiento contenido en el Decreto 0069 del 24 de Enero de 2025", MHCP aprobó traslados de recursos por valor de $7.507.260.505 mediante respuesta SITPRES 2-2025-074348 del 28/11/2025. Para el pago del último Trimestre de la Bonificación Migratoria (Decreto 0978 - 10/09/2025) y Otros Gastos de Funcionamiento. Los cuales se encuentran en proceso de Desagregación en SIIF; Decreto 1484 del 31/12/2025 UAEMC presentó una reducción por valor de $65.537.719.26.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</si>
</sst>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quot;$&quot;* #,##0.00_);_(&quot;$&quot;* \(#,##0.00\);_(&quot;$&quot;* &quot;-&quot;??_);_(@_)"/>
    <numFmt numFmtId="165" formatCode="0.0%"/>
  </numFmts>
  <fonts count="31" x14ac:knownFonts="1">
    <font>
      <sz val="11"/>
      <color rgb="FF000000"/>
      <name val="Calibri"/>
      <family val="2"/>
      <scheme val="minor"/>
    </font>
    <font>
      <sz val="11"/>
      <color theme="1"/>
      <name val="Calibri"/>
      <family val="2"/>
      <scheme val="minor"/>
    </font>
    <font>
      <sz val="11"/>
      <name val="Calibri"/>
      <family val="2"/>
    </font>
    <font>
      <b/>
      <sz val="9"/>
      <color rgb="FF000000"/>
      <name val="Times New Roman"/>
      <family val="1"/>
    </font>
    <font>
      <sz val="11"/>
      <color rgb="FF000000"/>
      <name val="Calibri"/>
      <family val="2"/>
      <scheme val="minor"/>
    </font>
    <font>
      <sz val="11"/>
      <color rgb="FF000000"/>
      <name val="Tw Cen MT"/>
      <family val="2"/>
    </font>
    <font>
      <i/>
      <sz val="11"/>
      <color rgb="FF000000"/>
      <name val="Tw Cen MT"/>
      <family val="2"/>
    </font>
    <font>
      <sz val="11"/>
      <name val="Tw Cen MT"/>
      <family val="2"/>
    </font>
    <font>
      <b/>
      <sz val="14"/>
      <color rgb="FF000000"/>
      <name val="Tw Cen MT"/>
      <family val="2"/>
    </font>
    <font>
      <b/>
      <sz val="14"/>
      <color rgb="FFFFFFFF"/>
      <name val="Tw Cen MT"/>
      <family val="2"/>
    </font>
    <font>
      <sz val="14"/>
      <name val="Tw Cen MT"/>
      <family val="2"/>
    </font>
    <font>
      <b/>
      <i/>
      <sz val="14"/>
      <color rgb="FFFFFFFF"/>
      <name val="Tw Cen MT"/>
      <family val="2"/>
    </font>
    <font>
      <b/>
      <i/>
      <sz val="14"/>
      <color rgb="FF000000"/>
      <name val="Tw Cen MT"/>
      <family val="2"/>
    </font>
    <font>
      <b/>
      <sz val="12"/>
      <color rgb="FF000000"/>
      <name val="Tw Cen MT"/>
      <family val="2"/>
    </font>
    <font>
      <b/>
      <i/>
      <sz val="12"/>
      <color rgb="FF000000"/>
      <name val="Tw Cen MT"/>
      <family val="2"/>
    </font>
    <font>
      <sz val="12"/>
      <name val="Tw Cen MT"/>
      <family val="2"/>
    </font>
    <font>
      <b/>
      <sz val="11"/>
      <color rgb="FF000000"/>
      <name val="Tw Cen MT"/>
      <family val="2"/>
    </font>
    <font>
      <b/>
      <i/>
      <sz val="11"/>
      <color rgb="FF000000"/>
      <name val="Tw Cen MT"/>
      <family val="2"/>
    </font>
    <font>
      <b/>
      <sz val="11"/>
      <name val="Tw Cen MT"/>
      <family val="2"/>
    </font>
    <font>
      <b/>
      <sz val="12"/>
      <name val="Tw Cen MT"/>
      <family val="2"/>
    </font>
    <font>
      <sz val="10"/>
      <name val="Tw Cen MT"/>
      <family val="2"/>
    </font>
    <font>
      <b/>
      <sz val="24"/>
      <color rgb="FF060662"/>
      <name val="Tw Cen MT"/>
      <family val="2"/>
    </font>
    <font>
      <b/>
      <sz val="9"/>
      <color rgb="FF000000"/>
      <name val="Tw Cen MT"/>
      <family val="2"/>
    </font>
    <font>
      <i/>
      <sz val="10"/>
      <name val="Tw Cen MT"/>
      <family val="2"/>
    </font>
    <font>
      <b/>
      <sz val="24"/>
      <color theme="5" tint="-0.249977111117893"/>
      <name val="Tw Cen MT"/>
      <family val="2"/>
    </font>
    <font>
      <b/>
      <sz val="11"/>
      <color rgb="FFFFFFFF"/>
      <name val="Tw Cen MT"/>
      <family val="2"/>
    </font>
    <font>
      <b/>
      <i/>
      <sz val="11"/>
      <color rgb="FFFFFFFF"/>
      <name val="Tw Cen MT"/>
      <family val="2"/>
    </font>
    <font>
      <sz val="9"/>
      <name val="Tw Cen MT"/>
      <family val="2"/>
    </font>
    <font>
      <sz val="9"/>
      <name val="Calibri"/>
      <family val="2"/>
    </font>
    <font>
      <sz val="12"/>
      <name val="Calibri"/>
      <family val="2"/>
    </font>
    <font>
      <sz val="14"/>
      <name val="Calibri"/>
      <family val="2"/>
    </font>
  </fonts>
  <fills count="10">
    <fill>
      <patternFill patternType="none"/>
    </fill>
    <fill>
      <patternFill patternType="gray125"/>
    </fill>
    <fill>
      <patternFill patternType="solid">
        <fgColor theme="8" tint="0.79998168889431442"/>
        <bgColor indexed="64"/>
      </patternFill>
    </fill>
    <fill>
      <patternFill patternType="solid">
        <fgColor rgb="FFF2F2F2"/>
        <bgColor rgb="FF000000"/>
      </patternFill>
    </fill>
    <fill>
      <patternFill patternType="solid">
        <fgColor rgb="FFFFFFFF"/>
        <bgColor rgb="FF000000"/>
      </patternFill>
    </fill>
    <fill>
      <patternFill patternType="solid">
        <fgColor rgb="FF0F243E"/>
        <bgColor rgb="FF000000"/>
      </patternFill>
    </fill>
    <fill>
      <patternFill patternType="solid">
        <fgColor theme="6" tint="0.79998168889431442"/>
        <bgColor rgb="FF000000"/>
      </patternFill>
    </fill>
    <fill>
      <patternFill patternType="solid">
        <fgColor rgb="FFD9D9D9"/>
        <bgColor rgb="FF000000"/>
      </patternFill>
    </fill>
    <fill>
      <patternFill patternType="solid">
        <fgColor theme="0"/>
        <bgColor indexed="64"/>
      </patternFill>
    </fill>
    <fill>
      <patternFill patternType="solid">
        <fgColor rgb="FF215967"/>
        <bgColor rgb="FF000000"/>
      </patternFill>
    </fill>
  </fills>
  <borders count="12">
    <border>
      <left/>
      <right/>
      <top/>
      <bottom/>
      <diagonal/>
    </border>
    <border>
      <left style="thin">
        <color rgb="FFD3D3D3"/>
      </left>
      <right style="thin">
        <color rgb="FFD3D3D3"/>
      </right>
      <top style="thin">
        <color rgb="FFD3D3D3"/>
      </top>
      <bottom style="thin">
        <color rgb="FFD3D3D3"/>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hair">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hair">
        <color theme="0" tint="-0.34998626667073579"/>
      </bottom>
      <diagonal/>
    </border>
    <border>
      <left style="thin">
        <color rgb="FFD3D3D3"/>
      </left>
      <right style="thin">
        <color rgb="FFD3D3D3"/>
      </right>
      <top style="thin">
        <color rgb="FFD3D3D3"/>
      </top>
      <bottom/>
      <diagonal/>
    </border>
    <border>
      <left style="thin">
        <color rgb="FFD3D3D3"/>
      </left>
      <right/>
      <top/>
      <bottom style="thin">
        <color theme="0" tint="-0.34998626667073579"/>
      </bottom>
      <diagonal/>
    </border>
    <border>
      <left/>
      <right/>
      <top/>
      <bottom style="thin">
        <color theme="0" tint="-0.34998626667073579"/>
      </bottom>
      <diagonal/>
    </border>
    <border>
      <left style="thin">
        <color indexed="64"/>
      </left>
      <right/>
      <top/>
      <bottom/>
      <diagonal/>
    </border>
    <border>
      <left style="thin">
        <color theme="0" tint="-0.34998626667073579"/>
      </left>
      <right style="thin">
        <color theme="0" tint="-0.34998626667073579"/>
      </right>
      <top style="thin">
        <color indexed="64"/>
      </top>
      <bottom style="hair">
        <color theme="0" tint="-0.34998626667073579"/>
      </bottom>
      <diagonal/>
    </border>
  </borders>
  <cellStyleXfs count="5">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1" fillId="0" borderId="0"/>
  </cellStyleXfs>
  <cellXfs count="140">
    <xf numFmtId="0" fontId="2" fillId="0" borderId="0" xfId="0" applyFont="1"/>
    <xf numFmtId="0" fontId="5" fillId="3" borderId="2" xfId="0" applyFont="1" applyFill="1" applyBorder="1" applyAlignment="1" applyProtection="1">
      <alignment vertical="center" wrapText="1"/>
      <protection locked="0"/>
    </xf>
    <xf numFmtId="0" fontId="7" fillId="0" borderId="0" xfId="0" applyFont="1"/>
    <xf numFmtId="0" fontId="10" fillId="4" borderId="0" xfId="0" applyFont="1" applyFill="1"/>
    <xf numFmtId="0" fontId="9" fillId="5" borderId="4" xfId="0" applyFont="1" applyFill="1" applyBorder="1" applyAlignment="1">
      <alignment horizontal="left" vertical="center" wrapText="1" readingOrder="1"/>
    </xf>
    <xf numFmtId="0" fontId="8" fillId="7" borderId="5" xfId="0" applyFont="1" applyFill="1" applyBorder="1" applyAlignment="1">
      <alignment horizontal="left" vertical="center" wrapText="1" readingOrder="1"/>
    </xf>
    <xf numFmtId="0" fontId="10" fillId="0" borderId="0" xfId="0" applyFont="1"/>
    <xf numFmtId="4" fontId="13" fillId="4" borderId="6" xfId="0" applyNumberFormat="1" applyFont="1" applyFill="1" applyBorder="1" applyAlignment="1" applyProtection="1">
      <alignment vertical="center" wrapText="1"/>
      <protection locked="0"/>
    </xf>
    <xf numFmtId="0" fontId="15" fillId="0" borderId="0" xfId="0" applyFont="1"/>
    <xf numFmtId="4" fontId="13" fillId="4" borderId="2" xfId="0" applyNumberFormat="1" applyFont="1" applyFill="1" applyBorder="1" applyAlignment="1" applyProtection="1">
      <alignment vertical="center" wrapText="1"/>
      <protection locked="0"/>
    </xf>
    <xf numFmtId="0" fontId="16" fillId="0" borderId="2" xfId="0" applyFont="1" applyBorder="1" applyAlignment="1">
      <alignment horizontal="left" vertical="center" wrapText="1" readingOrder="1"/>
    </xf>
    <xf numFmtId="4" fontId="16" fillId="4" borderId="2" xfId="0" applyNumberFormat="1" applyFont="1" applyFill="1" applyBorder="1" applyAlignment="1" applyProtection="1">
      <alignment vertical="center" wrapText="1"/>
      <protection locked="0"/>
    </xf>
    <xf numFmtId="0" fontId="18" fillId="0" borderId="0" xfId="0" applyFont="1"/>
    <xf numFmtId="0" fontId="8" fillId="7" borderId="3" xfId="0" applyFont="1" applyFill="1" applyBorder="1" applyAlignment="1">
      <alignment horizontal="left" vertical="center" wrapText="1" readingOrder="1"/>
    </xf>
    <xf numFmtId="43" fontId="13" fillId="4" borderId="3" xfId="1" applyFont="1" applyFill="1" applyBorder="1" applyAlignment="1" applyProtection="1">
      <alignment vertical="center" wrapText="1"/>
      <protection locked="0"/>
    </xf>
    <xf numFmtId="43" fontId="15" fillId="0" borderId="0" xfId="1" applyFont="1" applyFill="1" applyBorder="1"/>
    <xf numFmtId="0" fontId="20" fillId="0" borderId="0" xfId="0" applyFont="1"/>
    <xf numFmtId="4" fontId="13" fillId="4" borderId="3" xfId="0" applyNumberFormat="1" applyFont="1" applyFill="1" applyBorder="1" applyAlignment="1" applyProtection="1">
      <alignment vertical="center" wrapText="1"/>
      <protection locked="0"/>
    </xf>
    <xf numFmtId="4" fontId="16" fillId="4" borderId="6" xfId="0" applyNumberFormat="1" applyFont="1" applyFill="1" applyBorder="1" applyAlignment="1" applyProtection="1">
      <alignment vertical="center" wrapText="1"/>
      <protection locked="0"/>
    </xf>
    <xf numFmtId="2" fontId="2" fillId="0" borderId="0" xfId="0" applyNumberFormat="1" applyFont="1"/>
    <xf numFmtId="3" fontId="2" fillId="0" borderId="0" xfId="0" applyNumberFormat="1" applyFont="1"/>
    <xf numFmtId="0" fontId="15" fillId="4" borderId="0" xfId="0" applyFont="1" applyFill="1"/>
    <xf numFmtId="165" fontId="2" fillId="0" borderId="0" xfId="3" applyNumberFormat="1" applyFont="1"/>
    <xf numFmtId="165" fontId="2" fillId="0" borderId="0" xfId="3" applyNumberFormat="1" applyFont="1" applyFill="1"/>
    <xf numFmtId="44" fontId="2" fillId="0" borderId="0" xfId="2" applyFont="1"/>
    <xf numFmtId="164" fontId="2" fillId="0" borderId="0" xfId="0" applyNumberFormat="1" applyFont="1"/>
    <xf numFmtId="0" fontId="3" fillId="0" borderId="0" xfId="0" applyFont="1" applyAlignment="1">
      <alignment vertical="center" wrapText="1" readingOrder="1"/>
    </xf>
    <xf numFmtId="3" fontId="21" fillId="0" borderId="0" xfId="0" applyNumberFormat="1" applyFont="1" applyAlignment="1">
      <alignment vertical="center" wrapText="1" readingOrder="1"/>
    </xf>
    <xf numFmtId="0" fontId="23" fillId="0" borderId="0" xfId="0" applyFont="1"/>
    <xf numFmtId="0" fontId="2" fillId="8" borderId="0" xfId="0" applyFont="1" applyFill="1"/>
    <xf numFmtId="0" fontId="7" fillId="8" borderId="0" xfId="0" applyFont="1" applyFill="1"/>
    <xf numFmtId="0" fontId="5" fillId="2" borderId="7" xfId="0" applyFont="1" applyFill="1" applyBorder="1" applyAlignment="1">
      <alignment horizontal="left" vertical="center" wrapText="1" readingOrder="1"/>
    </xf>
    <xf numFmtId="0" fontId="7" fillId="4" borderId="0" xfId="0" applyFont="1" applyFill="1"/>
    <xf numFmtId="9" fontId="22" fillId="0" borderId="11" xfId="3" applyFont="1" applyFill="1" applyBorder="1" applyAlignment="1">
      <alignment horizontal="center" vertical="center" wrapText="1" readingOrder="1"/>
    </xf>
    <xf numFmtId="0" fontId="16" fillId="0" borderId="6" xfId="0" applyFont="1" applyBorder="1" applyAlignment="1">
      <alignment horizontal="left" vertical="center" readingOrder="1"/>
    </xf>
    <xf numFmtId="0" fontId="17" fillId="0" borderId="6" xfId="0" applyFont="1" applyBorder="1" applyAlignment="1">
      <alignment horizontal="center" vertical="center" readingOrder="1"/>
    </xf>
    <xf numFmtId="0" fontId="16" fillId="0" borderId="6" xfId="0" applyFont="1" applyBorder="1" applyAlignment="1">
      <alignment horizontal="center" vertical="center" readingOrder="1"/>
    </xf>
    <xf numFmtId="10" fontId="16" fillId="0" borderId="6" xfId="3" applyNumberFormat="1" applyFont="1" applyBorder="1" applyAlignment="1">
      <alignment horizontal="right" vertical="center" readingOrder="1"/>
    </xf>
    <xf numFmtId="0" fontId="16" fillId="0" borderId="2" xfId="0" applyFont="1" applyBorder="1" applyAlignment="1">
      <alignment horizontal="left" vertical="center" readingOrder="1"/>
    </xf>
    <xf numFmtId="0" fontId="17" fillId="0" borderId="2" xfId="0" applyFont="1" applyBorder="1" applyAlignment="1">
      <alignment horizontal="center" vertical="center" readingOrder="1"/>
    </xf>
    <xf numFmtId="0" fontId="16" fillId="0" borderId="2" xfId="0" applyFont="1" applyBorder="1" applyAlignment="1">
      <alignment horizontal="center" vertical="center" readingOrder="1"/>
    </xf>
    <xf numFmtId="10" fontId="16" fillId="0" borderId="2" xfId="3" applyNumberFormat="1" applyFont="1" applyBorder="1" applyAlignment="1">
      <alignment horizontal="right" vertical="center" readingOrder="1"/>
    </xf>
    <xf numFmtId="0" fontId="5" fillId="0" borderId="1" xfId="0" applyFont="1" applyBorder="1" applyAlignment="1">
      <alignment vertical="center" readingOrder="1"/>
    </xf>
    <xf numFmtId="0" fontId="5" fillId="0" borderId="1" xfId="0" applyFont="1" applyBorder="1" applyAlignment="1">
      <alignment horizontal="center" vertical="center" readingOrder="1"/>
    </xf>
    <xf numFmtId="0" fontId="5" fillId="0" borderId="1" xfId="0" applyFont="1" applyBorder="1" applyAlignment="1">
      <alignment horizontal="left" vertical="center" wrapText="1" readingOrder="1"/>
    </xf>
    <xf numFmtId="0" fontId="16" fillId="0" borderId="2" xfId="0" applyFont="1" applyBorder="1" applyAlignment="1">
      <alignment vertical="center" readingOrder="1"/>
    </xf>
    <xf numFmtId="0" fontId="5" fillId="3" borderId="2" xfId="0" applyFont="1" applyFill="1" applyBorder="1" applyAlignment="1">
      <alignment vertical="center" readingOrder="1"/>
    </xf>
    <xf numFmtId="0" fontId="6" fillId="3" borderId="2" xfId="0" applyFont="1" applyFill="1" applyBorder="1" applyAlignment="1">
      <alignment horizontal="center" vertical="center" readingOrder="1"/>
    </xf>
    <xf numFmtId="0" fontId="5" fillId="3" borderId="2" xfId="0" applyFont="1" applyFill="1" applyBorder="1" applyAlignment="1">
      <alignment horizontal="center" vertical="center" readingOrder="1"/>
    </xf>
    <xf numFmtId="10" fontId="5" fillId="3" borderId="2" xfId="3" applyNumberFormat="1" applyFont="1" applyFill="1" applyBorder="1" applyAlignment="1">
      <alignment horizontal="right" vertical="center" readingOrder="1"/>
    </xf>
    <xf numFmtId="10" fontId="16" fillId="0" borderId="3" xfId="3" applyNumberFormat="1" applyFont="1" applyFill="1" applyBorder="1" applyAlignment="1">
      <alignment horizontal="right" vertical="center" readingOrder="1"/>
    </xf>
    <xf numFmtId="0" fontId="18" fillId="0" borderId="6" xfId="0" applyFont="1" applyBorder="1" applyAlignment="1">
      <alignment horizontal="left" vertical="center" readingOrder="1"/>
    </xf>
    <xf numFmtId="0" fontId="6" fillId="0" borderId="2" xfId="0" applyFont="1" applyBorder="1" applyAlignment="1">
      <alignment horizontal="center" vertical="center" readingOrder="1"/>
    </xf>
    <xf numFmtId="0" fontId="5" fillId="0" borderId="2" xfId="0" applyFont="1" applyBorder="1" applyAlignment="1">
      <alignment horizontal="center" vertical="center" readingOrder="1"/>
    </xf>
    <xf numFmtId="0" fontId="16" fillId="0" borderId="3" xfId="0" applyFont="1" applyBorder="1" applyAlignment="1">
      <alignment horizontal="left" vertical="center" readingOrder="1"/>
    </xf>
    <xf numFmtId="0" fontId="17" fillId="0" borderId="3" xfId="0" applyFont="1" applyBorder="1" applyAlignment="1">
      <alignment horizontal="center" vertical="center" readingOrder="1"/>
    </xf>
    <xf numFmtId="0" fontId="16" fillId="0" borderId="3" xfId="0" applyFont="1" applyBorder="1" applyAlignment="1">
      <alignment horizontal="center" vertical="center" readingOrder="1"/>
    </xf>
    <xf numFmtId="4" fontId="16" fillId="4" borderId="3" xfId="0" applyNumberFormat="1" applyFont="1" applyFill="1" applyBorder="1" applyAlignment="1" applyProtection="1">
      <alignment vertical="center" wrapText="1"/>
      <protection locked="0"/>
    </xf>
    <xf numFmtId="10" fontId="16" fillId="0" borderId="3" xfId="3" applyNumberFormat="1" applyFont="1" applyBorder="1" applyAlignment="1">
      <alignment horizontal="right" vertical="center" readingOrder="1"/>
    </xf>
    <xf numFmtId="0" fontId="16" fillId="0" borderId="6" xfId="0" applyFont="1" applyBorder="1" applyAlignment="1">
      <alignment vertical="center" readingOrder="1"/>
    </xf>
    <xf numFmtId="0" fontId="5" fillId="2" borderId="2" xfId="0" applyFont="1" applyFill="1" applyBorder="1" applyAlignment="1">
      <alignment vertical="center" readingOrder="1"/>
    </xf>
    <xf numFmtId="4" fontId="16" fillId="0" borderId="2" xfId="0" applyNumberFormat="1" applyFont="1" applyBorder="1" applyAlignment="1" applyProtection="1">
      <alignment vertical="center" wrapText="1"/>
      <protection locked="0"/>
    </xf>
    <xf numFmtId="0" fontId="16" fillId="0" borderId="3" xfId="0" applyFont="1" applyBorder="1" applyAlignment="1">
      <alignment vertical="center" readingOrder="1"/>
    </xf>
    <xf numFmtId="0" fontId="16" fillId="0" borderId="3" xfId="0" applyFont="1" applyBorder="1" applyAlignment="1">
      <alignment horizontal="left" vertical="center" wrapText="1" readingOrder="1"/>
    </xf>
    <xf numFmtId="0" fontId="16" fillId="4" borderId="3" xfId="0" applyFont="1" applyFill="1" applyBorder="1" applyAlignment="1">
      <alignment horizontal="left" vertical="center" readingOrder="1"/>
    </xf>
    <xf numFmtId="0" fontId="17" fillId="4" borderId="3" xfId="0" applyFont="1" applyFill="1" applyBorder="1" applyAlignment="1">
      <alignment horizontal="center" vertical="center" readingOrder="1"/>
    </xf>
    <xf numFmtId="0" fontId="16" fillId="4" borderId="3" xfId="0" applyFont="1" applyFill="1" applyBorder="1" applyAlignment="1">
      <alignment horizontal="center" vertical="center" readingOrder="1"/>
    </xf>
    <xf numFmtId="0" fontId="25" fillId="9" borderId="3" xfId="0" applyFont="1" applyFill="1" applyBorder="1" applyAlignment="1">
      <alignment vertical="center" readingOrder="1"/>
    </xf>
    <xf numFmtId="0" fontId="26" fillId="9" borderId="3" xfId="0" applyFont="1" applyFill="1" applyBorder="1" applyAlignment="1">
      <alignment horizontal="center" vertical="center" readingOrder="1"/>
    </xf>
    <xf numFmtId="0" fontId="25" fillId="9" borderId="3" xfId="0" applyFont="1" applyFill="1" applyBorder="1" applyAlignment="1">
      <alignment horizontal="center" vertical="center" readingOrder="1"/>
    </xf>
    <xf numFmtId="0" fontId="25" fillId="9" borderId="3" xfId="0" applyFont="1" applyFill="1" applyBorder="1" applyAlignment="1">
      <alignment horizontal="left" vertical="center" wrapText="1" readingOrder="1"/>
    </xf>
    <xf numFmtId="10" fontId="25" fillId="9" borderId="3" xfId="3" applyNumberFormat="1" applyFont="1" applyFill="1" applyBorder="1" applyAlignment="1">
      <alignment horizontal="right" vertical="center" readingOrder="1"/>
    </xf>
    <xf numFmtId="0" fontId="6" fillId="4" borderId="3" xfId="0" applyFont="1" applyFill="1" applyBorder="1" applyAlignment="1">
      <alignment horizontal="center" vertical="center" readingOrder="1"/>
    </xf>
    <xf numFmtId="17" fontId="25" fillId="5" borderId="3" xfId="0" applyNumberFormat="1" applyFont="1" applyFill="1" applyBorder="1" applyAlignment="1">
      <alignment vertical="center" readingOrder="1"/>
    </xf>
    <xf numFmtId="0" fontId="25" fillId="5" borderId="3" xfId="0" applyFont="1" applyFill="1" applyBorder="1" applyAlignment="1">
      <alignment horizontal="center" vertical="center" readingOrder="1"/>
    </xf>
    <xf numFmtId="0" fontId="25" fillId="5" borderId="3" xfId="0" applyFont="1" applyFill="1" applyBorder="1" applyAlignment="1">
      <alignment horizontal="center" vertical="center" wrapText="1" readingOrder="1"/>
    </xf>
    <xf numFmtId="4" fontId="25" fillId="5" borderId="3" xfId="0" applyNumberFormat="1" applyFont="1" applyFill="1" applyBorder="1" applyAlignment="1">
      <alignment horizontal="right" vertical="center" readingOrder="1"/>
    </xf>
    <xf numFmtId="10" fontId="25" fillId="5" borderId="3" xfId="3" applyNumberFormat="1" applyFont="1" applyFill="1" applyBorder="1" applyAlignment="1">
      <alignment horizontal="right" vertical="center" readingOrder="1"/>
    </xf>
    <xf numFmtId="165" fontId="16" fillId="0" borderId="2" xfId="3" applyNumberFormat="1" applyFont="1" applyBorder="1" applyAlignment="1">
      <alignment horizontal="right" vertical="center" readingOrder="1"/>
    </xf>
    <xf numFmtId="165" fontId="5" fillId="0" borderId="2" xfId="3" applyNumberFormat="1" applyFont="1" applyBorder="1" applyAlignment="1">
      <alignment horizontal="right" vertical="center" readingOrder="1"/>
    </xf>
    <xf numFmtId="165" fontId="16" fillId="4" borderId="3" xfId="3" applyNumberFormat="1" applyFont="1" applyFill="1" applyBorder="1" applyAlignment="1">
      <alignment horizontal="right" vertical="center" readingOrder="1"/>
    </xf>
    <xf numFmtId="165" fontId="16" fillId="0" borderId="5" xfId="3" applyNumberFormat="1" applyFont="1" applyFill="1" applyBorder="1" applyAlignment="1">
      <alignment horizontal="right" vertical="center" readingOrder="1"/>
    </xf>
    <xf numFmtId="0" fontId="22" fillId="0" borderId="1" xfId="0" applyFont="1" applyBorder="1" applyAlignment="1">
      <alignment horizontal="center" vertical="center" readingOrder="1"/>
    </xf>
    <xf numFmtId="0" fontId="22" fillId="0" borderId="1" xfId="0" applyFont="1" applyBorder="1" applyAlignment="1">
      <alignment horizontal="center" vertical="center" wrapText="1" readingOrder="1"/>
    </xf>
    <xf numFmtId="0" fontId="28" fillId="0" borderId="0" xfId="0" applyFont="1"/>
    <xf numFmtId="0" fontId="27" fillId="0" borderId="0" xfId="0" applyFont="1" applyAlignment="1">
      <alignment horizontal="center"/>
    </xf>
    <xf numFmtId="0" fontId="29" fillId="0" borderId="0" xfId="0" applyFont="1"/>
    <xf numFmtId="0" fontId="9" fillId="5" borderId="4" xfId="0" applyFont="1" applyFill="1" applyBorder="1" applyAlignment="1">
      <alignment vertical="center" readingOrder="1"/>
    </xf>
    <xf numFmtId="0" fontId="11" fillId="5" borderId="4" xfId="0" applyFont="1" applyFill="1" applyBorder="1" applyAlignment="1">
      <alignment horizontal="center" vertical="center" readingOrder="1"/>
    </xf>
    <xf numFmtId="0" fontId="9" fillId="5" borderId="4" xfId="0" applyFont="1" applyFill="1" applyBorder="1" applyAlignment="1">
      <alignment horizontal="center" vertical="center" readingOrder="1"/>
    </xf>
    <xf numFmtId="165" fontId="9" fillId="5" borderId="4" xfId="3" applyNumberFormat="1" applyFont="1" applyFill="1" applyBorder="1" applyAlignment="1">
      <alignment horizontal="right" vertical="center" readingOrder="1"/>
    </xf>
    <xf numFmtId="0" fontId="30" fillId="0" borderId="0" xfId="0" applyFont="1"/>
    <xf numFmtId="0" fontId="8" fillId="7" borderId="5" xfId="0" applyFont="1" applyFill="1" applyBorder="1" applyAlignment="1">
      <alignment horizontal="left" vertical="center" readingOrder="1"/>
    </xf>
    <xf numFmtId="0" fontId="12" fillId="7" borderId="5" xfId="0" applyFont="1" applyFill="1" applyBorder="1" applyAlignment="1">
      <alignment horizontal="center" vertical="center" readingOrder="1"/>
    </xf>
    <xf numFmtId="0" fontId="8" fillId="7" borderId="5" xfId="0" applyFont="1" applyFill="1" applyBorder="1" applyAlignment="1">
      <alignment horizontal="center" vertical="center" readingOrder="1"/>
    </xf>
    <xf numFmtId="165" fontId="8" fillId="7" borderId="5" xfId="3" applyNumberFormat="1" applyFont="1" applyFill="1" applyBorder="1" applyAlignment="1">
      <alignment horizontal="right" vertical="center" readingOrder="1"/>
    </xf>
    <xf numFmtId="0" fontId="13" fillId="0" borderId="6" xfId="0" applyFont="1" applyBorder="1" applyAlignment="1">
      <alignment horizontal="left" vertical="center" readingOrder="1"/>
    </xf>
    <xf numFmtId="0" fontId="14" fillId="0" borderId="6" xfId="0" applyFont="1" applyBorder="1" applyAlignment="1">
      <alignment horizontal="center" vertical="center" readingOrder="1"/>
    </xf>
    <xf numFmtId="0" fontId="13" fillId="0" borderId="6" xfId="0" applyFont="1" applyBorder="1" applyAlignment="1">
      <alignment horizontal="center" vertical="center" readingOrder="1"/>
    </xf>
    <xf numFmtId="165" fontId="13" fillId="0" borderId="6" xfId="3" applyNumberFormat="1" applyFont="1" applyBorder="1" applyAlignment="1">
      <alignment horizontal="right" vertical="center" readingOrder="1"/>
    </xf>
    <xf numFmtId="0" fontId="13" fillId="0" borderId="2" xfId="0" applyFont="1" applyBorder="1" applyAlignment="1">
      <alignment horizontal="left" vertical="center" readingOrder="1"/>
    </xf>
    <xf numFmtId="0" fontId="14" fillId="0" borderId="2" xfId="0" applyFont="1" applyBorder="1" applyAlignment="1">
      <alignment horizontal="center" vertical="center" readingOrder="1"/>
    </xf>
    <xf numFmtId="0" fontId="13" fillId="0" borderId="2" xfId="0" applyFont="1" applyBorder="1" applyAlignment="1">
      <alignment horizontal="center" vertical="center" readingOrder="1"/>
    </xf>
    <xf numFmtId="165" fontId="13" fillId="0" borderId="2" xfId="3" applyNumberFormat="1" applyFont="1" applyBorder="1" applyAlignment="1">
      <alignment horizontal="right" vertical="center" readingOrder="1"/>
    </xf>
    <xf numFmtId="0" fontId="8" fillId="7" borderId="3" xfId="0" applyFont="1" applyFill="1" applyBorder="1" applyAlignment="1">
      <alignment horizontal="left" vertical="center" readingOrder="1"/>
    </xf>
    <xf numFmtId="0" fontId="12" fillId="7" borderId="3" xfId="0" applyFont="1" applyFill="1" applyBorder="1" applyAlignment="1">
      <alignment horizontal="center" vertical="center" readingOrder="1"/>
    </xf>
    <xf numFmtId="0" fontId="8" fillId="7" borderId="3" xfId="0" applyFont="1" applyFill="1" applyBorder="1" applyAlignment="1">
      <alignment horizontal="center" vertical="center" readingOrder="1"/>
    </xf>
    <xf numFmtId="10" fontId="8" fillId="7" borderId="3" xfId="3" applyNumberFormat="1" applyFont="1" applyFill="1" applyBorder="1" applyAlignment="1">
      <alignment horizontal="right" vertical="center" readingOrder="1"/>
    </xf>
    <xf numFmtId="43" fontId="19" fillId="0" borderId="3" xfId="1" applyFont="1" applyFill="1" applyBorder="1" applyAlignment="1">
      <alignment horizontal="left" vertical="center" readingOrder="1"/>
    </xf>
    <xf numFmtId="43" fontId="14" fillId="0" borderId="3" xfId="1" applyFont="1" applyFill="1" applyBorder="1" applyAlignment="1">
      <alignment horizontal="center" vertical="center" readingOrder="1"/>
    </xf>
    <xf numFmtId="43" fontId="13" fillId="0" borderId="3" xfId="1" applyFont="1" applyFill="1" applyBorder="1" applyAlignment="1">
      <alignment horizontal="center" vertical="center" readingOrder="1"/>
    </xf>
    <xf numFmtId="10" fontId="13" fillId="0" borderId="3" xfId="3" applyNumberFormat="1" applyFont="1" applyFill="1" applyBorder="1" applyAlignment="1">
      <alignment horizontal="right" vertical="center" readingOrder="1"/>
    </xf>
    <xf numFmtId="43" fontId="29" fillId="0" borderId="0" xfId="1" applyFont="1" applyFill="1" applyBorder="1"/>
    <xf numFmtId="0" fontId="13" fillId="0" borderId="3" xfId="0" applyFont="1" applyBorder="1" applyAlignment="1">
      <alignment horizontal="left" vertical="center" readingOrder="1"/>
    </xf>
    <xf numFmtId="0" fontId="14" fillId="0" borderId="3" xfId="0" applyFont="1" applyBorder="1" applyAlignment="1">
      <alignment horizontal="center" vertical="center" readingOrder="1"/>
    </xf>
    <xf numFmtId="0" fontId="13" fillId="0" borderId="3" xfId="0" applyFont="1" applyBorder="1" applyAlignment="1">
      <alignment horizontal="center" vertical="center" readingOrder="1"/>
    </xf>
    <xf numFmtId="10" fontId="13" fillId="0" borderId="3" xfId="3" applyNumberFormat="1" applyFont="1" applyBorder="1" applyAlignment="1">
      <alignment horizontal="right" vertical="center" readingOrder="1"/>
    </xf>
    <xf numFmtId="43" fontId="9" fillId="5" borderId="4" xfId="0" applyNumberFormat="1" applyFont="1" applyFill="1" applyBorder="1" applyAlignment="1">
      <alignment horizontal="right" vertical="center" readingOrder="1"/>
    </xf>
    <xf numFmtId="43" fontId="8" fillId="7" borderId="5" xfId="0" applyNumberFormat="1" applyFont="1" applyFill="1" applyBorder="1" applyAlignment="1">
      <alignment horizontal="right" vertical="center" readingOrder="1"/>
    </xf>
    <xf numFmtId="43" fontId="13" fillId="0" borderId="6" xfId="0" applyNumberFormat="1" applyFont="1" applyBorder="1" applyAlignment="1">
      <alignment horizontal="right" vertical="center" readingOrder="1"/>
    </xf>
    <xf numFmtId="43" fontId="13" fillId="0" borderId="2" xfId="0" applyNumberFormat="1" applyFont="1" applyBorder="1" applyAlignment="1">
      <alignment horizontal="right" vertical="center" readingOrder="1"/>
    </xf>
    <xf numFmtId="43" fontId="16" fillId="0" borderId="2" xfId="0" applyNumberFormat="1" applyFont="1" applyBorder="1" applyAlignment="1">
      <alignment horizontal="right" vertical="center" readingOrder="1"/>
    </xf>
    <xf numFmtId="43" fontId="5" fillId="0" borderId="1" xfId="0" applyNumberFormat="1" applyFont="1" applyBorder="1" applyAlignment="1">
      <alignment horizontal="right" vertical="center" readingOrder="1"/>
    </xf>
    <xf numFmtId="43" fontId="7" fillId="3" borderId="2" xfId="0" applyNumberFormat="1" applyFont="1" applyFill="1" applyBorder="1" applyAlignment="1">
      <alignment horizontal="right" vertical="center" readingOrder="1"/>
    </xf>
    <xf numFmtId="43" fontId="5" fillId="3" borderId="2" xfId="0" applyNumberFormat="1" applyFont="1" applyFill="1" applyBorder="1" applyAlignment="1">
      <alignment horizontal="right" vertical="center" readingOrder="1"/>
    </xf>
    <xf numFmtId="43" fontId="8" fillId="7" borderId="3" xfId="0" applyNumberFormat="1" applyFont="1" applyFill="1" applyBorder="1" applyAlignment="1">
      <alignment horizontal="right" vertical="center" readingOrder="1"/>
    </xf>
    <xf numFmtId="43" fontId="13" fillId="0" borderId="3" xfId="1" applyFont="1" applyFill="1" applyBorder="1" applyAlignment="1">
      <alignment horizontal="right" vertical="center" readingOrder="1"/>
    </xf>
    <xf numFmtId="43" fontId="16" fillId="0" borderId="6" xfId="0" applyNumberFormat="1" applyFont="1" applyBorder="1" applyAlignment="1">
      <alignment horizontal="right" vertical="center" readingOrder="1"/>
    </xf>
    <xf numFmtId="43" fontId="13" fillId="0" borderId="3" xfId="0" applyNumberFormat="1" applyFont="1" applyBorder="1" applyAlignment="1">
      <alignment horizontal="right" vertical="center" readingOrder="1"/>
    </xf>
    <xf numFmtId="43" fontId="16" fillId="0" borderId="3" xfId="0" applyNumberFormat="1" applyFont="1" applyBorder="1" applyAlignment="1">
      <alignment horizontal="right" vertical="center" readingOrder="1"/>
    </xf>
    <xf numFmtId="43" fontId="5" fillId="2" borderId="1" xfId="0" applyNumberFormat="1" applyFont="1" applyFill="1" applyBorder="1" applyAlignment="1">
      <alignment horizontal="right" vertical="center" readingOrder="1"/>
    </xf>
    <xf numFmtId="43" fontId="16" fillId="4" borderId="3" xfId="0" applyNumberFormat="1" applyFont="1" applyFill="1" applyBorder="1" applyAlignment="1">
      <alignment horizontal="right" vertical="center" readingOrder="1"/>
    </xf>
    <xf numFmtId="43" fontId="25" fillId="9" borderId="3" xfId="0" applyNumberFormat="1" applyFont="1" applyFill="1" applyBorder="1" applyAlignment="1">
      <alignment horizontal="right" vertical="center" readingOrder="1"/>
    </xf>
    <xf numFmtId="0" fontId="7" fillId="6" borderId="10" xfId="0" applyFont="1" applyFill="1" applyBorder="1" applyAlignment="1">
      <alignment horizontal="left" vertical="top" wrapText="1" readingOrder="1"/>
    </xf>
    <xf numFmtId="0" fontId="7" fillId="6" borderId="0" xfId="0" applyFont="1" applyFill="1" applyAlignment="1">
      <alignment horizontal="left" vertical="top" wrapText="1" readingOrder="1"/>
    </xf>
    <xf numFmtId="0" fontId="3" fillId="0" borderId="0" xfId="0" applyFont="1" applyAlignment="1">
      <alignment horizontal="center" vertical="center" wrapText="1" readingOrder="1"/>
    </xf>
    <xf numFmtId="3" fontId="21" fillId="0" borderId="0" xfId="0" applyNumberFormat="1" applyFont="1" applyAlignment="1">
      <alignment horizontal="center" vertical="center" wrapText="1" readingOrder="1"/>
    </xf>
    <xf numFmtId="0" fontId="3" fillId="0" borderId="8" xfId="0" applyFont="1" applyBorder="1" applyAlignment="1">
      <alignment horizontal="center" vertical="center" wrapText="1" readingOrder="1"/>
    </xf>
    <xf numFmtId="0" fontId="3" fillId="0" borderId="9" xfId="0" applyFont="1" applyBorder="1" applyAlignment="1">
      <alignment horizontal="center" vertical="center" wrapText="1" readingOrder="1"/>
    </xf>
    <xf numFmtId="0" fontId="3" fillId="0" borderId="9" xfId="0" applyFont="1" applyBorder="1" applyAlignment="1">
      <alignment horizontal="center" wrapText="1" readingOrder="1"/>
    </xf>
  </cellXfs>
  <cellStyles count="5">
    <cellStyle name="Millares" xfId="1" builtinId="3"/>
    <cellStyle name="Moneda" xfId="2" builtinId="4"/>
    <cellStyle name="Normal" xfId="0" builtinId="0"/>
    <cellStyle name="Normal 2" xfId="4" xr:uid="{66607E15-253B-4F4E-A790-EC0737C04A74}"/>
    <cellStyle name="Porcentaje"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438150</xdr:colOff>
      <xdr:row>0</xdr:row>
      <xdr:rowOff>66675</xdr:rowOff>
    </xdr:from>
    <xdr:to>
      <xdr:col>2</xdr:col>
      <xdr:colOff>59390</xdr:colOff>
      <xdr:row>2</xdr:row>
      <xdr:rowOff>257175</xdr:rowOff>
    </xdr:to>
    <xdr:pic>
      <xdr:nvPicPr>
        <xdr:cNvPr id="2" name="1 Imagen">
          <a:extLst>
            <a:ext uri="{FF2B5EF4-FFF2-40B4-BE49-F238E27FC236}">
              <a16:creationId xmlns:a16="http://schemas.microsoft.com/office/drawing/2014/main" id="{EEEFF0A9-EA7B-4984-B674-F80CF4C9B1D8}"/>
            </a:ext>
          </a:extLst>
        </xdr:cNvPr>
        <xdr:cNvPicPr/>
      </xdr:nvPicPr>
      <xdr:blipFill rotWithShape="1">
        <a:blip xmlns:r="http://schemas.openxmlformats.org/officeDocument/2006/relationships" r:embed="rId1"/>
        <a:srcRect l="80171" t="29269" b="32791"/>
        <a:stretch/>
      </xdr:blipFill>
      <xdr:spPr>
        <a:xfrm>
          <a:off x="438150" y="66675"/>
          <a:ext cx="1878665" cy="762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2"/>
  <sheetViews>
    <sheetView showGridLines="0" tabSelected="1" zoomScale="110" zoomScaleNormal="110" workbookViewId="0">
      <pane xSplit="5" ySplit="5" topLeftCell="F178" activePane="bottomRight" state="frozen"/>
      <selection pane="topRight" activeCell="F1" sqref="F1"/>
      <selection pane="bottomLeft" activeCell="A6" sqref="A6"/>
      <selection pane="bottomRight" activeCell="E179" sqref="E179"/>
    </sheetView>
  </sheetViews>
  <sheetFormatPr baseColWidth="10" defaultRowHeight="14.4" x14ac:dyDescent="0.3"/>
  <cols>
    <col min="1" max="1" width="24" customWidth="1"/>
    <col min="2" max="2" width="9.88671875" customWidth="1"/>
    <col min="3" max="3" width="6" customWidth="1"/>
    <col min="4" max="4" width="7.33203125" customWidth="1"/>
    <col min="5" max="5" width="51.44140625" customWidth="1"/>
    <col min="6" max="6" width="26.44140625" bestFit="1" customWidth="1"/>
    <col min="7" max="7" width="23.21875" bestFit="1" customWidth="1"/>
    <col min="8" max="10" width="26.44140625" bestFit="1" customWidth="1"/>
    <col min="11" max="11" width="13.109375" customWidth="1"/>
    <col min="12" max="12" width="13.6640625" customWidth="1"/>
  </cols>
  <sheetData>
    <row r="1" spans="1:18" x14ac:dyDescent="0.3">
      <c r="A1" s="26" t="s">
        <v>0</v>
      </c>
      <c r="B1" s="135" t="s">
        <v>0</v>
      </c>
      <c r="C1" s="135" t="s">
        <v>0</v>
      </c>
      <c r="D1" s="135" t="s">
        <v>0</v>
      </c>
      <c r="E1" s="135" t="s">
        <v>0</v>
      </c>
      <c r="F1" s="135" t="s">
        <v>0</v>
      </c>
      <c r="G1" s="135" t="s">
        <v>0</v>
      </c>
      <c r="H1" s="135" t="s">
        <v>0</v>
      </c>
      <c r="I1" s="135" t="s">
        <v>0</v>
      </c>
      <c r="J1" s="26"/>
      <c r="K1" s="26"/>
      <c r="L1" s="26"/>
    </row>
    <row r="2" spans="1:18" ht="30.6" x14ac:dyDescent="0.3">
      <c r="A2" s="27" t="s">
        <v>0</v>
      </c>
      <c r="B2" s="136" t="s">
        <v>279</v>
      </c>
      <c r="C2" s="136"/>
      <c r="D2" s="136"/>
      <c r="E2" s="136"/>
      <c r="F2" s="136"/>
      <c r="G2" s="136"/>
      <c r="H2" s="136"/>
      <c r="I2" s="136"/>
      <c r="J2" s="27"/>
      <c r="K2" s="27"/>
      <c r="L2" s="27"/>
    </row>
    <row r="3" spans="1:18" ht="29.25" customHeight="1" x14ac:dyDescent="0.3">
      <c r="A3" s="137" t="s">
        <v>284</v>
      </c>
      <c r="B3" s="138"/>
      <c r="C3" s="138"/>
      <c r="D3" s="138"/>
      <c r="E3" s="138"/>
      <c r="F3" s="138"/>
      <c r="G3" s="138"/>
      <c r="H3" s="138"/>
      <c r="I3" s="138"/>
      <c r="J3" s="139"/>
      <c r="K3" s="139"/>
      <c r="L3" s="139"/>
    </row>
    <row r="4" spans="1:18" s="84" customFormat="1" ht="22.8" x14ac:dyDescent="0.25">
      <c r="A4" s="82" t="s">
        <v>1</v>
      </c>
      <c r="B4" s="82" t="s">
        <v>2</v>
      </c>
      <c r="C4" s="82" t="s">
        <v>3</v>
      </c>
      <c r="D4" s="82" t="s">
        <v>4</v>
      </c>
      <c r="E4" s="83" t="s">
        <v>5</v>
      </c>
      <c r="F4" s="82" t="s">
        <v>6</v>
      </c>
      <c r="G4" s="82" t="s">
        <v>7</v>
      </c>
      <c r="H4" s="82" t="s">
        <v>8</v>
      </c>
      <c r="I4" s="82" t="s">
        <v>9</v>
      </c>
      <c r="J4" s="82" t="s">
        <v>10</v>
      </c>
      <c r="K4" s="33" t="s">
        <v>280</v>
      </c>
      <c r="L4" s="33" t="s">
        <v>281</v>
      </c>
      <c r="Q4" s="85"/>
      <c r="R4" s="85"/>
    </row>
    <row r="5" spans="1:18" s="3" customFormat="1" ht="18" x14ac:dyDescent="0.35">
      <c r="A5" s="87" t="s">
        <v>12</v>
      </c>
      <c r="B5" s="88"/>
      <c r="C5" s="88"/>
      <c r="D5" s="89"/>
      <c r="E5" s="4" t="s">
        <v>176</v>
      </c>
      <c r="F5" s="117">
        <f t="shared" ref="F5:J5" si="0">SUM(F6+F41+F126+F142)</f>
        <v>193023864922</v>
      </c>
      <c r="G5" s="117">
        <f t="shared" si="0"/>
        <v>0</v>
      </c>
      <c r="H5" s="117">
        <f t="shared" si="0"/>
        <v>188364243399.13</v>
      </c>
      <c r="I5" s="117">
        <f t="shared" si="0"/>
        <v>183235741854.66</v>
      </c>
      <c r="J5" s="117">
        <f t="shared" si="0"/>
        <v>182443282589.00998</v>
      </c>
      <c r="K5" s="90">
        <f t="shared" ref="K5:K10" si="1">H5/F5</f>
        <v>0.97585986828751503</v>
      </c>
      <c r="L5" s="90">
        <f t="shared" ref="L5:L10" si="2">I5/F5</f>
        <v>0.94929060677913935</v>
      </c>
      <c r="M5" s="91"/>
      <c r="N5" s="91"/>
      <c r="O5" s="91"/>
      <c r="P5" s="91"/>
    </row>
    <row r="6" spans="1:18" s="6" customFormat="1" ht="18" x14ac:dyDescent="0.35">
      <c r="A6" s="92" t="s">
        <v>184</v>
      </c>
      <c r="B6" s="93"/>
      <c r="C6" s="93"/>
      <c r="D6" s="94"/>
      <c r="E6" s="5" t="s">
        <v>183</v>
      </c>
      <c r="F6" s="118">
        <f t="shared" ref="F6:J6" si="3">F7</f>
        <v>150647000000</v>
      </c>
      <c r="G6" s="118">
        <f t="shared" si="3"/>
        <v>0</v>
      </c>
      <c r="H6" s="118">
        <f t="shared" si="3"/>
        <v>147737348605.5</v>
      </c>
      <c r="I6" s="118">
        <f t="shared" si="3"/>
        <v>145381426179.5</v>
      </c>
      <c r="J6" s="118">
        <f t="shared" si="3"/>
        <v>145381426179.5</v>
      </c>
      <c r="K6" s="95">
        <f t="shared" si="1"/>
        <v>0.98068563333820125</v>
      </c>
      <c r="L6" s="95">
        <f t="shared" si="2"/>
        <v>0.96504693873425951</v>
      </c>
      <c r="M6" s="91"/>
      <c r="N6" s="91"/>
      <c r="O6" s="91"/>
      <c r="P6" s="91"/>
    </row>
    <row r="7" spans="1:18" s="8" customFormat="1" ht="15.6" x14ac:dyDescent="0.3">
      <c r="A7" s="96" t="s">
        <v>209</v>
      </c>
      <c r="B7" s="97"/>
      <c r="C7" s="97"/>
      <c r="D7" s="98"/>
      <c r="E7" s="7" t="s">
        <v>210</v>
      </c>
      <c r="F7" s="119">
        <f t="shared" ref="F7:J7" si="4">SUM(F8+F21+F29)</f>
        <v>150647000000</v>
      </c>
      <c r="G7" s="119">
        <f t="shared" si="4"/>
        <v>0</v>
      </c>
      <c r="H7" s="119">
        <f t="shared" si="4"/>
        <v>147737348605.5</v>
      </c>
      <c r="I7" s="119">
        <f t="shared" si="4"/>
        <v>145381426179.5</v>
      </c>
      <c r="J7" s="119">
        <f t="shared" si="4"/>
        <v>145381426179.5</v>
      </c>
      <c r="K7" s="99">
        <f t="shared" si="1"/>
        <v>0.98068563333820125</v>
      </c>
      <c r="L7" s="99">
        <f t="shared" si="2"/>
        <v>0.96504693873425951</v>
      </c>
      <c r="M7" s="86"/>
      <c r="N7" s="86"/>
      <c r="O7" s="86"/>
      <c r="P7" s="86"/>
    </row>
    <row r="8" spans="1:18" s="8" customFormat="1" ht="15.6" x14ac:dyDescent="0.3">
      <c r="A8" s="100" t="s">
        <v>206</v>
      </c>
      <c r="B8" s="101" t="s">
        <v>13</v>
      </c>
      <c r="C8" s="101">
        <v>10</v>
      </c>
      <c r="D8" s="102" t="s">
        <v>15</v>
      </c>
      <c r="E8" s="9" t="s">
        <v>211</v>
      </c>
      <c r="F8" s="120">
        <f t="shared" ref="F8:J8" si="5">SUM(F9+F19)</f>
        <v>96603279110</v>
      </c>
      <c r="G8" s="120">
        <f t="shared" si="5"/>
        <v>0</v>
      </c>
      <c r="H8" s="120">
        <f t="shared" si="5"/>
        <v>95021890017.5</v>
      </c>
      <c r="I8" s="120">
        <f t="shared" si="5"/>
        <v>92671219241.5</v>
      </c>
      <c r="J8" s="120">
        <f t="shared" si="5"/>
        <v>92671219241.5</v>
      </c>
      <c r="K8" s="103">
        <f t="shared" si="1"/>
        <v>0.98363006818123322</v>
      </c>
      <c r="L8" s="103">
        <f t="shared" si="2"/>
        <v>0.95929682817471806</v>
      </c>
      <c r="M8" s="86"/>
      <c r="N8" s="86"/>
      <c r="O8" s="86"/>
      <c r="P8" s="86"/>
    </row>
    <row r="9" spans="1:18" s="2" customFormat="1" x14ac:dyDescent="0.3">
      <c r="A9" s="38" t="s">
        <v>212</v>
      </c>
      <c r="B9" s="39" t="s">
        <v>13</v>
      </c>
      <c r="C9" s="39">
        <v>10</v>
      </c>
      <c r="D9" s="40" t="s">
        <v>15</v>
      </c>
      <c r="E9" s="11" t="s">
        <v>213</v>
      </c>
      <c r="F9" s="121">
        <f t="shared" ref="F9:J9" si="6">SUM(F10:F18)</f>
        <v>93588174101</v>
      </c>
      <c r="G9" s="121">
        <f t="shared" si="6"/>
        <v>0</v>
      </c>
      <c r="H9" s="121">
        <f t="shared" si="6"/>
        <v>92006785008.5</v>
      </c>
      <c r="I9" s="121">
        <f t="shared" si="6"/>
        <v>89656114232.5</v>
      </c>
      <c r="J9" s="121">
        <f t="shared" si="6"/>
        <v>89656114232.5</v>
      </c>
      <c r="K9" s="78">
        <f t="shared" si="1"/>
        <v>0.98310268249497668</v>
      </c>
      <c r="L9" s="78">
        <f t="shared" si="2"/>
        <v>0.95798550504621949</v>
      </c>
      <c r="M9"/>
      <c r="N9"/>
      <c r="O9"/>
      <c r="P9"/>
    </row>
    <row r="10" spans="1:18" x14ac:dyDescent="0.3">
      <c r="A10" s="42" t="s">
        <v>11</v>
      </c>
      <c r="B10" s="43" t="s">
        <v>13</v>
      </c>
      <c r="C10" s="43" t="s">
        <v>14</v>
      </c>
      <c r="D10" s="43" t="s">
        <v>15</v>
      </c>
      <c r="E10" s="44" t="s">
        <v>16</v>
      </c>
      <c r="F10" s="122">
        <v>60184382515</v>
      </c>
      <c r="G10" s="122">
        <v>0</v>
      </c>
      <c r="H10" s="122">
        <v>60097484846.5</v>
      </c>
      <c r="I10" s="122">
        <v>60071444512.5</v>
      </c>
      <c r="J10" s="122">
        <v>60071444512.5</v>
      </c>
      <c r="K10" s="79">
        <f t="shared" si="1"/>
        <v>0.99855614255943659</v>
      </c>
      <c r="L10" s="79">
        <f t="shared" si="2"/>
        <v>0.9981234666240556</v>
      </c>
      <c r="Q10" s="2"/>
      <c r="R10" s="2"/>
    </row>
    <row r="11" spans="1:18" x14ac:dyDescent="0.3">
      <c r="A11" s="42" t="s">
        <v>17</v>
      </c>
      <c r="B11" s="43" t="s">
        <v>13</v>
      </c>
      <c r="C11" s="43" t="s">
        <v>14</v>
      </c>
      <c r="D11" s="43" t="s">
        <v>15</v>
      </c>
      <c r="E11" s="44" t="s">
        <v>18</v>
      </c>
      <c r="F11" s="122">
        <v>850046277</v>
      </c>
      <c r="G11" s="122">
        <v>0</v>
      </c>
      <c r="H11" s="122">
        <v>850046277</v>
      </c>
      <c r="I11" s="122">
        <v>850046277</v>
      </c>
      <c r="J11" s="122">
        <v>850046277</v>
      </c>
      <c r="K11" s="79">
        <f t="shared" ref="K11:K18" si="7">H11/F11</f>
        <v>1</v>
      </c>
      <c r="L11" s="79">
        <f t="shared" ref="L11:L18" si="8">I11/F11</f>
        <v>1</v>
      </c>
      <c r="Q11" s="2"/>
      <c r="R11" s="2"/>
    </row>
    <row r="12" spans="1:18" x14ac:dyDescent="0.3">
      <c r="A12" s="42" t="s">
        <v>19</v>
      </c>
      <c r="B12" s="43" t="s">
        <v>13</v>
      </c>
      <c r="C12" s="43" t="s">
        <v>14</v>
      </c>
      <c r="D12" s="43" t="s">
        <v>15</v>
      </c>
      <c r="E12" s="44" t="s">
        <v>20</v>
      </c>
      <c r="F12" s="122">
        <v>506000000</v>
      </c>
      <c r="G12" s="122">
        <v>0</v>
      </c>
      <c r="H12" s="122">
        <v>349807698</v>
      </c>
      <c r="I12" s="122">
        <v>349807698</v>
      </c>
      <c r="J12" s="122">
        <v>349807698</v>
      </c>
      <c r="K12" s="79">
        <f t="shared" si="7"/>
        <v>0.69131956126482208</v>
      </c>
      <c r="L12" s="79">
        <f t="shared" si="8"/>
        <v>0.69131956126482208</v>
      </c>
      <c r="Q12" s="2"/>
      <c r="R12" s="2"/>
    </row>
    <row r="13" spans="1:18" x14ac:dyDescent="0.3">
      <c r="A13" s="42" t="s">
        <v>21</v>
      </c>
      <c r="B13" s="43" t="s">
        <v>13</v>
      </c>
      <c r="C13" s="43" t="s">
        <v>14</v>
      </c>
      <c r="D13" s="43" t="s">
        <v>15</v>
      </c>
      <c r="E13" s="44" t="s">
        <v>22</v>
      </c>
      <c r="F13" s="122">
        <v>890000000</v>
      </c>
      <c r="G13" s="122">
        <v>0</v>
      </c>
      <c r="H13" s="122">
        <v>818589032</v>
      </c>
      <c r="I13" s="122">
        <v>818589032</v>
      </c>
      <c r="J13" s="122">
        <v>818589032</v>
      </c>
      <c r="K13" s="79">
        <f t="shared" si="7"/>
        <v>0.91976295730337077</v>
      </c>
      <c r="L13" s="79">
        <f t="shared" si="8"/>
        <v>0.91976295730337077</v>
      </c>
      <c r="Q13" s="2"/>
      <c r="R13" s="2"/>
    </row>
    <row r="14" spans="1:18" x14ac:dyDescent="0.3">
      <c r="A14" s="42" t="s">
        <v>23</v>
      </c>
      <c r="B14" s="43" t="s">
        <v>13</v>
      </c>
      <c r="C14" s="43" t="s">
        <v>14</v>
      </c>
      <c r="D14" s="43" t="s">
        <v>15</v>
      </c>
      <c r="E14" s="44" t="s">
        <v>24</v>
      </c>
      <c r="F14" s="122">
        <v>4180000000</v>
      </c>
      <c r="G14" s="122">
        <v>0</v>
      </c>
      <c r="H14" s="122">
        <v>3833464754</v>
      </c>
      <c r="I14" s="122">
        <v>3833464754</v>
      </c>
      <c r="J14" s="122">
        <v>3833464754</v>
      </c>
      <c r="K14" s="79">
        <f t="shared" si="7"/>
        <v>0.91709683110047846</v>
      </c>
      <c r="L14" s="79">
        <f t="shared" si="8"/>
        <v>0.91709683110047846</v>
      </c>
      <c r="Q14" s="2"/>
      <c r="R14" s="2"/>
    </row>
    <row r="15" spans="1:18" x14ac:dyDescent="0.3">
      <c r="A15" s="42" t="s">
        <v>25</v>
      </c>
      <c r="B15" s="43" t="s">
        <v>13</v>
      </c>
      <c r="C15" s="43" t="s">
        <v>14</v>
      </c>
      <c r="D15" s="43" t="s">
        <v>15</v>
      </c>
      <c r="E15" s="44" t="s">
        <v>26</v>
      </c>
      <c r="F15" s="122">
        <v>2540000000</v>
      </c>
      <c r="G15" s="122">
        <v>0</v>
      </c>
      <c r="H15" s="122">
        <v>2311455679</v>
      </c>
      <c r="I15" s="122">
        <v>2311455679</v>
      </c>
      <c r="J15" s="122">
        <v>2311455679</v>
      </c>
      <c r="K15" s="79">
        <f t="shared" si="7"/>
        <v>0.91002192086614175</v>
      </c>
      <c r="L15" s="79">
        <f t="shared" si="8"/>
        <v>0.91002192086614175</v>
      </c>
      <c r="Q15" s="2"/>
      <c r="R15" s="2"/>
    </row>
    <row r="16" spans="1:18" x14ac:dyDescent="0.3">
      <c r="A16" s="42" t="s">
        <v>27</v>
      </c>
      <c r="B16" s="43" t="s">
        <v>13</v>
      </c>
      <c r="C16" s="43" t="s">
        <v>14</v>
      </c>
      <c r="D16" s="43" t="s">
        <v>15</v>
      </c>
      <c r="E16" s="44" t="s">
        <v>28</v>
      </c>
      <c r="F16" s="122">
        <v>13687745309</v>
      </c>
      <c r="G16" s="122">
        <v>0</v>
      </c>
      <c r="H16" s="122">
        <v>13677745309</v>
      </c>
      <c r="I16" s="122">
        <v>11355679627</v>
      </c>
      <c r="J16" s="122">
        <v>11355679627</v>
      </c>
      <c r="K16" s="79">
        <f t="shared" si="7"/>
        <v>0.99926941948624481</v>
      </c>
      <c r="L16" s="79">
        <f t="shared" si="8"/>
        <v>0.82962382559334924</v>
      </c>
      <c r="Q16" s="2"/>
      <c r="R16" s="2"/>
    </row>
    <row r="17" spans="1:18" x14ac:dyDescent="0.3">
      <c r="A17" s="42" t="s">
        <v>29</v>
      </c>
      <c r="B17" s="43" t="s">
        <v>13</v>
      </c>
      <c r="C17" s="43" t="s">
        <v>14</v>
      </c>
      <c r="D17" s="43" t="s">
        <v>15</v>
      </c>
      <c r="E17" s="44" t="s">
        <v>30</v>
      </c>
      <c r="F17" s="122">
        <v>7030000000</v>
      </c>
      <c r="G17" s="122">
        <v>0</v>
      </c>
      <c r="H17" s="122">
        <v>6506753909</v>
      </c>
      <c r="I17" s="122">
        <v>6506753909</v>
      </c>
      <c r="J17" s="122">
        <v>6506753909</v>
      </c>
      <c r="K17" s="79">
        <f t="shared" si="7"/>
        <v>0.92556954608819342</v>
      </c>
      <c r="L17" s="79">
        <f t="shared" si="8"/>
        <v>0.92556954608819342</v>
      </c>
      <c r="Q17" s="2"/>
      <c r="R17" s="2"/>
    </row>
    <row r="18" spans="1:18" x14ac:dyDescent="0.3">
      <c r="A18" s="42" t="s">
        <v>31</v>
      </c>
      <c r="B18" s="43" t="s">
        <v>13</v>
      </c>
      <c r="C18" s="43" t="s">
        <v>14</v>
      </c>
      <c r="D18" s="43" t="s">
        <v>15</v>
      </c>
      <c r="E18" s="44" t="s">
        <v>32</v>
      </c>
      <c r="F18" s="122">
        <v>3720000000</v>
      </c>
      <c r="G18" s="122">
        <v>0</v>
      </c>
      <c r="H18" s="122">
        <v>3561437504</v>
      </c>
      <c r="I18" s="122">
        <v>3558872744</v>
      </c>
      <c r="J18" s="122">
        <v>3558872744</v>
      </c>
      <c r="K18" s="79">
        <f t="shared" si="7"/>
        <v>0.95737567311827954</v>
      </c>
      <c r="L18" s="79">
        <f t="shared" si="8"/>
        <v>0.9566862215053763</v>
      </c>
      <c r="Q18" s="2"/>
      <c r="R18" s="2"/>
    </row>
    <row r="19" spans="1:18" s="12" customFormat="1" x14ac:dyDescent="0.3">
      <c r="A19" s="38" t="s">
        <v>214</v>
      </c>
      <c r="B19" s="39" t="s">
        <v>13</v>
      </c>
      <c r="C19" s="39">
        <v>10</v>
      </c>
      <c r="D19" s="40" t="s">
        <v>15</v>
      </c>
      <c r="E19" s="11" t="s">
        <v>215</v>
      </c>
      <c r="F19" s="121">
        <f t="shared" ref="F19:J19" si="9">F20</f>
        <v>3015105009</v>
      </c>
      <c r="G19" s="121">
        <f t="shared" si="9"/>
        <v>0</v>
      </c>
      <c r="H19" s="121">
        <f t="shared" si="9"/>
        <v>3015105009</v>
      </c>
      <c r="I19" s="121">
        <f t="shared" si="9"/>
        <v>3015105009</v>
      </c>
      <c r="J19" s="121">
        <f t="shared" si="9"/>
        <v>3015105009</v>
      </c>
      <c r="K19" s="78">
        <f>H19/F19</f>
        <v>1</v>
      </c>
      <c r="L19" s="78">
        <f>I19/F19</f>
        <v>1</v>
      </c>
      <c r="M19"/>
      <c r="N19"/>
      <c r="O19"/>
      <c r="P19"/>
    </row>
    <row r="20" spans="1:18" x14ac:dyDescent="0.3">
      <c r="A20" s="42" t="s">
        <v>33</v>
      </c>
      <c r="B20" s="43" t="s">
        <v>13</v>
      </c>
      <c r="C20" s="43" t="s">
        <v>14</v>
      </c>
      <c r="D20" s="43" t="s">
        <v>15</v>
      </c>
      <c r="E20" s="44" t="s">
        <v>34</v>
      </c>
      <c r="F20" s="122">
        <v>3015105009</v>
      </c>
      <c r="G20" s="122">
        <v>0</v>
      </c>
      <c r="H20" s="122">
        <v>3015105009</v>
      </c>
      <c r="I20" s="122">
        <v>3015105009</v>
      </c>
      <c r="J20" s="122">
        <v>3015105009</v>
      </c>
      <c r="K20" s="79">
        <f t="shared" ref="K20" si="10">H20/F20</f>
        <v>1</v>
      </c>
      <c r="L20" s="79">
        <f t="shared" ref="L20" si="11">I20/F20</f>
        <v>1</v>
      </c>
      <c r="Q20" s="2"/>
      <c r="R20" s="2"/>
    </row>
    <row r="21" spans="1:18" s="2" customFormat="1" x14ac:dyDescent="0.3">
      <c r="A21" s="38" t="s">
        <v>205</v>
      </c>
      <c r="B21" s="40" t="s">
        <v>13</v>
      </c>
      <c r="C21" s="40">
        <v>10</v>
      </c>
      <c r="D21" s="40" t="s">
        <v>15</v>
      </c>
      <c r="E21" s="11" t="s">
        <v>204</v>
      </c>
      <c r="F21" s="121">
        <f t="shared" ref="F21:J21" si="12">SUM(F22:F28)</f>
        <v>40078720890</v>
      </c>
      <c r="G21" s="121">
        <f t="shared" si="12"/>
        <v>0</v>
      </c>
      <c r="H21" s="121">
        <f t="shared" si="12"/>
        <v>38917878126</v>
      </c>
      <c r="I21" s="121">
        <f t="shared" si="12"/>
        <v>38917187726</v>
      </c>
      <c r="J21" s="121">
        <f t="shared" si="12"/>
        <v>38917187726</v>
      </c>
      <c r="K21" s="41">
        <f>H21/F21</f>
        <v>0.97103593282864376</v>
      </c>
      <c r="L21" s="41">
        <f>I21/F21</f>
        <v>0.97101870672998913</v>
      </c>
      <c r="M21"/>
      <c r="N21"/>
      <c r="O21"/>
      <c r="P21"/>
    </row>
    <row r="22" spans="1:18" x14ac:dyDescent="0.3">
      <c r="A22" s="42" t="s">
        <v>35</v>
      </c>
      <c r="B22" s="43" t="s">
        <v>13</v>
      </c>
      <c r="C22" s="43" t="s">
        <v>14</v>
      </c>
      <c r="D22" s="43" t="s">
        <v>15</v>
      </c>
      <c r="E22" s="44" t="s">
        <v>36</v>
      </c>
      <c r="F22" s="122">
        <v>10540195116</v>
      </c>
      <c r="G22" s="122">
        <v>0</v>
      </c>
      <c r="H22" s="122">
        <v>10449129771</v>
      </c>
      <c r="I22" s="122">
        <v>10449129771</v>
      </c>
      <c r="J22" s="122">
        <v>10449129771</v>
      </c>
      <c r="K22" s="79">
        <f t="shared" ref="K22" si="13">H22/F22</f>
        <v>0.99136018413342619</v>
      </c>
      <c r="L22" s="79">
        <f t="shared" ref="L22" si="14">I22/F22</f>
        <v>0.99136018413342619</v>
      </c>
      <c r="Q22" s="2"/>
      <c r="R22" s="2"/>
    </row>
    <row r="23" spans="1:18" x14ac:dyDescent="0.3">
      <c r="A23" s="42" t="s">
        <v>37</v>
      </c>
      <c r="B23" s="43" t="s">
        <v>13</v>
      </c>
      <c r="C23" s="43" t="s">
        <v>14</v>
      </c>
      <c r="D23" s="43" t="s">
        <v>15</v>
      </c>
      <c r="E23" s="44" t="s">
        <v>38</v>
      </c>
      <c r="F23" s="122">
        <v>7500655699</v>
      </c>
      <c r="G23" s="122">
        <v>0</v>
      </c>
      <c r="H23" s="122">
        <v>7490424268</v>
      </c>
      <c r="I23" s="122">
        <v>7490424268</v>
      </c>
      <c r="J23" s="122">
        <v>7490424268</v>
      </c>
      <c r="K23" s="79">
        <f t="shared" ref="K23:K28" si="15">H23/F23</f>
        <v>0.99863592845604632</v>
      </c>
      <c r="L23" s="79">
        <f t="shared" ref="L23:L28" si="16">I23/F23</f>
        <v>0.99863592845604632</v>
      </c>
      <c r="Q23" s="2"/>
      <c r="R23" s="2"/>
    </row>
    <row r="24" spans="1:18" x14ac:dyDescent="0.3">
      <c r="A24" s="42" t="s">
        <v>39</v>
      </c>
      <c r="B24" s="43" t="s">
        <v>13</v>
      </c>
      <c r="C24" s="43" t="s">
        <v>14</v>
      </c>
      <c r="D24" s="43" t="s">
        <v>15</v>
      </c>
      <c r="E24" s="44" t="s">
        <v>40</v>
      </c>
      <c r="F24" s="122">
        <v>8728870075</v>
      </c>
      <c r="G24" s="122">
        <v>0</v>
      </c>
      <c r="H24" s="122">
        <v>8473086087</v>
      </c>
      <c r="I24" s="122">
        <v>8473086087</v>
      </c>
      <c r="J24" s="122">
        <v>8473086087</v>
      </c>
      <c r="K24" s="79">
        <f t="shared" si="15"/>
        <v>0.97069678139297999</v>
      </c>
      <c r="L24" s="79">
        <f t="shared" si="16"/>
        <v>0.97069678139297999</v>
      </c>
      <c r="Q24" s="2"/>
      <c r="R24" s="2"/>
    </row>
    <row r="25" spans="1:18" x14ac:dyDescent="0.3">
      <c r="A25" s="42" t="s">
        <v>41</v>
      </c>
      <c r="B25" s="43" t="s">
        <v>13</v>
      </c>
      <c r="C25" s="43" t="s">
        <v>14</v>
      </c>
      <c r="D25" s="43" t="s">
        <v>15</v>
      </c>
      <c r="E25" s="44" t="s">
        <v>42</v>
      </c>
      <c r="F25" s="122">
        <v>3895000000</v>
      </c>
      <c r="G25" s="122">
        <v>0</v>
      </c>
      <c r="H25" s="122">
        <v>3778211700</v>
      </c>
      <c r="I25" s="122">
        <v>3777904800</v>
      </c>
      <c r="J25" s="122">
        <v>3777904800</v>
      </c>
      <c r="K25" s="79">
        <f t="shared" si="15"/>
        <v>0.97001584082156611</v>
      </c>
      <c r="L25" s="79">
        <f t="shared" si="16"/>
        <v>0.96993704749679077</v>
      </c>
      <c r="Q25" s="2"/>
      <c r="R25" s="2"/>
    </row>
    <row r="26" spans="1:18" x14ac:dyDescent="0.3">
      <c r="A26" s="42" t="s">
        <v>43</v>
      </c>
      <c r="B26" s="43" t="s">
        <v>13</v>
      </c>
      <c r="C26" s="43" t="s">
        <v>14</v>
      </c>
      <c r="D26" s="43" t="s">
        <v>15</v>
      </c>
      <c r="E26" s="44" t="s">
        <v>44</v>
      </c>
      <c r="F26" s="122">
        <v>4540000000</v>
      </c>
      <c r="G26" s="122">
        <v>0</v>
      </c>
      <c r="H26" s="122">
        <v>4003680800</v>
      </c>
      <c r="I26" s="122">
        <v>4003680800</v>
      </c>
      <c r="J26" s="122">
        <v>4003680800</v>
      </c>
      <c r="K26" s="79">
        <f t="shared" si="15"/>
        <v>0.88186801762114542</v>
      </c>
      <c r="L26" s="79">
        <f t="shared" si="16"/>
        <v>0.88186801762114542</v>
      </c>
      <c r="Q26" s="2"/>
      <c r="R26" s="2"/>
    </row>
    <row r="27" spans="1:18" x14ac:dyDescent="0.3">
      <c r="A27" s="42" t="s">
        <v>45</v>
      </c>
      <c r="B27" s="43" t="s">
        <v>13</v>
      </c>
      <c r="C27" s="43" t="s">
        <v>14</v>
      </c>
      <c r="D27" s="43" t="s">
        <v>15</v>
      </c>
      <c r="E27" s="44" t="s">
        <v>46</v>
      </c>
      <c r="F27" s="122">
        <v>2920000000</v>
      </c>
      <c r="G27" s="122">
        <v>0</v>
      </c>
      <c r="H27" s="122">
        <v>2833834300</v>
      </c>
      <c r="I27" s="122">
        <v>2833604200</v>
      </c>
      <c r="J27" s="122">
        <v>2833604200</v>
      </c>
      <c r="K27" s="79">
        <f t="shared" si="15"/>
        <v>0.970491198630137</v>
      </c>
      <c r="L27" s="79">
        <f t="shared" si="16"/>
        <v>0.97041239726027395</v>
      </c>
      <c r="Q27" s="2"/>
      <c r="R27" s="2"/>
    </row>
    <row r="28" spans="1:18" x14ac:dyDescent="0.3">
      <c r="A28" s="42" t="s">
        <v>47</v>
      </c>
      <c r="B28" s="43" t="s">
        <v>13</v>
      </c>
      <c r="C28" s="43" t="s">
        <v>14</v>
      </c>
      <c r="D28" s="43" t="s">
        <v>15</v>
      </c>
      <c r="E28" s="44" t="s">
        <v>48</v>
      </c>
      <c r="F28" s="122">
        <v>1954000000</v>
      </c>
      <c r="G28" s="122">
        <v>0</v>
      </c>
      <c r="H28" s="122">
        <v>1889511200</v>
      </c>
      <c r="I28" s="122">
        <v>1889357800</v>
      </c>
      <c r="J28" s="122">
        <v>1889357800</v>
      </c>
      <c r="K28" s="79">
        <f t="shared" si="15"/>
        <v>0.96699651995905833</v>
      </c>
      <c r="L28" s="79">
        <f t="shared" si="16"/>
        <v>0.96691801432958036</v>
      </c>
      <c r="Q28" s="2"/>
      <c r="R28" s="2"/>
    </row>
    <row r="29" spans="1:18" s="2" customFormat="1" ht="27.6" x14ac:dyDescent="0.3">
      <c r="A29" s="45" t="s">
        <v>203</v>
      </c>
      <c r="B29" s="39" t="s">
        <v>13</v>
      </c>
      <c r="C29" s="39">
        <v>10</v>
      </c>
      <c r="D29" s="40" t="s">
        <v>15</v>
      </c>
      <c r="E29" s="11" t="s">
        <v>202</v>
      </c>
      <c r="F29" s="121">
        <f t="shared" ref="F29:J29" si="17">SUM(F34:F40)+F30</f>
        <v>13965000000</v>
      </c>
      <c r="G29" s="121">
        <f t="shared" si="17"/>
        <v>0</v>
      </c>
      <c r="H29" s="121">
        <f t="shared" si="17"/>
        <v>13797580462</v>
      </c>
      <c r="I29" s="121">
        <f t="shared" si="17"/>
        <v>13793019212</v>
      </c>
      <c r="J29" s="121">
        <f t="shared" si="17"/>
        <v>13793019212</v>
      </c>
      <c r="K29" s="41">
        <f>H29/F29</f>
        <v>0.9880114902971715</v>
      </c>
      <c r="L29" s="41">
        <f>I29/F29</f>
        <v>0.9876848701754386</v>
      </c>
      <c r="M29"/>
      <c r="N29"/>
      <c r="O29"/>
      <c r="P29"/>
    </row>
    <row r="30" spans="1:18" s="2" customFormat="1" x14ac:dyDescent="0.3">
      <c r="A30" s="46" t="s">
        <v>207</v>
      </c>
      <c r="B30" s="47" t="s">
        <v>13</v>
      </c>
      <c r="C30" s="47">
        <v>10</v>
      </c>
      <c r="D30" s="48" t="s">
        <v>15</v>
      </c>
      <c r="E30" s="1" t="s">
        <v>208</v>
      </c>
      <c r="F30" s="123">
        <f t="shared" ref="F30:J30" si="18">SUM(F31:F33)</f>
        <v>5576952953</v>
      </c>
      <c r="G30" s="123">
        <f t="shared" si="18"/>
        <v>0</v>
      </c>
      <c r="H30" s="124">
        <f t="shared" si="18"/>
        <v>5512444648</v>
      </c>
      <c r="I30" s="124">
        <f t="shared" si="18"/>
        <v>5507883398</v>
      </c>
      <c r="J30" s="124">
        <f t="shared" si="18"/>
        <v>5507883398</v>
      </c>
      <c r="K30" s="49">
        <f>H30/F30</f>
        <v>0.98843305555136529</v>
      </c>
      <c r="L30" s="49">
        <f>I30/F30</f>
        <v>0.9876151806224498</v>
      </c>
      <c r="M30"/>
      <c r="N30"/>
      <c r="O30"/>
      <c r="P30"/>
    </row>
    <row r="31" spans="1:18" x14ac:dyDescent="0.3">
      <c r="A31" s="42" t="s">
        <v>49</v>
      </c>
      <c r="B31" s="43" t="s">
        <v>13</v>
      </c>
      <c r="C31" s="43" t="s">
        <v>14</v>
      </c>
      <c r="D31" s="43" t="s">
        <v>15</v>
      </c>
      <c r="E31" s="44" t="s">
        <v>50</v>
      </c>
      <c r="F31" s="122">
        <v>4240952953</v>
      </c>
      <c r="G31" s="122">
        <v>0</v>
      </c>
      <c r="H31" s="122">
        <v>4236936066</v>
      </c>
      <c r="I31" s="122">
        <v>4232701656</v>
      </c>
      <c r="J31" s="122">
        <v>4232701656</v>
      </c>
      <c r="K31" s="79">
        <f t="shared" ref="K31" si="19">H31/F31</f>
        <v>0.99905283386905797</v>
      </c>
      <c r="L31" s="79">
        <f t="shared" ref="L31" si="20">I31/F31</f>
        <v>0.99805437667160091</v>
      </c>
      <c r="Q31" s="28"/>
      <c r="R31" s="28"/>
    </row>
    <row r="32" spans="1:18" x14ac:dyDescent="0.3">
      <c r="A32" s="42" t="s">
        <v>51</v>
      </c>
      <c r="B32" s="43" t="s">
        <v>13</v>
      </c>
      <c r="C32" s="43" t="s">
        <v>14</v>
      </c>
      <c r="D32" s="43" t="s">
        <v>15</v>
      </c>
      <c r="E32" s="44" t="s">
        <v>52</v>
      </c>
      <c r="F32" s="122">
        <v>936000000</v>
      </c>
      <c r="G32" s="122">
        <v>0</v>
      </c>
      <c r="H32" s="122">
        <v>895522906</v>
      </c>
      <c r="I32" s="122">
        <v>895522906</v>
      </c>
      <c r="J32" s="122">
        <v>895522906</v>
      </c>
      <c r="K32" s="79">
        <f t="shared" ref="K32:K40" si="21">H32/F32</f>
        <v>0.9567552414529914</v>
      </c>
      <c r="L32" s="79">
        <f t="shared" ref="L32:L40" si="22">I32/F32</f>
        <v>0.9567552414529914</v>
      </c>
      <c r="Q32" s="28"/>
      <c r="R32" s="28"/>
    </row>
    <row r="33" spans="1:18" x14ac:dyDescent="0.3">
      <c r="A33" s="42" t="s">
        <v>53</v>
      </c>
      <c r="B33" s="43" t="s">
        <v>13</v>
      </c>
      <c r="C33" s="43" t="s">
        <v>14</v>
      </c>
      <c r="D33" s="43" t="s">
        <v>15</v>
      </c>
      <c r="E33" s="44" t="s">
        <v>54</v>
      </c>
      <c r="F33" s="122">
        <v>400000000</v>
      </c>
      <c r="G33" s="122">
        <v>0</v>
      </c>
      <c r="H33" s="122">
        <v>379985676</v>
      </c>
      <c r="I33" s="122">
        <v>379658836</v>
      </c>
      <c r="J33" s="122">
        <v>379658836</v>
      </c>
      <c r="K33" s="79">
        <f t="shared" si="21"/>
        <v>0.94996418999999999</v>
      </c>
      <c r="L33" s="79">
        <f t="shared" si="22"/>
        <v>0.94914708999999997</v>
      </c>
      <c r="Q33" s="28"/>
      <c r="R33" s="28"/>
    </row>
    <row r="34" spans="1:18" x14ac:dyDescent="0.3">
      <c r="A34" s="42" t="s">
        <v>55</v>
      </c>
      <c r="B34" s="43" t="s">
        <v>13</v>
      </c>
      <c r="C34" s="43" t="s">
        <v>14</v>
      </c>
      <c r="D34" s="43" t="s">
        <v>15</v>
      </c>
      <c r="E34" s="44" t="s">
        <v>56</v>
      </c>
      <c r="F34" s="122">
        <v>845643164</v>
      </c>
      <c r="G34" s="122">
        <v>0</v>
      </c>
      <c r="H34" s="122">
        <v>842868705</v>
      </c>
      <c r="I34" s="122">
        <v>842868705</v>
      </c>
      <c r="J34" s="122">
        <v>842868705</v>
      </c>
      <c r="K34" s="79">
        <f t="shared" si="21"/>
        <v>0.99671911378449929</v>
      </c>
      <c r="L34" s="79">
        <f t="shared" si="22"/>
        <v>0.99671911378449929</v>
      </c>
      <c r="Q34" s="28"/>
      <c r="R34" s="28"/>
    </row>
    <row r="35" spans="1:18" x14ac:dyDescent="0.3">
      <c r="A35" s="42" t="s">
        <v>57</v>
      </c>
      <c r="B35" s="43" t="s">
        <v>13</v>
      </c>
      <c r="C35" s="43" t="s">
        <v>14</v>
      </c>
      <c r="D35" s="43" t="s">
        <v>15</v>
      </c>
      <c r="E35" s="44" t="s">
        <v>58</v>
      </c>
      <c r="F35" s="122">
        <v>201754566</v>
      </c>
      <c r="G35" s="122">
        <v>0</v>
      </c>
      <c r="H35" s="122">
        <v>199694832</v>
      </c>
      <c r="I35" s="122">
        <v>199694832</v>
      </c>
      <c r="J35" s="122">
        <v>199694832</v>
      </c>
      <c r="K35" s="79">
        <f t="shared" si="21"/>
        <v>0.98979089276224852</v>
      </c>
      <c r="L35" s="79">
        <f t="shared" si="22"/>
        <v>0.98979089276224852</v>
      </c>
      <c r="Q35" s="2"/>
      <c r="R35" s="2"/>
    </row>
    <row r="36" spans="1:18" x14ac:dyDescent="0.3">
      <c r="A36" s="42" t="s">
        <v>59</v>
      </c>
      <c r="B36" s="43" t="s">
        <v>13</v>
      </c>
      <c r="C36" s="43" t="s">
        <v>14</v>
      </c>
      <c r="D36" s="43" t="s">
        <v>15</v>
      </c>
      <c r="E36" s="44" t="s">
        <v>60</v>
      </c>
      <c r="F36" s="122">
        <v>12000000</v>
      </c>
      <c r="G36" s="122">
        <v>0</v>
      </c>
      <c r="H36" s="122">
        <v>0</v>
      </c>
      <c r="I36" s="122">
        <v>0</v>
      </c>
      <c r="J36" s="122">
        <v>0</v>
      </c>
      <c r="K36" s="79">
        <f t="shared" si="21"/>
        <v>0</v>
      </c>
      <c r="L36" s="79">
        <f t="shared" si="22"/>
        <v>0</v>
      </c>
      <c r="Q36" s="2"/>
      <c r="R36" s="2"/>
    </row>
    <row r="37" spans="1:18" x14ac:dyDescent="0.3">
      <c r="A37" s="42" t="s">
        <v>61</v>
      </c>
      <c r="B37" s="43" t="s">
        <v>13</v>
      </c>
      <c r="C37" s="43" t="s">
        <v>14</v>
      </c>
      <c r="D37" s="43" t="s">
        <v>15</v>
      </c>
      <c r="E37" s="44" t="s">
        <v>62</v>
      </c>
      <c r="F37" s="122">
        <v>3649317</v>
      </c>
      <c r="G37" s="122">
        <v>0</v>
      </c>
      <c r="H37" s="122">
        <v>3649317</v>
      </c>
      <c r="I37" s="122">
        <v>3649317</v>
      </c>
      <c r="J37" s="122">
        <v>3649317</v>
      </c>
      <c r="K37" s="79">
        <f t="shared" si="21"/>
        <v>1</v>
      </c>
      <c r="L37" s="79">
        <f t="shared" si="22"/>
        <v>1</v>
      </c>
      <c r="Q37" s="2"/>
      <c r="R37" s="2"/>
    </row>
    <row r="38" spans="1:18" x14ac:dyDescent="0.3">
      <c r="A38" s="42" t="s">
        <v>63</v>
      </c>
      <c r="B38" s="43" t="s">
        <v>13</v>
      </c>
      <c r="C38" s="43" t="s">
        <v>14</v>
      </c>
      <c r="D38" s="43" t="s">
        <v>15</v>
      </c>
      <c r="E38" s="44" t="s">
        <v>64</v>
      </c>
      <c r="F38" s="122">
        <v>1794000000</v>
      </c>
      <c r="G38" s="122">
        <v>0</v>
      </c>
      <c r="H38" s="122">
        <v>1786567438</v>
      </c>
      <c r="I38" s="122">
        <v>1786567438</v>
      </c>
      <c r="J38" s="122">
        <v>1786567438</v>
      </c>
      <c r="K38" s="79">
        <f t="shared" si="21"/>
        <v>0.99585698885172802</v>
      </c>
      <c r="L38" s="79">
        <f t="shared" si="22"/>
        <v>0.99585698885172802</v>
      </c>
      <c r="Q38" s="2"/>
      <c r="R38" s="2"/>
    </row>
    <row r="39" spans="1:18" x14ac:dyDescent="0.3">
      <c r="A39" s="42" t="s">
        <v>65</v>
      </c>
      <c r="B39" s="43" t="s">
        <v>13</v>
      </c>
      <c r="C39" s="43" t="s">
        <v>14</v>
      </c>
      <c r="D39" s="43" t="s">
        <v>15</v>
      </c>
      <c r="E39" s="44" t="s">
        <v>66</v>
      </c>
      <c r="F39" s="122">
        <v>114000000</v>
      </c>
      <c r="G39" s="122">
        <v>0</v>
      </c>
      <c r="H39" s="122">
        <v>98406316</v>
      </c>
      <c r="I39" s="122">
        <v>98406316</v>
      </c>
      <c r="J39" s="122">
        <v>98406316</v>
      </c>
      <c r="K39" s="79">
        <f t="shared" si="21"/>
        <v>0.86321329824561399</v>
      </c>
      <c r="L39" s="79">
        <f t="shared" si="22"/>
        <v>0.86321329824561399</v>
      </c>
      <c r="Q39" s="2"/>
      <c r="R39" s="2"/>
    </row>
    <row r="40" spans="1:18" s="30" customFormat="1" x14ac:dyDescent="0.3">
      <c r="A40" s="42" t="s">
        <v>282</v>
      </c>
      <c r="B40" s="43" t="s">
        <v>13</v>
      </c>
      <c r="C40" s="43" t="s">
        <v>14</v>
      </c>
      <c r="D40" s="43" t="s">
        <v>15</v>
      </c>
      <c r="E40" s="44" t="s">
        <v>283</v>
      </c>
      <c r="F40" s="122">
        <v>5417000000</v>
      </c>
      <c r="G40" s="122">
        <v>0</v>
      </c>
      <c r="H40" s="122">
        <v>5353949206</v>
      </c>
      <c r="I40" s="122">
        <v>5353949206</v>
      </c>
      <c r="J40" s="122">
        <v>5353949206</v>
      </c>
      <c r="K40" s="79">
        <f t="shared" si="21"/>
        <v>0.98836056968801922</v>
      </c>
      <c r="L40" s="79">
        <f t="shared" si="22"/>
        <v>0.98836056968801922</v>
      </c>
      <c r="M40" s="29"/>
      <c r="N40" s="29"/>
      <c r="O40" s="29"/>
      <c r="P40" s="29"/>
    </row>
    <row r="41" spans="1:18" s="3" customFormat="1" ht="18" x14ac:dyDescent="0.35">
      <c r="A41" s="104" t="s">
        <v>182</v>
      </c>
      <c r="B41" s="105"/>
      <c r="C41" s="105"/>
      <c r="D41" s="106"/>
      <c r="E41" s="13" t="s">
        <v>216</v>
      </c>
      <c r="F41" s="125">
        <f t="shared" ref="F41:J41" si="23">+F42+F50</f>
        <v>39385395991</v>
      </c>
      <c r="G41" s="125">
        <f t="shared" si="23"/>
        <v>0</v>
      </c>
      <c r="H41" s="125">
        <f t="shared" si="23"/>
        <v>38228320863.230003</v>
      </c>
      <c r="I41" s="125">
        <f t="shared" si="23"/>
        <v>35710386870.760002</v>
      </c>
      <c r="J41" s="125">
        <f t="shared" si="23"/>
        <v>34954974503.110001</v>
      </c>
      <c r="K41" s="107">
        <f>H41/F41</f>
        <v>0.9706217216139098</v>
      </c>
      <c r="L41" s="107">
        <f>I41/F41</f>
        <v>0.90669107094721657</v>
      </c>
      <c r="M41" s="91"/>
      <c r="N41" s="91"/>
      <c r="O41" s="91"/>
      <c r="P41" s="91"/>
    </row>
    <row r="42" spans="1:18" s="15" customFormat="1" ht="15.6" x14ac:dyDescent="0.3">
      <c r="A42" s="108" t="s">
        <v>217</v>
      </c>
      <c r="B42" s="109"/>
      <c r="C42" s="109"/>
      <c r="D42" s="110"/>
      <c r="E42" s="14" t="s">
        <v>218</v>
      </c>
      <c r="F42" s="126">
        <f t="shared" ref="F42:J42" si="24">F43+F47</f>
        <v>332000000</v>
      </c>
      <c r="G42" s="126">
        <f t="shared" si="24"/>
        <v>0</v>
      </c>
      <c r="H42" s="126">
        <f t="shared" si="24"/>
        <v>257919250</v>
      </c>
      <c r="I42" s="126">
        <f t="shared" si="24"/>
        <v>0</v>
      </c>
      <c r="J42" s="126">
        <f t="shared" si="24"/>
        <v>0</v>
      </c>
      <c r="K42" s="111">
        <f>H42/F42</f>
        <v>0.77686521084337345</v>
      </c>
      <c r="L42" s="111">
        <f>I42/F42</f>
        <v>0</v>
      </c>
      <c r="M42" s="112"/>
      <c r="N42" s="112"/>
      <c r="O42" s="112"/>
      <c r="P42" s="112"/>
    </row>
    <row r="43" spans="1:18" s="2" customFormat="1" x14ac:dyDescent="0.3">
      <c r="A43" s="51" t="s">
        <v>219</v>
      </c>
      <c r="B43" s="35"/>
      <c r="C43" s="35"/>
      <c r="D43" s="36"/>
      <c r="E43" s="18" t="s">
        <v>220</v>
      </c>
      <c r="F43" s="127">
        <f t="shared" ref="F43:J43" si="25">SUM(F44)</f>
        <v>332000000</v>
      </c>
      <c r="G43" s="127">
        <f t="shared" si="25"/>
        <v>0</v>
      </c>
      <c r="H43" s="127">
        <f t="shared" si="25"/>
        <v>257919250</v>
      </c>
      <c r="I43" s="127">
        <f t="shared" si="25"/>
        <v>0</v>
      </c>
      <c r="J43" s="127">
        <f t="shared" si="25"/>
        <v>0</v>
      </c>
      <c r="K43" s="37">
        <f>H43/F43</f>
        <v>0.77686521084337345</v>
      </c>
      <c r="L43" s="37">
        <f>I43/F43</f>
        <v>0</v>
      </c>
      <c r="M43"/>
      <c r="N43"/>
      <c r="O43"/>
      <c r="P43"/>
    </row>
    <row r="44" spans="1:18" s="16" customFormat="1" x14ac:dyDescent="0.3">
      <c r="A44" s="45" t="s">
        <v>221</v>
      </c>
      <c r="B44" s="52"/>
      <c r="C44" s="52"/>
      <c r="D44" s="53"/>
      <c r="E44" s="10" t="s">
        <v>222</v>
      </c>
      <c r="F44" s="121">
        <f t="shared" ref="F44:J44" si="26">SUM(F45:F46)</f>
        <v>332000000</v>
      </c>
      <c r="G44" s="121">
        <f t="shared" si="26"/>
        <v>0</v>
      </c>
      <c r="H44" s="121">
        <f t="shared" si="26"/>
        <v>257919250</v>
      </c>
      <c r="I44" s="121">
        <f t="shared" si="26"/>
        <v>0</v>
      </c>
      <c r="J44" s="121">
        <f t="shared" si="26"/>
        <v>0</v>
      </c>
      <c r="K44" s="41">
        <f>H44/F44</f>
        <v>0.77686521084337345</v>
      </c>
      <c r="L44" s="41">
        <f>I44/F44</f>
        <v>0</v>
      </c>
      <c r="M44"/>
      <c r="N44"/>
      <c r="O44"/>
      <c r="P44"/>
    </row>
    <row r="45" spans="1:18" x14ac:dyDescent="0.3">
      <c r="A45" s="42" t="s">
        <v>67</v>
      </c>
      <c r="B45" s="43" t="s">
        <v>13</v>
      </c>
      <c r="C45" s="43" t="s">
        <v>14</v>
      </c>
      <c r="D45" s="43" t="s">
        <v>15</v>
      </c>
      <c r="E45" s="44" t="s">
        <v>70</v>
      </c>
      <c r="F45" s="122">
        <v>219500000</v>
      </c>
      <c r="G45" s="122">
        <v>0</v>
      </c>
      <c r="H45" s="122">
        <v>145419250</v>
      </c>
      <c r="I45" s="122">
        <v>0</v>
      </c>
      <c r="J45" s="122">
        <v>0</v>
      </c>
      <c r="K45" s="79">
        <f t="shared" ref="K45" si="27">H45/F45</f>
        <v>0.66250227790432803</v>
      </c>
      <c r="L45" s="79">
        <f t="shared" ref="L45" si="28">I45/F45</f>
        <v>0</v>
      </c>
      <c r="Q45" s="2"/>
      <c r="R45" s="2"/>
    </row>
    <row r="46" spans="1:18" s="2" customFormat="1" x14ac:dyDescent="0.3">
      <c r="A46" s="42" t="s">
        <v>67</v>
      </c>
      <c r="B46" s="43" t="s">
        <v>68</v>
      </c>
      <c r="C46" s="43" t="s">
        <v>69</v>
      </c>
      <c r="D46" s="43" t="s">
        <v>15</v>
      </c>
      <c r="E46" s="44" t="s">
        <v>70</v>
      </c>
      <c r="F46" s="122">
        <v>112500000</v>
      </c>
      <c r="G46" s="122">
        <v>0</v>
      </c>
      <c r="H46" s="122">
        <v>112500000</v>
      </c>
      <c r="I46" s="122">
        <v>0</v>
      </c>
      <c r="J46" s="122">
        <v>0</v>
      </c>
      <c r="K46" s="79">
        <f t="shared" ref="K46" si="29">H46/F46</f>
        <v>1</v>
      </c>
      <c r="L46" s="79">
        <f t="shared" ref="L46" si="30">I46/F46</f>
        <v>0</v>
      </c>
      <c r="M46"/>
      <c r="N46"/>
      <c r="O46"/>
      <c r="P46"/>
    </row>
    <row r="47" spans="1:18" s="16" customFormat="1" x14ac:dyDescent="0.3">
      <c r="A47" s="51" t="s">
        <v>223</v>
      </c>
      <c r="B47" s="35"/>
      <c r="C47" s="35"/>
      <c r="D47" s="36"/>
      <c r="E47" s="18" t="s">
        <v>224</v>
      </c>
      <c r="F47" s="127">
        <f t="shared" ref="F47:J47" si="31">SUM(F48)</f>
        <v>0</v>
      </c>
      <c r="G47" s="127">
        <f t="shared" si="31"/>
        <v>0</v>
      </c>
      <c r="H47" s="127">
        <f t="shared" si="31"/>
        <v>0</v>
      </c>
      <c r="I47" s="127">
        <f t="shared" si="31"/>
        <v>0</v>
      </c>
      <c r="J47" s="127">
        <f t="shared" si="31"/>
        <v>0</v>
      </c>
      <c r="K47" s="79">
        <v>0</v>
      </c>
      <c r="L47" s="79">
        <v>0</v>
      </c>
      <c r="M47"/>
      <c r="N47"/>
      <c r="O47"/>
      <c r="P47"/>
    </row>
    <row r="48" spans="1:18" x14ac:dyDescent="0.3">
      <c r="A48" s="45" t="s">
        <v>225</v>
      </c>
      <c r="B48" s="52"/>
      <c r="C48" s="52"/>
      <c r="D48" s="53"/>
      <c r="E48" s="10" t="s">
        <v>224</v>
      </c>
      <c r="F48" s="121">
        <f t="shared" ref="F48:J48" si="32">SUM(F49:F49)</f>
        <v>0</v>
      </c>
      <c r="G48" s="121">
        <f t="shared" si="32"/>
        <v>0</v>
      </c>
      <c r="H48" s="121">
        <f t="shared" si="32"/>
        <v>0</v>
      </c>
      <c r="I48" s="121">
        <f t="shared" si="32"/>
        <v>0</v>
      </c>
      <c r="J48" s="121">
        <f t="shared" si="32"/>
        <v>0</v>
      </c>
      <c r="K48" s="79">
        <v>0</v>
      </c>
      <c r="L48" s="79">
        <v>0</v>
      </c>
      <c r="Q48" s="2"/>
      <c r="R48" s="2"/>
    </row>
    <row r="49" spans="1:18" s="6" customFormat="1" ht="18" x14ac:dyDescent="0.35">
      <c r="A49" s="42" t="s">
        <v>71</v>
      </c>
      <c r="B49" s="43" t="s">
        <v>68</v>
      </c>
      <c r="C49" s="43" t="s">
        <v>69</v>
      </c>
      <c r="D49" s="43" t="s">
        <v>15</v>
      </c>
      <c r="E49" s="44" t="s">
        <v>72</v>
      </c>
      <c r="F49" s="122">
        <v>0</v>
      </c>
      <c r="G49" s="122">
        <v>0</v>
      </c>
      <c r="H49" s="122">
        <v>0</v>
      </c>
      <c r="I49" s="122">
        <v>0</v>
      </c>
      <c r="J49" s="122">
        <v>0</v>
      </c>
      <c r="K49" s="79">
        <v>0</v>
      </c>
      <c r="L49" s="79">
        <v>0</v>
      </c>
      <c r="M49"/>
      <c r="N49"/>
      <c r="O49"/>
      <c r="P49"/>
    </row>
    <row r="50" spans="1:18" s="8" customFormat="1" ht="15.6" x14ac:dyDescent="0.3">
      <c r="A50" s="113" t="s">
        <v>226</v>
      </c>
      <c r="B50" s="114"/>
      <c r="C50" s="114"/>
      <c r="D50" s="115"/>
      <c r="E50" s="17" t="s">
        <v>227</v>
      </c>
      <c r="F50" s="128">
        <f t="shared" ref="F50:J50" si="33">F51+F88</f>
        <v>39053395991</v>
      </c>
      <c r="G50" s="128">
        <f t="shared" si="33"/>
        <v>0</v>
      </c>
      <c r="H50" s="128">
        <f t="shared" si="33"/>
        <v>37970401613.230003</v>
      </c>
      <c r="I50" s="128">
        <f t="shared" si="33"/>
        <v>35710386870.760002</v>
      </c>
      <c r="J50" s="128">
        <f t="shared" si="33"/>
        <v>34954974503.110001</v>
      </c>
      <c r="K50" s="116">
        <f>H50/F50</f>
        <v>0.97226888084151308</v>
      </c>
      <c r="L50" s="116">
        <f>I50/F50</f>
        <v>0.91439901613139085</v>
      </c>
      <c r="M50" s="86"/>
      <c r="N50" s="86"/>
      <c r="O50" s="86"/>
      <c r="P50" s="86"/>
    </row>
    <row r="51" spans="1:18" s="2" customFormat="1" x14ac:dyDescent="0.3">
      <c r="A51" s="34" t="s">
        <v>228</v>
      </c>
      <c r="B51" s="35"/>
      <c r="C51" s="35"/>
      <c r="D51" s="36"/>
      <c r="E51" s="18" t="s">
        <v>229</v>
      </c>
      <c r="F51" s="127">
        <f t="shared" ref="F51:J51" si="34">SUM(F52+F55+F62+F77)</f>
        <v>2193974964</v>
      </c>
      <c r="G51" s="127">
        <f t="shared" si="34"/>
        <v>0</v>
      </c>
      <c r="H51" s="127">
        <f t="shared" si="34"/>
        <v>1987876534.5500002</v>
      </c>
      <c r="I51" s="127">
        <f t="shared" si="34"/>
        <v>1716598869.6500001</v>
      </c>
      <c r="J51" s="127">
        <f t="shared" si="34"/>
        <v>1716598869.6500001</v>
      </c>
      <c r="K51" s="37">
        <f>H51/F51</f>
        <v>0.90606163113445637</v>
      </c>
      <c r="L51" s="37">
        <f>I51/F51</f>
        <v>0.78241497638621194</v>
      </c>
      <c r="M51"/>
      <c r="N51"/>
      <c r="O51"/>
      <c r="P51"/>
    </row>
    <row r="52" spans="1:18" x14ac:dyDescent="0.3">
      <c r="A52" s="45" t="s">
        <v>230</v>
      </c>
      <c r="B52" s="39"/>
      <c r="C52" s="39"/>
      <c r="D52" s="40"/>
      <c r="E52" s="11" t="s">
        <v>231</v>
      </c>
      <c r="F52" s="121">
        <f t="shared" ref="F52:J52" si="35">SUM(F53:F54)</f>
        <v>8355000</v>
      </c>
      <c r="G52" s="121">
        <f t="shared" si="35"/>
        <v>0</v>
      </c>
      <c r="H52" s="121">
        <f t="shared" si="35"/>
        <v>8355000</v>
      </c>
      <c r="I52" s="121">
        <f t="shared" si="35"/>
        <v>3219845.87</v>
      </c>
      <c r="J52" s="121">
        <f t="shared" si="35"/>
        <v>3219845.87</v>
      </c>
      <c r="K52" s="41">
        <f>H52/F52</f>
        <v>1</v>
      </c>
      <c r="L52" s="41">
        <f>I52/F52</f>
        <v>0.38537951765409934</v>
      </c>
      <c r="Q52" s="16"/>
      <c r="R52" s="16"/>
    </row>
    <row r="53" spans="1:18" x14ac:dyDescent="0.3">
      <c r="A53" s="42" t="s">
        <v>73</v>
      </c>
      <c r="B53" s="43" t="s">
        <v>13</v>
      </c>
      <c r="C53" s="43" t="s">
        <v>14</v>
      </c>
      <c r="D53" s="43" t="s">
        <v>15</v>
      </c>
      <c r="E53" s="44" t="s">
        <v>74</v>
      </c>
      <c r="F53" s="122">
        <v>2500000</v>
      </c>
      <c r="G53" s="122">
        <v>0</v>
      </c>
      <c r="H53" s="122">
        <v>2500000</v>
      </c>
      <c r="I53" s="122">
        <v>2500000</v>
      </c>
      <c r="J53" s="122">
        <v>2500000</v>
      </c>
      <c r="K53" s="79">
        <f t="shared" ref="K53:K54" si="36">H53/F53</f>
        <v>1</v>
      </c>
      <c r="L53" s="79">
        <f t="shared" ref="L53:L54" si="37">I53/F53</f>
        <v>1</v>
      </c>
      <c r="Q53" s="16"/>
      <c r="R53" s="16"/>
    </row>
    <row r="54" spans="1:18" s="2" customFormat="1" x14ac:dyDescent="0.3">
      <c r="A54" s="42" t="s">
        <v>73</v>
      </c>
      <c r="B54" s="43" t="s">
        <v>68</v>
      </c>
      <c r="C54" s="43" t="s">
        <v>69</v>
      </c>
      <c r="D54" s="43" t="s">
        <v>15</v>
      </c>
      <c r="E54" s="44" t="s">
        <v>74</v>
      </c>
      <c r="F54" s="122">
        <v>5855000</v>
      </c>
      <c r="G54" s="122">
        <v>0</v>
      </c>
      <c r="H54" s="122">
        <v>5855000</v>
      </c>
      <c r="I54" s="122">
        <v>719845.87</v>
      </c>
      <c r="J54" s="122">
        <v>719845.87</v>
      </c>
      <c r="K54" s="79">
        <f t="shared" si="36"/>
        <v>1</v>
      </c>
      <c r="L54" s="79">
        <f t="shared" si="37"/>
        <v>0.12294549444918873</v>
      </c>
      <c r="M54"/>
      <c r="N54"/>
      <c r="O54"/>
      <c r="P54"/>
    </row>
    <row r="55" spans="1:18" ht="27.6" x14ac:dyDescent="0.3">
      <c r="A55" s="45" t="s">
        <v>232</v>
      </c>
      <c r="B55" s="39"/>
      <c r="C55" s="39"/>
      <c r="D55" s="40"/>
      <c r="E55" s="10" t="s">
        <v>233</v>
      </c>
      <c r="F55" s="121">
        <f t="shared" ref="F55:J55" si="38">SUM(F56:F61)</f>
        <v>516070000</v>
      </c>
      <c r="G55" s="121">
        <f t="shared" si="38"/>
        <v>0</v>
      </c>
      <c r="H55" s="121">
        <f t="shared" si="38"/>
        <v>460857976.55000001</v>
      </c>
      <c r="I55" s="121">
        <f t="shared" si="38"/>
        <v>459329127.02000004</v>
      </c>
      <c r="J55" s="121">
        <f t="shared" si="38"/>
        <v>459329127.02000004</v>
      </c>
      <c r="K55" s="41">
        <f>H55/F55</f>
        <v>0.89301446809541341</v>
      </c>
      <c r="L55" s="41">
        <f>I55/F55</f>
        <v>0.89005198329683965</v>
      </c>
      <c r="M55" s="29"/>
      <c r="N55" s="29"/>
      <c r="O55" s="29"/>
      <c r="P55" s="29"/>
      <c r="Q55" s="30"/>
      <c r="R55" s="30"/>
    </row>
    <row r="56" spans="1:18" ht="27.6" x14ac:dyDescent="0.3">
      <c r="A56" s="42" t="s">
        <v>75</v>
      </c>
      <c r="B56" s="43" t="s">
        <v>13</v>
      </c>
      <c r="C56" s="43" t="s">
        <v>14</v>
      </c>
      <c r="D56" s="43" t="s">
        <v>15</v>
      </c>
      <c r="E56" s="44" t="s">
        <v>76</v>
      </c>
      <c r="F56" s="122">
        <v>200000</v>
      </c>
      <c r="G56" s="122">
        <v>0</v>
      </c>
      <c r="H56" s="122">
        <v>199976.55</v>
      </c>
      <c r="I56" s="122">
        <v>199976.55</v>
      </c>
      <c r="J56" s="122">
        <v>199976.55</v>
      </c>
      <c r="K56" s="79">
        <f t="shared" ref="K56" si="39">H56/F56</f>
        <v>0.99988274999999993</v>
      </c>
      <c r="L56" s="79">
        <f t="shared" ref="L56" si="40">I56/F56</f>
        <v>0.99988274999999993</v>
      </c>
      <c r="M56" s="29"/>
      <c r="N56" s="29"/>
      <c r="O56" s="29"/>
      <c r="P56" s="29"/>
      <c r="Q56" s="30"/>
      <c r="R56" s="30"/>
    </row>
    <row r="57" spans="1:18" ht="27.6" x14ac:dyDescent="0.3">
      <c r="A57" s="42" t="s">
        <v>75</v>
      </c>
      <c r="B57" s="43" t="s">
        <v>68</v>
      </c>
      <c r="C57" s="43" t="s">
        <v>69</v>
      </c>
      <c r="D57" s="43" t="s">
        <v>15</v>
      </c>
      <c r="E57" s="44" t="s">
        <v>76</v>
      </c>
      <c r="F57" s="122">
        <v>670000</v>
      </c>
      <c r="G57" s="122">
        <v>0</v>
      </c>
      <c r="H57" s="122">
        <v>670000</v>
      </c>
      <c r="I57" s="122">
        <v>640352.24</v>
      </c>
      <c r="J57" s="122">
        <v>640352.24</v>
      </c>
      <c r="K57" s="79">
        <f t="shared" ref="K57:K61" si="41">H57/F57</f>
        <v>1</v>
      </c>
      <c r="L57" s="79">
        <f t="shared" ref="L57:L61" si="42">I57/F57</f>
        <v>0.9557496119402985</v>
      </c>
      <c r="M57" s="29"/>
      <c r="N57" s="29"/>
      <c r="O57" s="29"/>
      <c r="P57" s="29"/>
      <c r="Q57" s="30"/>
      <c r="R57" s="30"/>
    </row>
    <row r="58" spans="1:18" x14ac:dyDescent="0.3">
      <c r="A58" s="42" t="s">
        <v>77</v>
      </c>
      <c r="B58" s="43" t="s">
        <v>13</v>
      </c>
      <c r="C58" s="43" t="s">
        <v>14</v>
      </c>
      <c r="D58" s="43" t="s">
        <v>15</v>
      </c>
      <c r="E58" s="44" t="s">
        <v>78</v>
      </c>
      <c r="F58" s="122">
        <v>0</v>
      </c>
      <c r="G58" s="122">
        <v>0</v>
      </c>
      <c r="H58" s="122">
        <v>0</v>
      </c>
      <c r="I58" s="122">
        <v>0</v>
      </c>
      <c r="J58" s="122">
        <v>0</v>
      </c>
      <c r="K58" s="79">
        <v>0</v>
      </c>
      <c r="L58" s="79">
        <v>0</v>
      </c>
      <c r="M58" s="29"/>
      <c r="N58" s="29"/>
      <c r="O58" s="29"/>
      <c r="P58" s="29"/>
      <c r="Q58" s="30"/>
      <c r="R58" s="30"/>
    </row>
    <row r="59" spans="1:18" s="12" customFormat="1" x14ac:dyDescent="0.3">
      <c r="A59" s="42" t="s">
        <v>77</v>
      </c>
      <c r="B59" s="43" t="s">
        <v>68</v>
      </c>
      <c r="C59" s="43" t="s">
        <v>69</v>
      </c>
      <c r="D59" s="43" t="s">
        <v>15</v>
      </c>
      <c r="E59" s="44" t="s">
        <v>78</v>
      </c>
      <c r="F59" s="122">
        <v>3200000</v>
      </c>
      <c r="G59" s="122">
        <v>0</v>
      </c>
      <c r="H59" s="122">
        <v>0</v>
      </c>
      <c r="I59" s="122">
        <v>0</v>
      </c>
      <c r="J59" s="122">
        <v>0</v>
      </c>
      <c r="K59" s="79">
        <f>H59/F59</f>
        <v>0</v>
      </c>
      <c r="L59" s="79">
        <f t="shared" si="42"/>
        <v>0</v>
      </c>
      <c r="M59"/>
      <c r="N59"/>
      <c r="O59"/>
      <c r="P59"/>
    </row>
    <row r="60" spans="1:18" x14ac:dyDescent="0.3">
      <c r="A60" s="42" t="s">
        <v>79</v>
      </c>
      <c r="B60" s="43" t="s">
        <v>13</v>
      </c>
      <c r="C60" s="43" t="s">
        <v>14</v>
      </c>
      <c r="D60" s="43" t="s">
        <v>15</v>
      </c>
      <c r="E60" s="44" t="s">
        <v>80</v>
      </c>
      <c r="F60" s="122">
        <v>48000000</v>
      </c>
      <c r="G60" s="122">
        <v>0</v>
      </c>
      <c r="H60" s="122">
        <v>0</v>
      </c>
      <c r="I60" s="122">
        <v>0</v>
      </c>
      <c r="J60" s="122">
        <v>0</v>
      </c>
      <c r="K60" s="79">
        <f t="shared" si="41"/>
        <v>0</v>
      </c>
      <c r="L60" s="79">
        <f t="shared" si="42"/>
        <v>0</v>
      </c>
      <c r="Q60" s="2"/>
      <c r="R60" s="2"/>
    </row>
    <row r="61" spans="1:18" x14ac:dyDescent="0.3">
      <c r="A61" s="42" t="s">
        <v>79</v>
      </c>
      <c r="B61" s="43" t="s">
        <v>68</v>
      </c>
      <c r="C61" s="43" t="s">
        <v>69</v>
      </c>
      <c r="D61" s="43" t="s">
        <v>15</v>
      </c>
      <c r="E61" s="44" t="s">
        <v>80</v>
      </c>
      <c r="F61" s="122">
        <v>464000000</v>
      </c>
      <c r="G61" s="122">
        <v>0</v>
      </c>
      <c r="H61" s="122">
        <v>459988000</v>
      </c>
      <c r="I61" s="122">
        <v>458488798.23000002</v>
      </c>
      <c r="J61" s="122">
        <v>458488798.23000002</v>
      </c>
      <c r="K61" s="79">
        <f t="shared" si="41"/>
        <v>0.99135344827586203</v>
      </c>
      <c r="L61" s="79">
        <f t="shared" si="42"/>
        <v>0.98812240997844836</v>
      </c>
      <c r="Q61" s="2"/>
      <c r="R61" s="2"/>
    </row>
    <row r="62" spans="1:18" ht="27.6" x14ac:dyDescent="0.3">
      <c r="A62" s="45" t="s">
        <v>234</v>
      </c>
      <c r="B62" s="39"/>
      <c r="C62" s="39"/>
      <c r="D62" s="40"/>
      <c r="E62" s="10" t="s">
        <v>235</v>
      </c>
      <c r="F62" s="121">
        <f t="shared" ref="F62:J62" si="43">SUM(F63:F76)</f>
        <v>1377375454</v>
      </c>
      <c r="G62" s="121">
        <f t="shared" si="43"/>
        <v>0</v>
      </c>
      <c r="H62" s="121">
        <f t="shared" si="43"/>
        <v>1242319452.0700002</v>
      </c>
      <c r="I62" s="121">
        <f t="shared" si="43"/>
        <v>1063476486.26</v>
      </c>
      <c r="J62" s="121">
        <f t="shared" si="43"/>
        <v>1063476486.26</v>
      </c>
      <c r="K62" s="41">
        <f>H62/F62</f>
        <v>0.90194685004891928</v>
      </c>
      <c r="L62" s="41">
        <f>I62/F62</f>
        <v>0.77210355620291171</v>
      </c>
      <c r="Q62" s="2"/>
      <c r="R62" s="2"/>
    </row>
    <row r="63" spans="1:18" ht="27.6" x14ac:dyDescent="0.3">
      <c r="A63" s="42" t="s">
        <v>81</v>
      </c>
      <c r="B63" s="43" t="s">
        <v>13</v>
      </c>
      <c r="C63" s="43" t="s">
        <v>14</v>
      </c>
      <c r="D63" s="43" t="s">
        <v>15</v>
      </c>
      <c r="E63" s="44" t="s">
        <v>82</v>
      </c>
      <c r="F63" s="122">
        <v>3600000</v>
      </c>
      <c r="G63" s="122">
        <v>0</v>
      </c>
      <c r="H63" s="122">
        <v>3599972.9</v>
      </c>
      <c r="I63" s="122">
        <v>3599972.9</v>
      </c>
      <c r="J63" s="122">
        <v>3599972.9</v>
      </c>
      <c r="K63" s="79">
        <f t="shared" ref="K63:K75" si="44">H63/F63</f>
        <v>0.99999247222222221</v>
      </c>
      <c r="L63" s="79">
        <f t="shared" ref="L63:L75" si="45">I63/F63</f>
        <v>0.99999247222222221</v>
      </c>
      <c r="M63" s="29"/>
      <c r="N63" s="29"/>
      <c r="O63" s="29"/>
      <c r="P63" s="29"/>
      <c r="Q63" s="30"/>
      <c r="R63" s="30"/>
    </row>
    <row r="64" spans="1:18" ht="27.6" x14ac:dyDescent="0.3">
      <c r="A64" s="42" t="s">
        <v>81</v>
      </c>
      <c r="B64" s="43" t="s">
        <v>68</v>
      </c>
      <c r="C64" s="43" t="s">
        <v>69</v>
      </c>
      <c r="D64" s="43" t="s">
        <v>15</v>
      </c>
      <c r="E64" s="44" t="s">
        <v>82</v>
      </c>
      <c r="F64" s="122">
        <v>6690000</v>
      </c>
      <c r="G64" s="122">
        <v>0</v>
      </c>
      <c r="H64" s="122">
        <v>6690000</v>
      </c>
      <c r="I64" s="122">
        <v>6085495.4400000004</v>
      </c>
      <c r="J64" s="122">
        <v>6085495.4400000004</v>
      </c>
      <c r="K64" s="79">
        <f t="shared" si="44"/>
        <v>1</v>
      </c>
      <c r="L64" s="79">
        <f t="shared" si="45"/>
        <v>0.90964057399103149</v>
      </c>
      <c r="M64" s="29"/>
      <c r="N64" s="29"/>
      <c r="O64" s="29"/>
      <c r="P64" s="29"/>
      <c r="Q64" s="30"/>
      <c r="R64" s="30"/>
    </row>
    <row r="65" spans="1:18" ht="27.6" x14ac:dyDescent="0.3">
      <c r="A65" s="42" t="s">
        <v>83</v>
      </c>
      <c r="B65" s="43" t="s">
        <v>13</v>
      </c>
      <c r="C65" s="43" t="s">
        <v>14</v>
      </c>
      <c r="D65" s="43" t="s">
        <v>15</v>
      </c>
      <c r="E65" s="44" t="s">
        <v>84</v>
      </c>
      <c r="F65" s="122">
        <v>2000000</v>
      </c>
      <c r="G65" s="122">
        <v>0</v>
      </c>
      <c r="H65" s="122">
        <v>1999992.64</v>
      </c>
      <c r="I65" s="122">
        <v>1999992.64</v>
      </c>
      <c r="J65" s="122">
        <v>1999992.64</v>
      </c>
      <c r="K65" s="79">
        <f t="shared" si="44"/>
        <v>0.99999631999999994</v>
      </c>
      <c r="L65" s="79">
        <f t="shared" si="45"/>
        <v>0.99999631999999994</v>
      </c>
      <c r="Q65" s="2"/>
      <c r="R65" s="2"/>
    </row>
    <row r="66" spans="1:18" ht="27.6" x14ac:dyDescent="0.3">
      <c r="A66" s="42" t="s">
        <v>83</v>
      </c>
      <c r="B66" s="43" t="s">
        <v>68</v>
      </c>
      <c r="C66" s="43" t="s">
        <v>69</v>
      </c>
      <c r="D66" s="43" t="s">
        <v>15</v>
      </c>
      <c r="E66" s="44" t="s">
        <v>84</v>
      </c>
      <c r="F66" s="122">
        <v>66480000</v>
      </c>
      <c r="G66" s="122">
        <v>0</v>
      </c>
      <c r="H66" s="122">
        <v>66315758</v>
      </c>
      <c r="I66" s="122">
        <v>62794073.649999999</v>
      </c>
      <c r="J66" s="122">
        <v>62794073.649999999</v>
      </c>
      <c r="K66" s="79">
        <f t="shared" si="44"/>
        <v>0.99752945246690738</v>
      </c>
      <c r="L66" s="79">
        <f t="shared" si="45"/>
        <v>0.94455586116125145</v>
      </c>
      <c r="Q66" s="2"/>
      <c r="R66" s="2"/>
    </row>
    <row r="67" spans="1:18" ht="27.6" x14ac:dyDescent="0.3">
      <c r="A67" s="42" t="s">
        <v>85</v>
      </c>
      <c r="B67" s="43" t="s">
        <v>13</v>
      </c>
      <c r="C67" s="43" t="s">
        <v>14</v>
      </c>
      <c r="D67" s="43" t="s">
        <v>15</v>
      </c>
      <c r="E67" s="44" t="s">
        <v>86</v>
      </c>
      <c r="F67" s="122">
        <v>123518000</v>
      </c>
      <c r="G67" s="122">
        <v>0</v>
      </c>
      <c r="H67" s="122">
        <v>123474895.34</v>
      </c>
      <c r="I67" s="122">
        <v>109503137.52</v>
      </c>
      <c r="J67" s="122">
        <v>109503137.52</v>
      </c>
      <c r="K67" s="79">
        <f t="shared" si="44"/>
        <v>0.9996510252756684</v>
      </c>
      <c r="L67" s="79">
        <f t="shared" si="45"/>
        <v>0.88653586942793761</v>
      </c>
      <c r="Q67" s="2"/>
      <c r="R67" s="2"/>
    </row>
    <row r="68" spans="1:18" ht="27.6" x14ac:dyDescent="0.3">
      <c r="A68" s="42" t="s">
        <v>85</v>
      </c>
      <c r="B68" s="43" t="s">
        <v>68</v>
      </c>
      <c r="C68" s="43" t="s">
        <v>69</v>
      </c>
      <c r="D68" s="43" t="s">
        <v>15</v>
      </c>
      <c r="E68" s="44" t="s">
        <v>86</v>
      </c>
      <c r="F68" s="122">
        <v>660339000</v>
      </c>
      <c r="G68" s="122">
        <v>0</v>
      </c>
      <c r="H68" s="122">
        <v>602339000</v>
      </c>
      <c r="I68" s="122">
        <v>539514539.96000004</v>
      </c>
      <c r="J68" s="122">
        <v>539514539.96000004</v>
      </c>
      <c r="K68" s="79">
        <f t="shared" si="44"/>
        <v>0.91216632668977604</v>
      </c>
      <c r="L68" s="79">
        <f t="shared" si="45"/>
        <v>0.8170266180855591</v>
      </c>
      <c r="Q68" s="2"/>
      <c r="R68" s="2"/>
    </row>
    <row r="69" spans="1:18" ht="27.6" x14ac:dyDescent="0.3">
      <c r="A69" s="42" t="s">
        <v>87</v>
      </c>
      <c r="B69" s="43" t="s">
        <v>13</v>
      </c>
      <c r="C69" s="43" t="s">
        <v>14</v>
      </c>
      <c r="D69" s="43" t="s">
        <v>15</v>
      </c>
      <c r="E69" s="44" t="s">
        <v>88</v>
      </c>
      <c r="F69" s="122">
        <v>13457000</v>
      </c>
      <c r="G69" s="122">
        <v>0</v>
      </c>
      <c r="H69" s="122">
        <v>9499870.3699999992</v>
      </c>
      <c r="I69" s="122">
        <v>9499870.3699999992</v>
      </c>
      <c r="J69" s="122">
        <v>9499870.3699999992</v>
      </c>
      <c r="K69" s="79">
        <f t="shared" si="44"/>
        <v>0.70594265958237346</v>
      </c>
      <c r="L69" s="79">
        <f t="shared" si="45"/>
        <v>0.70594265958237346</v>
      </c>
      <c r="Q69" s="2"/>
      <c r="R69" s="2"/>
    </row>
    <row r="70" spans="1:18" ht="27.6" x14ac:dyDescent="0.3">
      <c r="A70" s="42" t="s">
        <v>87</v>
      </c>
      <c r="B70" s="43" t="s">
        <v>68</v>
      </c>
      <c r="C70" s="43" t="s">
        <v>69</v>
      </c>
      <c r="D70" s="43" t="s">
        <v>15</v>
      </c>
      <c r="E70" s="44" t="s">
        <v>88</v>
      </c>
      <c r="F70" s="122">
        <v>115546500</v>
      </c>
      <c r="G70" s="122">
        <v>0</v>
      </c>
      <c r="H70" s="122">
        <v>115415337</v>
      </c>
      <c r="I70" s="122">
        <v>102740662.65000001</v>
      </c>
      <c r="J70" s="122">
        <v>102740662.65000001</v>
      </c>
      <c r="K70" s="79">
        <f t="shared" si="44"/>
        <v>0.99886484662019193</v>
      </c>
      <c r="L70" s="79">
        <f t="shared" si="45"/>
        <v>0.88917156858926927</v>
      </c>
      <c r="Q70" s="2"/>
      <c r="R70" s="2"/>
    </row>
    <row r="71" spans="1:18" x14ac:dyDescent="0.3">
      <c r="A71" s="42" t="s">
        <v>89</v>
      </c>
      <c r="B71" s="43" t="s">
        <v>13</v>
      </c>
      <c r="C71" s="43" t="s">
        <v>14</v>
      </c>
      <c r="D71" s="43" t="s">
        <v>15</v>
      </c>
      <c r="E71" s="44" t="s">
        <v>90</v>
      </c>
      <c r="F71" s="122">
        <v>47283342</v>
      </c>
      <c r="G71" s="122">
        <v>0</v>
      </c>
      <c r="H71" s="122">
        <v>17999858.32</v>
      </c>
      <c r="I71" s="122">
        <v>17999858.32</v>
      </c>
      <c r="J71" s="122">
        <v>17999858.32</v>
      </c>
      <c r="K71" s="79">
        <f t="shared" si="44"/>
        <v>0.38068075475714047</v>
      </c>
      <c r="L71" s="79">
        <f t="shared" si="45"/>
        <v>0.38068075475714047</v>
      </c>
      <c r="Q71" s="2"/>
      <c r="R71" s="2"/>
    </row>
    <row r="72" spans="1:18" x14ac:dyDescent="0.3">
      <c r="A72" s="42" t="s">
        <v>89</v>
      </c>
      <c r="B72" s="43" t="s">
        <v>68</v>
      </c>
      <c r="C72" s="43" t="s">
        <v>69</v>
      </c>
      <c r="D72" s="43" t="s">
        <v>15</v>
      </c>
      <c r="E72" s="44" t="s">
        <v>90</v>
      </c>
      <c r="F72" s="122">
        <v>125190432</v>
      </c>
      <c r="G72" s="122">
        <v>0</v>
      </c>
      <c r="H72" s="122">
        <v>125188992</v>
      </c>
      <c r="I72" s="122">
        <v>100929786.31</v>
      </c>
      <c r="J72" s="122">
        <v>100929786.31</v>
      </c>
      <c r="K72" s="79">
        <f t="shared" si="44"/>
        <v>0.99998849752351682</v>
      </c>
      <c r="L72" s="79">
        <f t="shared" si="45"/>
        <v>0.80621006491933822</v>
      </c>
      <c r="M72" s="29"/>
      <c r="N72" s="29"/>
      <c r="O72" s="29"/>
      <c r="P72" s="29"/>
      <c r="Q72" s="30"/>
      <c r="R72" s="30"/>
    </row>
    <row r="73" spans="1:18" ht="27.6" x14ac:dyDescent="0.3">
      <c r="A73" s="42" t="s">
        <v>91</v>
      </c>
      <c r="B73" s="43" t="s">
        <v>13</v>
      </c>
      <c r="C73" s="43" t="s">
        <v>14</v>
      </c>
      <c r="D73" s="43" t="s">
        <v>15</v>
      </c>
      <c r="E73" s="44" t="s">
        <v>92</v>
      </c>
      <c r="F73" s="122">
        <v>4000000</v>
      </c>
      <c r="G73" s="122">
        <v>0</v>
      </c>
      <c r="H73" s="122">
        <v>4000000</v>
      </c>
      <c r="I73" s="122">
        <v>4000000</v>
      </c>
      <c r="J73" s="122">
        <v>4000000</v>
      </c>
      <c r="K73" s="79">
        <f t="shared" si="44"/>
        <v>1</v>
      </c>
      <c r="L73" s="79">
        <f t="shared" si="45"/>
        <v>1</v>
      </c>
      <c r="Q73" s="2"/>
      <c r="R73" s="2"/>
    </row>
    <row r="74" spans="1:18" s="2" customFormat="1" ht="27.6" x14ac:dyDescent="0.3">
      <c r="A74" s="42" t="s">
        <v>91</v>
      </c>
      <c r="B74" s="43" t="s">
        <v>68</v>
      </c>
      <c r="C74" s="43" t="s">
        <v>69</v>
      </c>
      <c r="D74" s="43" t="s">
        <v>15</v>
      </c>
      <c r="E74" s="44" t="s">
        <v>92</v>
      </c>
      <c r="F74" s="122">
        <v>8360000</v>
      </c>
      <c r="G74" s="122">
        <v>0</v>
      </c>
      <c r="H74" s="122">
        <v>8360000</v>
      </c>
      <c r="I74" s="122">
        <v>0</v>
      </c>
      <c r="J74" s="122">
        <v>0</v>
      </c>
      <c r="K74" s="79">
        <f t="shared" si="44"/>
        <v>1</v>
      </c>
      <c r="L74" s="79">
        <f t="shared" si="45"/>
        <v>0</v>
      </c>
      <c r="M74"/>
      <c r="N74"/>
      <c r="O74"/>
      <c r="P74"/>
    </row>
    <row r="75" spans="1:18" x14ac:dyDescent="0.3">
      <c r="A75" s="42" t="s">
        <v>93</v>
      </c>
      <c r="B75" s="43" t="s">
        <v>13</v>
      </c>
      <c r="C75" s="43" t="s">
        <v>14</v>
      </c>
      <c r="D75" s="43" t="s">
        <v>15</v>
      </c>
      <c r="E75" s="44" t="s">
        <v>94</v>
      </c>
      <c r="F75" s="122">
        <v>137000000</v>
      </c>
      <c r="G75" s="122">
        <v>0</v>
      </c>
      <c r="H75" s="122">
        <v>93571362.5</v>
      </c>
      <c r="I75" s="122">
        <v>49304683.5</v>
      </c>
      <c r="J75" s="122">
        <v>49304683.5</v>
      </c>
      <c r="K75" s="79">
        <f t="shared" si="44"/>
        <v>0.6830026459854015</v>
      </c>
      <c r="L75" s="79">
        <f t="shared" si="45"/>
        <v>0.359888200729927</v>
      </c>
      <c r="M75" s="29"/>
      <c r="N75" s="29"/>
      <c r="O75" s="29"/>
      <c r="P75" s="29"/>
      <c r="Q75" s="30"/>
      <c r="R75" s="30"/>
    </row>
    <row r="76" spans="1:18" x14ac:dyDescent="0.3">
      <c r="A76" s="42" t="s">
        <v>93</v>
      </c>
      <c r="B76" s="43" t="s">
        <v>68</v>
      </c>
      <c r="C76" s="43" t="s">
        <v>69</v>
      </c>
      <c r="D76" s="43" t="s">
        <v>15</v>
      </c>
      <c r="E76" s="44" t="s">
        <v>94</v>
      </c>
      <c r="F76" s="122">
        <v>63911180</v>
      </c>
      <c r="G76" s="122">
        <v>0</v>
      </c>
      <c r="H76" s="122">
        <v>63864413</v>
      </c>
      <c r="I76" s="122">
        <v>55504413</v>
      </c>
      <c r="J76" s="122">
        <v>55504413</v>
      </c>
      <c r="K76" s="79">
        <f t="shared" ref="K76" si="46">H76/F76</f>
        <v>0.99926825009333264</v>
      </c>
      <c r="L76" s="79">
        <f t="shared" ref="L76" si="47">I76/F76</f>
        <v>0.86846171514905535</v>
      </c>
      <c r="M76" s="29"/>
      <c r="N76" s="29"/>
      <c r="O76" s="29"/>
      <c r="P76" s="29"/>
      <c r="Q76" s="30"/>
      <c r="R76" s="30"/>
    </row>
    <row r="77" spans="1:18" x14ac:dyDescent="0.3">
      <c r="A77" s="45" t="s">
        <v>236</v>
      </c>
      <c r="B77" s="39"/>
      <c r="C77" s="39"/>
      <c r="D77" s="40"/>
      <c r="E77" s="10" t="s">
        <v>237</v>
      </c>
      <c r="F77" s="121">
        <f t="shared" ref="F77:J77" si="48">SUM(F78:F87)</f>
        <v>292174510</v>
      </c>
      <c r="G77" s="121">
        <f t="shared" si="48"/>
        <v>0</v>
      </c>
      <c r="H77" s="121">
        <f t="shared" si="48"/>
        <v>276344105.93000001</v>
      </c>
      <c r="I77" s="121">
        <f t="shared" si="48"/>
        <v>190573410.5</v>
      </c>
      <c r="J77" s="121">
        <f t="shared" si="48"/>
        <v>190573410.5</v>
      </c>
      <c r="K77" s="41">
        <f>H77/F77</f>
        <v>0.945818668199358</v>
      </c>
      <c r="L77" s="41">
        <f>I77/F77</f>
        <v>0.65225885208124423</v>
      </c>
      <c r="M77" s="29"/>
      <c r="N77" s="29"/>
      <c r="O77" s="29"/>
      <c r="P77" s="29"/>
      <c r="Q77" s="30"/>
      <c r="R77" s="30"/>
    </row>
    <row r="78" spans="1:18" ht="27.6" x14ac:dyDescent="0.3">
      <c r="A78" s="42" t="s">
        <v>95</v>
      </c>
      <c r="B78" s="43" t="s">
        <v>13</v>
      </c>
      <c r="C78" s="43" t="s">
        <v>14</v>
      </c>
      <c r="D78" s="43" t="s">
        <v>15</v>
      </c>
      <c r="E78" s="44" t="s">
        <v>96</v>
      </c>
      <c r="F78" s="122">
        <v>69957000</v>
      </c>
      <c r="G78" s="122">
        <v>0</v>
      </c>
      <c r="H78" s="122">
        <v>65998674.200000003</v>
      </c>
      <c r="I78" s="122">
        <v>65998674.200000003</v>
      </c>
      <c r="J78" s="122">
        <v>65998674.200000003</v>
      </c>
      <c r="K78" s="79">
        <f t="shared" ref="K78" si="49">H78/F78</f>
        <v>0.94341773089183356</v>
      </c>
      <c r="L78" s="79">
        <f t="shared" ref="L78" si="50">I78/F78</f>
        <v>0.94341773089183356</v>
      </c>
      <c r="M78" s="29"/>
      <c r="N78" s="29"/>
      <c r="O78" s="29"/>
      <c r="P78" s="29"/>
      <c r="Q78" s="30"/>
      <c r="R78" s="30"/>
    </row>
    <row r="79" spans="1:18" ht="27.6" x14ac:dyDescent="0.3">
      <c r="A79" s="42" t="s">
        <v>95</v>
      </c>
      <c r="B79" s="43" t="s">
        <v>68</v>
      </c>
      <c r="C79" s="43" t="s">
        <v>69</v>
      </c>
      <c r="D79" s="43" t="s">
        <v>15</v>
      </c>
      <c r="E79" s="44" t="s">
        <v>96</v>
      </c>
      <c r="F79" s="122">
        <v>101145390</v>
      </c>
      <c r="G79" s="122">
        <v>0</v>
      </c>
      <c r="H79" s="122">
        <v>101145390</v>
      </c>
      <c r="I79" s="122">
        <v>47267053.229999997</v>
      </c>
      <c r="J79" s="122">
        <v>47267053.229999997</v>
      </c>
      <c r="K79" s="79">
        <f t="shared" ref="K79:K86" si="51">H79/F79</f>
        <v>1</v>
      </c>
      <c r="L79" s="79">
        <f t="shared" ref="L79:L86" si="52">I79/F79</f>
        <v>0.46731791958091218</v>
      </c>
      <c r="M79" s="29"/>
      <c r="N79" s="29"/>
      <c r="O79" s="29"/>
      <c r="P79" s="29"/>
      <c r="Q79" s="30"/>
      <c r="R79" s="30"/>
    </row>
    <row r="80" spans="1:18" x14ac:dyDescent="0.3">
      <c r="A80" s="42" t="s">
        <v>97</v>
      </c>
      <c r="B80" s="43" t="s">
        <v>13</v>
      </c>
      <c r="C80" s="43" t="s">
        <v>14</v>
      </c>
      <c r="D80" s="43" t="s">
        <v>15</v>
      </c>
      <c r="E80" s="44" t="s">
        <v>70</v>
      </c>
      <c r="F80" s="122">
        <v>800000</v>
      </c>
      <c r="G80" s="122">
        <v>0</v>
      </c>
      <c r="H80" s="122">
        <v>799925.58</v>
      </c>
      <c r="I80" s="122">
        <v>799925.58</v>
      </c>
      <c r="J80" s="122">
        <v>799925.58</v>
      </c>
      <c r="K80" s="79">
        <f t="shared" si="51"/>
        <v>0.99990697499999992</v>
      </c>
      <c r="L80" s="79">
        <f t="shared" si="52"/>
        <v>0.99990697499999992</v>
      </c>
      <c r="M80" s="29"/>
      <c r="N80" s="29"/>
      <c r="O80" s="29"/>
      <c r="P80" s="29"/>
      <c r="Q80" s="30"/>
      <c r="R80" s="30"/>
    </row>
    <row r="81" spans="1:18" x14ac:dyDescent="0.3">
      <c r="A81" s="42" t="s">
        <v>97</v>
      </c>
      <c r="B81" s="43" t="s">
        <v>68</v>
      </c>
      <c r="C81" s="43" t="s">
        <v>69</v>
      </c>
      <c r="D81" s="43" t="s">
        <v>15</v>
      </c>
      <c r="E81" s="44" t="s">
        <v>70</v>
      </c>
      <c r="F81" s="122">
        <v>2000000</v>
      </c>
      <c r="G81" s="122">
        <v>0</v>
      </c>
      <c r="H81" s="122">
        <v>2000000</v>
      </c>
      <c r="I81" s="122">
        <v>1890405</v>
      </c>
      <c r="J81" s="122">
        <v>1890405</v>
      </c>
      <c r="K81" s="79">
        <f t="shared" si="51"/>
        <v>1</v>
      </c>
      <c r="L81" s="79">
        <f t="shared" si="52"/>
        <v>0.94520249999999995</v>
      </c>
      <c r="M81" s="29"/>
      <c r="N81" s="29"/>
      <c r="O81" s="29"/>
      <c r="P81" s="29"/>
      <c r="Q81" s="30"/>
      <c r="R81" s="30"/>
    </row>
    <row r="82" spans="1:18" x14ac:dyDescent="0.3">
      <c r="A82" s="42" t="s">
        <v>98</v>
      </c>
      <c r="B82" s="43" t="s">
        <v>13</v>
      </c>
      <c r="C82" s="43" t="s">
        <v>14</v>
      </c>
      <c r="D82" s="43" t="s">
        <v>15</v>
      </c>
      <c r="E82" s="44" t="s">
        <v>99</v>
      </c>
      <c r="F82" s="122">
        <v>3958000</v>
      </c>
      <c r="G82" s="122">
        <v>0</v>
      </c>
      <c r="H82" s="122">
        <v>0</v>
      </c>
      <c r="I82" s="122">
        <v>0</v>
      </c>
      <c r="J82" s="122">
        <v>0</v>
      </c>
      <c r="K82" s="79">
        <f t="shared" si="51"/>
        <v>0</v>
      </c>
      <c r="L82" s="79">
        <f t="shared" si="52"/>
        <v>0</v>
      </c>
      <c r="M82" s="29"/>
      <c r="N82" s="29"/>
      <c r="O82" s="29"/>
      <c r="P82" s="29"/>
      <c r="Q82" s="30"/>
      <c r="R82" s="30"/>
    </row>
    <row r="83" spans="1:18" s="6" customFormat="1" ht="18" x14ac:dyDescent="0.35">
      <c r="A83" s="42" t="s">
        <v>98</v>
      </c>
      <c r="B83" s="43" t="s">
        <v>68</v>
      </c>
      <c r="C83" s="43" t="s">
        <v>69</v>
      </c>
      <c r="D83" s="43" t="s">
        <v>15</v>
      </c>
      <c r="E83" s="44" t="s">
        <v>99</v>
      </c>
      <c r="F83" s="122">
        <v>400000</v>
      </c>
      <c r="G83" s="122">
        <v>0</v>
      </c>
      <c r="H83" s="122">
        <v>400000</v>
      </c>
      <c r="I83" s="122">
        <v>400000</v>
      </c>
      <c r="J83" s="122">
        <v>400000</v>
      </c>
      <c r="K83" s="79">
        <f t="shared" si="51"/>
        <v>1</v>
      </c>
      <c r="L83" s="79">
        <f t="shared" si="52"/>
        <v>1</v>
      </c>
      <c r="M83"/>
      <c r="N83"/>
      <c r="O83"/>
      <c r="P83"/>
    </row>
    <row r="84" spans="1:18" s="12" customFormat="1" x14ac:dyDescent="0.3">
      <c r="A84" s="42" t="s">
        <v>100</v>
      </c>
      <c r="B84" s="43" t="s">
        <v>13</v>
      </c>
      <c r="C84" s="43" t="s">
        <v>14</v>
      </c>
      <c r="D84" s="43" t="s">
        <v>15</v>
      </c>
      <c r="E84" s="44" t="s">
        <v>101</v>
      </c>
      <c r="F84" s="122">
        <v>51107000</v>
      </c>
      <c r="G84" s="122">
        <v>0</v>
      </c>
      <c r="H84" s="122">
        <v>47149996.149999999</v>
      </c>
      <c r="I84" s="122">
        <v>47149996.149999999</v>
      </c>
      <c r="J84" s="122">
        <v>47149996.149999999</v>
      </c>
      <c r="K84" s="79">
        <f t="shared" si="51"/>
        <v>0.92257413172363856</v>
      </c>
      <c r="L84" s="79">
        <f t="shared" si="52"/>
        <v>0.92257413172363856</v>
      </c>
      <c r="M84"/>
      <c r="N84"/>
      <c r="O84"/>
      <c r="P84"/>
    </row>
    <row r="85" spans="1:18" x14ac:dyDescent="0.3">
      <c r="A85" s="42" t="s">
        <v>100</v>
      </c>
      <c r="B85" s="43" t="s">
        <v>68</v>
      </c>
      <c r="C85" s="43" t="s">
        <v>69</v>
      </c>
      <c r="D85" s="43" t="s">
        <v>15</v>
      </c>
      <c r="E85" s="44" t="s">
        <v>101</v>
      </c>
      <c r="F85" s="122">
        <v>58850120</v>
      </c>
      <c r="G85" s="122">
        <v>0</v>
      </c>
      <c r="H85" s="122">
        <v>58850120</v>
      </c>
      <c r="I85" s="122">
        <v>27067356.34</v>
      </c>
      <c r="J85" s="122">
        <v>27067356.34</v>
      </c>
      <c r="K85" s="79">
        <f t="shared" si="51"/>
        <v>1</v>
      </c>
      <c r="L85" s="79">
        <f t="shared" si="52"/>
        <v>0.45993714779171224</v>
      </c>
      <c r="M85" s="29"/>
      <c r="N85" s="29"/>
      <c r="O85" s="29"/>
      <c r="P85" s="29"/>
      <c r="Q85" s="30"/>
      <c r="R85" s="30"/>
    </row>
    <row r="86" spans="1:18" ht="27.6" x14ac:dyDescent="0.3">
      <c r="A86" s="42" t="s">
        <v>102</v>
      </c>
      <c r="B86" s="43" t="s">
        <v>13</v>
      </c>
      <c r="C86" s="43" t="s">
        <v>14</v>
      </c>
      <c r="D86" s="43" t="s">
        <v>15</v>
      </c>
      <c r="E86" s="44" t="s">
        <v>103</v>
      </c>
      <c r="F86" s="122">
        <v>3957000</v>
      </c>
      <c r="G86" s="122">
        <v>0</v>
      </c>
      <c r="H86" s="122">
        <v>0</v>
      </c>
      <c r="I86" s="122">
        <v>0</v>
      </c>
      <c r="J86" s="122">
        <v>0</v>
      </c>
      <c r="K86" s="79">
        <f t="shared" si="51"/>
        <v>0</v>
      </c>
      <c r="L86" s="79">
        <f t="shared" si="52"/>
        <v>0</v>
      </c>
      <c r="Q86" s="2"/>
      <c r="R86" s="2"/>
    </row>
    <row r="87" spans="1:18" ht="27.6" x14ac:dyDescent="0.3">
      <c r="A87" s="42" t="s">
        <v>102</v>
      </c>
      <c r="B87" s="43" t="s">
        <v>68</v>
      </c>
      <c r="C87" s="43" t="s">
        <v>69</v>
      </c>
      <c r="D87" s="43" t="s">
        <v>15</v>
      </c>
      <c r="E87" s="44" t="s">
        <v>103</v>
      </c>
      <c r="F87" s="122">
        <v>0</v>
      </c>
      <c r="G87" s="122">
        <v>0</v>
      </c>
      <c r="H87" s="122">
        <v>0</v>
      </c>
      <c r="I87" s="122">
        <v>0</v>
      </c>
      <c r="J87" s="122">
        <v>0</v>
      </c>
      <c r="K87" s="79">
        <v>0</v>
      </c>
      <c r="L87" s="79">
        <v>0</v>
      </c>
      <c r="M87" s="29"/>
      <c r="N87" s="29"/>
      <c r="O87" s="29"/>
      <c r="P87" s="29"/>
      <c r="Q87" s="30"/>
      <c r="R87" s="30"/>
    </row>
    <row r="88" spans="1:18" x14ac:dyDescent="0.3">
      <c r="A88" s="54" t="s">
        <v>238</v>
      </c>
      <c r="B88" s="55"/>
      <c r="C88" s="55"/>
      <c r="D88" s="56"/>
      <c r="E88" s="57" t="s">
        <v>239</v>
      </c>
      <c r="F88" s="129">
        <f t="shared" ref="F88:J88" si="53">SUM(F89+F101+F105+F118+F124+F125)</f>
        <v>36859421027</v>
      </c>
      <c r="G88" s="129">
        <f t="shared" si="53"/>
        <v>0</v>
      </c>
      <c r="H88" s="129">
        <f t="shared" si="53"/>
        <v>35982525078.68</v>
      </c>
      <c r="I88" s="129">
        <f t="shared" si="53"/>
        <v>33993788001.110001</v>
      </c>
      <c r="J88" s="129">
        <f t="shared" si="53"/>
        <v>33238375633.459999</v>
      </c>
      <c r="K88" s="58">
        <f>H88/F88</f>
        <v>0.9762097199606673</v>
      </c>
      <c r="L88" s="58">
        <f>I88/F88</f>
        <v>0.92225507221638436</v>
      </c>
      <c r="M88" s="29"/>
      <c r="N88" s="29"/>
      <c r="O88" s="29"/>
      <c r="P88" s="29"/>
      <c r="Q88" s="30"/>
      <c r="R88" s="30"/>
    </row>
    <row r="89" spans="1:18" ht="55.2" x14ac:dyDescent="0.3">
      <c r="A89" s="59" t="s">
        <v>240</v>
      </c>
      <c r="B89" s="35"/>
      <c r="C89" s="35"/>
      <c r="D89" s="36"/>
      <c r="E89" s="18" t="s">
        <v>241</v>
      </c>
      <c r="F89" s="127">
        <f t="shared" ref="F89:J89" si="54">SUM(F90:F100)</f>
        <v>4369448977</v>
      </c>
      <c r="G89" s="127">
        <f t="shared" si="54"/>
        <v>0</v>
      </c>
      <c r="H89" s="127">
        <f t="shared" si="54"/>
        <v>4087345716.8799996</v>
      </c>
      <c r="I89" s="127">
        <f t="shared" si="54"/>
        <v>3838212272.79</v>
      </c>
      <c r="J89" s="127">
        <f t="shared" si="54"/>
        <v>3836877842.9099998</v>
      </c>
      <c r="K89" s="37">
        <f>H89/F89</f>
        <v>0.93543733738397183</v>
      </c>
      <c r="L89" s="37">
        <f>I89/F89</f>
        <v>0.87842020652802322</v>
      </c>
      <c r="M89" s="29"/>
      <c r="N89" s="29"/>
      <c r="O89" s="29"/>
      <c r="P89" s="29"/>
      <c r="Q89" s="30"/>
      <c r="R89" s="30"/>
    </row>
    <row r="90" spans="1:18" ht="27.6" x14ac:dyDescent="0.3">
      <c r="A90" s="42" t="s">
        <v>104</v>
      </c>
      <c r="B90" s="43" t="s">
        <v>13</v>
      </c>
      <c r="C90" s="43" t="s">
        <v>14</v>
      </c>
      <c r="D90" s="43" t="s">
        <v>15</v>
      </c>
      <c r="E90" s="44" t="s">
        <v>105</v>
      </c>
      <c r="F90" s="122">
        <v>4000000</v>
      </c>
      <c r="G90" s="122">
        <v>0</v>
      </c>
      <c r="H90" s="122">
        <v>2651902</v>
      </c>
      <c r="I90" s="122">
        <v>2651902</v>
      </c>
      <c r="J90" s="122">
        <v>2651902</v>
      </c>
      <c r="K90" s="79">
        <f t="shared" ref="K90" si="55">H90/F90</f>
        <v>0.66297550000000005</v>
      </c>
      <c r="L90" s="79">
        <f t="shared" ref="L90" si="56">I90/F90</f>
        <v>0.66297550000000005</v>
      </c>
      <c r="M90" s="29"/>
      <c r="N90" s="29"/>
      <c r="O90" s="29"/>
      <c r="P90" s="29"/>
      <c r="Q90" s="30"/>
      <c r="R90" s="30"/>
    </row>
    <row r="91" spans="1:18" ht="27.6" x14ac:dyDescent="0.3">
      <c r="A91" s="42" t="s">
        <v>104</v>
      </c>
      <c r="B91" s="43" t="s">
        <v>68</v>
      </c>
      <c r="C91" s="43" t="s">
        <v>69</v>
      </c>
      <c r="D91" s="43" t="s">
        <v>15</v>
      </c>
      <c r="E91" s="44" t="s">
        <v>105</v>
      </c>
      <c r="F91" s="122">
        <v>512268183</v>
      </c>
      <c r="G91" s="122">
        <v>0</v>
      </c>
      <c r="H91" s="122">
        <v>497573800.49000001</v>
      </c>
      <c r="I91" s="122">
        <v>374255466.11000001</v>
      </c>
      <c r="J91" s="122">
        <v>372921036.23000002</v>
      </c>
      <c r="K91" s="79">
        <f t="shared" ref="K91:K100" si="57">H91/F91</f>
        <v>0.97131505918648864</v>
      </c>
      <c r="L91" s="79">
        <f t="shared" ref="L91:L100" si="58">I91/F91</f>
        <v>0.73058503051711099</v>
      </c>
      <c r="M91" s="29"/>
      <c r="N91" s="29"/>
      <c r="O91" s="29"/>
      <c r="P91" s="29"/>
      <c r="Q91" s="30"/>
      <c r="R91" s="30"/>
    </row>
    <row r="92" spans="1:18" x14ac:dyDescent="0.3">
      <c r="A92" s="42" t="s">
        <v>106</v>
      </c>
      <c r="B92" s="43" t="s">
        <v>13</v>
      </c>
      <c r="C92" s="43" t="s">
        <v>14</v>
      </c>
      <c r="D92" s="43" t="s">
        <v>15</v>
      </c>
      <c r="E92" s="44" t="s">
        <v>107</v>
      </c>
      <c r="F92" s="122">
        <v>3000000</v>
      </c>
      <c r="G92" s="122">
        <v>0</v>
      </c>
      <c r="H92" s="122">
        <v>596200</v>
      </c>
      <c r="I92" s="122">
        <v>596200</v>
      </c>
      <c r="J92" s="122">
        <v>596200</v>
      </c>
      <c r="K92" s="79">
        <f t="shared" si="57"/>
        <v>0.19873333333333335</v>
      </c>
      <c r="L92" s="79">
        <f t="shared" si="58"/>
        <v>0.19873333333333335</v>
      </c>
      <c r="M92" s="29"/>
      <c r="N92" s="29"/>
      <c r="O92" s="29"/>
      <c r="P92" s="29"/>
      <c r="Q92" s="30"/>
      <c r="R92" s="30"/>
    </row>
    <row r="93" spans="1:18" x14ac:dyDescent="0.3">
      <c r="A93" s="42" t="s">
        <v>106</v>
      </c>
      <c r="B93" s="43" t="s">
        <v>68</v>
      </c>
      <c r="C93" s="43" t="s">
        <v>69</v>
      </c>
      <c r="D93" s="43" t="s">
        <v>15</v>
      </c>
      <c r="E93" s="44" t="s">
        <v>107</v>
      </c>
      <c r="F93" s="122">
        <v>1120526294</v>
      </c>
      <c r="G93" s="122">
        <v>0</v>
      </c>
      <c r="H93" s="122">
        <v>1076406004</v>
      </c>
      <c r="I93" s="122">
        <v>1032971827.29</v>
      </c>
      <c r="J93" s="122">
        <v>1032971827.29</v>
      </c>
      <c r="K93" s="79">
        <f t="shared" si="57"/>
        <v>0.96062538627049832</v>
      </c>
      <c r="L93" s="79">
        <f t="shared" si="58"/>
        <v>0.92186308596342492</v>
      </c>
      <c r="M93" s="29"/>
      <c r="N93" s="29"/>
      <c r="O93" s="29"/>
      <c r="P93" s="29"/>
      <c r="Q93" s="30"/>
      <c r="R93" s="30"/>
    </row>
    <row r="94" spans="1:18" x14ac:dyDescent="0.3">
      <c r="A94" s="42" t="s">
        <v>108</v>
      </c>
      <c r="B94" s="43" t="s">
        <v>68</v>
      </c>
      <c r="C94" s="43" t="s">
        <v>69</v>
      </c>
      <c r="D94" s="43" t="s">
        <v>15</v>
      </c>
      <c r="E94" s="44" t="s">
        <v>109</v>
      </c>
      <c r="F94" s="122">
        <v>55000000</v>
      </c>
      <c r="G94" s="122">
        <v>0</v>
      </c>
      <c r="H94" s="122">
        <v>55000000</v>
      </c>
      <c r="I94" s="122">
        <v>32805454</v>
      </c>
      <c r="J94" s="122">
        <v>32805454</v>
      </c>
      <c r="K94" s="79">
        <f t="shared" si="57"/>
        <v>1</v>
      </c>
      <c r="L94" s="79">
        <f t="shared" si="58"/>
        <v>0.59646279999999996</v>
      </c>
      <c r="Q94" s="2"/>
      <c r="R94" s="2"/>
    </row>
    <row r="95" spans="1:18" x14ac:dyDescent="0.3">
      <c r="A95" s="42" t="s">
        <v>110</v>
      </c>
      <c r="B95" s="43" t="s">
        <v>13</v>
      </c>
      <c r="C95" s="43" t="s">
        <v>14</v>
      </c>
      <c r="D95" s="43" t="s">
        <v>15</v>
      </c>
      <c r="E95" s="44" t="s">
        <v>111</v>
      </c>
      <c r="F95" s="122">
        <v>22000000</v>
      </c>
      <c r="G95" s="122">
        <v>0</v>
      </c>
      <c r="H95" s="122">
        <v>9547950</v>
      </c>
      <c r="I95" s="122">
        <v>9547950</v>
      </c>
      <c r="J95" s="122">
        <v>9547950</v>
      </c>
      <c r="K95" s="79">
        <f t="shared" si="57"/>
        <v>0.43399772727272729</v>
      </c>
      <c r="L95" s="79">
        <f t="shared" si="58"/>
        <v>0.43399772727272729</v>
      </c>
      <c r="Q95" s="2"/>
      <c r="R95" s="2"/>
    </row>
    <row r="96" spans="1:18" x14ac:dyDescent="0.3">
      <c r="A96" s="42" t="s">
        <v>110</v>
      </c>
      <c r="B96" s="43" t="s">
        <v>68</v>
      </c>
      <c r="C96" s="43" t="s">
        <v>69</v>
      </c>
      <c r="D96" s="43" t="s">
        <v>15</v>
      </c>
      <c r="E96" s="44" t="s">
        <v>111</v>
      </c>
      <c r="F96" s="122">
        <v>0</v>
      </c>
      <c r="G96" s="122">
        <v>0</v>
      </c>
      <c r="H96" s="122">
        <v>0</v>
      </c>
      <c r="I96" s="122">
        <v>0</v>
      </c>
      <c r="J96" s="122">
        <v>0</v>
      </c>
      <c r="K96" s="79">
        <v>0</v>
      </c>
      <c r="L96" s="79">
        <v>0</v>
      </c>
    </row>
    <row r="97" spans="1:18" x14ac:dyDescent="0.3">
      <c r="A97" s="42" t="s">
        <v>112</v>
      </c>
      <c r="B97" s="43" t="s">
        <v>13</v>
      </c>
      <c r="C97" s="43" t="s">
        <v>14</v>
      </c>
      <c r="D97" s="43" t="s">
        <v>15</v>
      </c>
      <c r="E97" s="44" t="s">
        <v>113</v>
      </c>
      <c r="F97" s="122">
        <v>193000000</v>
      </c>
      <c r="G97" s="122">
        <v>0</v>
      </c>
      <c r="H97" s="122">
        <v>190800000</v>
      </c>
      <c r="I97" s="122">
        <v>176978659</v>
      </c>
      <c r="J97" s="122">
        <v>176978659</v>
      </c>
      <c r="K97" s="79">
        <f t="shared" si="57"/>
        <v>0.98860103626943008</v>
      </c>
      <c r="L97" s="79">
        <f t="shared" si="58"/>
        <v>0.91698787046632124</v>
      </c>
      <c r="M97" s="29"/>
      <c r="N97" s="29"/>
      <c r="O97" s="29"/>
      <c r="P97" s="29"/>
      <c r="Q97" s="30"/>
      <c r="R97" s="30"/>
    </row>
    <row r="98" spans="1:18" x14ac:dyDescent="0.3">
      <c r="A98" s="42" t="s">
        <v>112</v>
      </c>
      <c r="B98" s="43" t="s">
        <v>68</v>
      </c>
      <c r="C98" s="43" t="s">
        <v>69</v>
      </c>
      <c r="D98" s="43" t="s">
        <v>15</v>
      </c>
      <c r="E98" s="44" t="s">
        <v>113</v>
      </c>
      <c r="F98" s="122">
        <v>394200000</v>
      </c>
      <c r="G98" s="122">
        <v>0</v>
      </c>
      <c r="H98" s="122">
        <v>394200000</v>
      </c>
      <c r="I98" s="122">
        <v>347834954</v>
      </c>
      <c r="J98" s="122">
        <v>347834954</v>
      </c>
      <c r="K98" s="79">
        <f t="shared" si="57"/>
        <v>1</v>
      </c>
      <c r="L98" s="79">
        <f t="shared" si="58"/>
        <v>0.88238192288178585</v>
      </c>
      <c r="M98" s="29"/>
      <c r="N98" s="29"/>
      <c r="O98" s="29"/>
      <c r="P98" s="29"/>
      <c r="Q98" s="30"/>
      <c r="R98" s="30"/>
    </row>
    <row r="99" spans="1:18" ht="27.6" x14ac:dyDescent="0.3">
      <c r="A99" s="42" t="s">
        <v>114</v>
      </c>
      <c r="B99" s="43" t="s">
        <v>13</v>
      </c>
      <c r="C99" s="43" t="s">
        <v>14</v>
      </c>
      <c r="D99" s="43" t="s">
        <v>15</v>
      </c>
      <c r="E99" s="44" t="s">
        <v>115</v>
      </c>
      <c r="F99" s="122">
        <v>225000000</v>
      </c>
      <c r="G99" s="122">
        <v>0</v>
      </c>
      <c r="H99" s="122">
        <v>73664825.450000003</v>
      </c>
      <c r="I99" s="122">
        <v>73664825.450000003</v>
      </c>
      <c r="J99" s="122">
        <v>73664825.450000003</v>
      </c>
      <c r="K99" s="79">
        <f t="shared" si="57"/>
        <v>0.32739922422222223</v>
      </c>
      <c r="L99" s="79">
        <f t="shared" si="58"/>
        <v>0.32739922422222223</v>
      </c>
      <c r="M99" s="29"/>
      <c r="N99" s="29"/>
      <c r="O99" s="29"/>
      <c r="P99" s="29"/>
      <c r="Q99" s="30"/>
      <c r="R99" s="30"/>
    </row>
    <row r="100" spans="1:18" ht="27.6" x14ac:dyDescent="0.3">
      <c r="A100" s="42" t="s">
        <v>114</v>
      </c>
      <c r="B100" s="43" t="s">
        <v>68</v>
      </c>
      <c r="C100" s="43" t="s">
        <v>69</v>
      </c>
      <c r="D100" s="43" t="s">
        <v>15</v>
      </c>
      <c r="E100" s="44" t="s">
        <v>115</v>
      </c>
      <c r="F100" s="122">
        <v>1840454500</v>
      </c>
      <c r="G100" s="122">
        <v>0</v>
      </c>
      <c r="H100" s="122">
        <v>1786905034.9400001</v>
      </c>
      <c r="I100" s="122">
        <v>1786905034.9400001</v>
      </c>
      <c r="J100" s="122">
        <v>1786905034.9400001</v>
      </c>
      <c r="K100" s="79">
        <f t="shared" si="57"/>
        <v>0.97090421683339634</v>
      </c>
      <c r="L100" s="79">
        <f t="shared" si="58"/>
        <v>0.97090421683339634</v>
      </c>
    </row>
    <row r="101" spans="1:18" ht="27.6" x14ac:dyDescent="0.3">
      <c r="A101" s="45" t="s">
        <v>242</v>
      </c>
      <c r="B101" s="39"/>
      <c r="C101" s="39"/>
      <c r="D101" s="40"/>
      <c r="E101" s="10" t="s">
        <v>243</v>
      </c>
      <c r="F101" s="121">
        <f t="shared" ref="F101:J101" si="59">SUM(F102:F104)</f>
        <v>7800328312</v>
      </c>
      <c r="G101" s="121">
        <f t="shared" si="59"/>
        <v>0</v>
      </c>
      <c r="H101" s="121">
        <f t="shared" si="59"/>
        <v>7649598566.3600006</v>
      </c>
      <c r="I101" s="121">
        <f t="shared" si="59"/>
        <v>7535863233.3400002</v>
      </c>
      <c r="J101" s="121">
        <f t="shared" si="59"/>
        <v>7535863233.3400002</v>
      </c>
      <c r="K101" s="41">
        <f>H101/F101</f>
        <v>0.98067648698733401</v>
      </c>
      <c r="L101" s="41">
        <f>I101/F101</f>
        <v>0.96609564776226819</v>
      </c>
      <c r="Q101" s="2"/>
      <c r="R101" s="2"/>
    </row>
    <row r="102" spans="1:18" x14ac:dyDescent="0.3">
      <c r="A102" s="42" t="s">
        <v>116</v>
      </c>
      <c r="B102" s="43" t="s">
        <v>13</v>
      </c>
      <c r="C102" s="43" t="s">
        <v>14</v>
      </c>
      <c r="D102" s="43" t="s">
        <v>15</v>
      </c>
      <c r="E102" s="44" t="s">
        <v>117</v>
      </c>
      <c r="F102" s="122">
        <v>494848516</v>
      </c>
      <c r="G102" s="122">
        <v>0</v>
      </c>
      <c r="H102" s="122">
        <v>484848516</v>
      </c>
      <c r="I102" s="122">
        <v>484848515</v>
      </c>
      <c r="J102" s="122">
        <v>484848515</v>
      </c>
      <c r="K102" s="79">
        <f t="shared" ref="K102:K104" si="60">H102/F102</f>
        <v>0.97979179551586248</v>
      </c>
      <c r="L102" s="79">
        <f t="shared" ref="L102:L104" si="61">I102/F102</f>
        <v>0.97979179349504197</v>
      </c>
      <c r="Q102" s="2"/>
      <c r="R102" s="2"/>
    </row>
    <row r="103" spans="1:18" x14ac:dyDescent="0.3">
      <c r="A103" s="42" t="s">
        <v>116</v>
      </c>
      <c r="B103" s="43" t="s">
        <v>68</v>
      </c>
      <c r="C103" s="43" t="s">
        <v>69</v>
      </c>
      <c r="D103" s="43" t="s">
        <v>15</v>
      </c>
      <c r="E103" s="44" t="s">
        <v>117</v>
      </c>
      <c r="F103" s="122">
        <v>2197658296</v>
      </c>
      <c r="G103" s="122">
        <v>0</v>
      </c>
      <c r="H103" s="122">
        <v>2083084988.3</v>
      </c>
      <c r="I103" s="122">
        <v>2016131013.3</v>
      </c>
      <c r="J103" s="122">
        <v>2016131013.3</v>
      </c>
      <c r="K103" s="79">
        <f t="shared" si="60"/>
        <v>0.94786573148858622</v>
      </c>
      <c r="L103" s="79">
        <f t="shared" si="61"/>
        <v>0.9173996780889907</v>
      </c>
      <c r="Q103" s="2"/>
      <c r="R103" s="2"/>
    </row>
    <row r="104" spans="1:18" x14ac:dyDescent="0.3">
      <c r="A104" s="42" t="s">
        <v>118</v>
      </c>
      <c r="B104" s="43" t="s">
        <v>68</v>
      </c>
      <c r="C104" s="43" t="s">
        <v>69</v>
      </c>
      <c r="D104" s="43" t="s">
        <v>15</v>
      </c>
      <c r="E104" s="44" t="s">
        <v>119</v>
      </c>
      <c r="F104" s="122">
        <v>5107821500</v>
      </c>
      <c r="G104" s="122">
        <v>0</v>
      </c>
      <c r="H104" s="122">
        <v>5081665062.0600004</v>
      </c>
      <c r="I104" s="122">
        <v>5034883705.04</v>
      </c>
      <c r="J104" s="122">
        <v>5034883705.04</v>
      </c>
      <c r="K104" s="79">
        <f t="shared" si="60"/>
        <v>0.99487914016963996</v>
      </c>
      <c r="L104" s="79">
        <f t="shared" si="61"/>
        <v>0.98572037120717704</v>
      </c>
      <c r="Q104" s="2"/>
      <c r="R104" s="2"/>
    </row>
    <row r="105" spans="1:18" ht="27.6" x14ac:dyDescent="0.3">
      <c r="A105" s="45" t="s">
        <v>244</v>
      </c>
      <c r="B105" s="39"/>
      <c r="C105" s="39"/>
      <c r="D105" s="40"/>
      <c r="E105" s="10" t="s">
        <v>245</v>
      </c>
      <c r="F105" s="121">
        <f t="shared" ref="F105:J105" si="62">SUM(F106:F117)</f>
        <v>21622168472.27</v>
      </c>
      <c r="G105" s="121">
        <f t="shared" si="62"/>
        <v>0</v>
      </c>
      <c r="H105" s="121">
        <f t="shared" si="62"/>
        <v>21364142938.93</v>
      </c>
      <c r="I105" s="121">
        <f t="shared" si="62"/>
        <v>19743331257.09</v>
      </c>
      <c r="J105" s="121">
        <f t="shared" si="62"/>
        <v>19052503319.32</v>
      </c>
      <c r="K105" s="41">
        <f>H105/F105</f>
        <v>0.9880666209001695</v>
      </c>
      <c r="L105" s="41">
        <f>I105/F105</f>
        <v>0.91310597650788028</v>
      </c>
      <c r="Q105" s="2"/>
      <c r="R105" s="2"/>
    </row>
    <row r="106" spans="1:18" x14ac:dyDescent="0.3">
      <c r="A106" s="42" t="s">
        <v>120</v>
      </c>
      <c r="B106" s="43" t="s">
        <v>13</v>
      </c>
      <c r="C106" s="43" t="s">
        <v>14</v>
      </c>
      <c r="D106" s="43" t="s">
        <v>15</v>
      </c>
      <c r="E106" s="44" t="s">
        <v>121</v>
      </c>
      <c r="F106" s="122">
        <v>12000000</v>
      </c>
      <c r="G106" s="122">
        <v>0</v>
      </c>
      <c r="H106" s="122">
        <v>12000000</v>
      </c>
      <c r="I106" s="122">
        <v>12000000</v>
      </c>
      <c r="J106" s="122">
        <v>12000000</v>
      </c>
      <c r="K106" s="79">
        <f t="shared" ref="K106" si="63">H106/F106</f>
        <v>1</v>
      </c>
      <c r="L106" s="79">
        <f t="shared" ref="L106" si="64">I106/F106</f>
        <v>1</v>
      </c>
      <c r="Q106" s="2"/>
      <c r="R106" s="2"/>
    </row>
    <row r="107" spans="1:18" x14ac:dyDescent="0.3">
      <c r="A107" s="42" t="s">
        <v>120</v>
      </c>
      <c r="B107" s="43" t="s">
        <v>68</v>
      </c>
      <c r="C107" s="43" t="s">
        <v>69</v>
      </c>
      <c r="D107" s="43" t="s">
        <v>15</v>
      </c>
      <c r="E107" s="44" t="s">
        <v>121</v>
      </c>
      <c r="F107" s="122">
        <v>1796804342</v>
      </c>
      <c r="G107" s="122">
        <v>0</v>
      </c>
      <c r="H107" s="122">
        <v>1773583332</v>
      </c>
      <c r="I107" s="122">
        <v>1745999998</v>
      </c>
      <c r="J107" s="122">
        <v>1745999998</v>
      </c>
      <c r="K107" s="79">
        <f t="shared" ref="K107:K117" si="65">H107/F107</f>
        <v>0.98707649494315397</v>
      </c>
      <c r="L107" s="79">
        <f t="shared" ref="L107:L117" si="66">I107/F107</f>
        <v>0.97172516627856631</v>
      </c>
      <c r="Q107" s="2"/>
      <c r="R107" s="2"/>
    </row>
    <row r="108" spans="1:18" ht="41.4" x14ac:dyDescent="0.3">
      <c r="A108" s="42" t="s">
        <v>122</v>
      </c>
      <c r="B108" s="43" t="s">
        <v>13</v>
      </c>
      <c r="C108" s="43" t="s">
        <v>14</v>
      </c>
      <c r="D108" s="43" t="s">
        <v>15</v>
      </c>
      <c r="E108" s="44" t="s">
        <v>123</v>
      </c>
      <c r="F108" s="122">
        <v>88000000</v>
      </c>
      <c r="G108" s="122">
        <v>0</v>
      </c>
      <c r="H108" s="122">
        <v>70400000</v>
      </c>
      <c r="I108" s="122">
        <v>70400000</v>
      </c>
      <c r="J108" s="122">
        <v>70400000</v>
      </c>
      <c r="K108" s="79">
        <f t="shared" si="65"/>
        <v>0.8</v>
      </c>
      <c r="L108" s="79">
        <f t="shared" si="66"/>
        <v>0.8</v>
      </c>
      <c r="Q108" s="2"/>
      <c r="R108" s="2"/>
    </row>
    <row r="109" spans="1:18" ht="41.4" x14ac:dyDescent="0.3">
      <c r="A109" s="42" t="s">
        <v>122</v>
      </c>
      <c r="B109" s="43" t="s">
        <v>68</v>
      </c>
      <c r="C109" s="43" t="s">
        <v>69</v>
      </c>
      <c r="D109" s="43" t="s">
        <v>15</v>
      </c>
      <c r="E109" s="44" t="s">
        <v>123</v>
      </c>
      <c r="F109" s="122">
        <v>1548363166</v>
      </c>
      <c r="G109" s="122">
        <v>0</v>
      </c>
      <c r="H109" s="122">
        <v>1440261347.75</v>
      </c>
      <c r="I109" s="122">
        <v>1366533541.8900001</v>
      </c>
      <c r="J109" s="122">
        <v>1349833541.8900001</v>
      </c>
      <c r="K109" s="79">
        <f t="shared" si="65"/>
        <v>0.93018316334063456</v>
      </c>
      <c r="L109" s="79">
        <f t="shared" si="66"/>
        <v>0.88256655279411378</v>
      </c>
      <c r="Q109" s="2"/>
      <c r="R109" s="2"/>
    </row>
    <row r="110" spans="1:18" ht="27.6" x14ac:dyDescent="0.3">
      <c r="A110" s="42" t="s">
        <v>124</v>
      </c>
      <c r="B110" s="43" t="s">
        <v>13</v>
      </c>
      <c r="C110" s="43" t="s">
        <v>14</v>
      </c>
      <c r="D110" s="43" t="s">
        <v>15</v>
      </c>
      <c r="E110" s="44" t="s">
        <v>125</v>
      </c>
      <c r="F110" s="122">
        <v>11000000</v>
      </c>
      <c r="G110" s="122">
        <v>0</v>
      </c>
      <c r="H110" s="122">
        <v>3976536</v>
      </c>
      <c r="I110" s="122">
        <v>3976536</v>
      </c>
      <c r="J110" s="122">
        <v>3976536</v>
      </c>
      <c r="K110" s="79">
        <f t="shared" si="65"/>
        <v>0.36150327272727273</v>
      </c>
      <c r="L110" s="79">
        <f t="shared" si="66"/>
        <v>0.36150327272727273</v>
      </c>
      <c r="Q110" s="2"/>
      <c r="R110" s="2"/>
    </row>
    <row r="111" spans="1:18" ht="27.6" x14ac:dyDescent="0.3">
      <c r="A111" s="42" t="s">
        <v>124</v>
      </c>
      <c r="B111" s="43" t="s">
        <v>68</v>
      </c>
      <c r="C111" s="43" t="s">
        <v>69</v>
      </c>
      <c r="D111" s="43" t="s">
        <v>15</v>
      </c>
      <c r="E111" s="44" t="s">
        <v>125</v>
      </c>
      <c r="F111" s="122">
        <v>358055287</v>
      </c>
      <c r="G111" s="122">
        <v>0</v>
      </c>
      <c r="H111" s="122">
        <v>340579819.38999999</v>
      </c>
      <c r="I111" s="122">
        <v>336314819.38999999</v>
      </c>
      <c r="J111" s="122">
        <v>336314819.38999999</v>
      </c>
      <c r="K111" s="79">
        <f t="shared" si="65"/>
        <v>0.95119338201533099</v>
      </c>
      <c r="L111" s="79">
        <f t="shared" si="66"/>
        <v>0.93928181373286068</v>
      </c>
      <c r="M111" s="29"/>
      <c r="N111" s="29"/>
      <c r="O111" s="29"/>
      <c r="P111" s="29"/>
      <c r="Q111" s="30"/>
      <c r="R111" s="30"/>
    </row>
    <row r="112" spans="1:18" x14ac:dyDescent="0.3">
      <c r="A112" s="42" t="s">
        <v>126</v>
      </c>
      <c r="B112" s="43" t="s">
        <v>13</v>
      </c>
      <c r="C112" s="43" t="s">
        <v>14</v>
      </c>
      <c r="D112" s="43" t="s">
        <v>15</v>
      </c>
      <c r="E112" s="44" t="s">
        <v>127</v>
      </c>
      <c r="F112" s="122">
        <v>9083590467</v>
      </c>
      <c r="G112" s="122">
        <v>0</v>
      </c>
      <c r="H112" s="122">
        <v>9083588967</v>
      </c>
      <c r="I112" s="122">
        <v>9045766225</v>
      </c>
      <c r="J112" s="122">
        <v>9045766225</v>
      </c>
      <c r="K112" s="79">
        <f t="shared" si="65"/>
        <v>0.9999998348670599</v>
      </c>
      <c r="L112" s="79">
        <f t="shared" si="66"/>
        <v>0.9958359811423233</v>
      </c>
      <c r="M112" s="29"/>
      <c r="N112" s="29"/>
      <c r="O112" s="29"/>
      <c r="P112" s="29"/>
      <c r="Q112" s="30"/>
      <c r="R112" s="30"/>
    </row>
    <row r="113" spans="1:18" x14ac:dyDescent="0.3">
      <c r="A113" s="42" t="s">
        <v>126</v>
      </c>
      <c r="B113" s="43" t="s">
        <v>68</v>
      </c>
      <c r="C113" s="43" t="s">
        <v>69</v>
      </c>
      <c r="D113" s="43" t="s">
        <v>15</v>
      </c>
      <c r="E113" s="44" t="s">
        <v>127</v>
      </c>
      <c r="F113" s="122">
        <v>4502565214.2700005</v>
      </c>
      <c r="G113" s="122">
        <v>0</v>
      </c>
      <c r="H113" s="122">
        <v>4484521288.3100004</v>
      </c>
      <c r="I113" s="122">
        <v>3550518727.6399999</v>
      </c>
      <c r="J113" s="122">
        <v>2944600073.5700002</v>
      </c>
      <c r="K113" s="79">
        <f t="shared" si="65"/>
        <v>0.99599252312819075</v>
      </c>
      <c r="L113" s="79">
        <f t="shared" si="66"/>
        <v>0.78855464800094943</v>
      </c>
    </row>
    <row r="114" spans="1:18" ht="27.6" x14ac:dyDescent="0.3">
      <c r="A114" s="42" t="s">
        <v>128</v>
      </c>
      <c r="B114" s="43" t="s">
        <v>13</v>
      </c>
      <c r="C114" s="43" t="s">
        <v>14</v>
      </c>
      <c r="D114" s="43" t="s">
        <v>15</v>
      </c>
      <c r="E114" s="44" t="s">
        <v>129</v>
      </c>
      <c r="F114" s="122">
        <v>92046358</v>
      </c>
      <c r="G114" s="122">
        <v>0</v>
      </c>
      <c r="H114" s="122">
        <v>67180374.280000001</v>
      </c>
      <c r="I114" s="122">
        <v>67180374.280000001</v>
      </c>
      <c r="J114" s="122">
        <v>67180374.280000001</v>
      </c>
      <c r="K114" s="79">
        <f t="shared" si="65"/>
        <v>0.72985369263605193</v>
      </c>
      <c r="L114" s="79">
        <f t="shared" si="66"/>
        <v>0.72985369263605193</v>
      </c>
      <c r="Q114" s="2"/>
      <c r="R114" s="2"/>
    </row>
    <row r="115" spans="1:18" ht="27.6" x14ac:dyDescent="0.3">
      <c r="A115" s="42" t="s">
        <v>128</v>
      </c>
      <c r="B115" s="43" t="s">
        <v>68</v>
      </c>
      <c r="C115" s="43" t="s">
        <v>69</v>
      </c>
      <c r="D115" s="43" t="s">
        <v>15</v>
      </c>
      <c r="E115" s="44" t="s">
        <v>129</v>
      </c>
      <c r="F115" s="122">
        <v>1436743638</v>
      </c>
      <c r="G115" s="122">
        <v>0</v>
      </c>
      <c r="H115" s="122">
        <v>1436741047.29</v>
      </c>
      <c r="I115" s="122">
        <v>1151081914.8399999</v>
      </c>
      <c r="J115" s="122">
        <v>1082872631.1400001</v>
      </c>
      <c r="K115" s="79">
        <f t="shared" si="65"/>
        <v>0.99999819681818558</v>
      </c>
      <c r="L115" s="79">
        <f t="shared" si="66"/>
        <v>0.80117418612157443</v>
      </c>
      <c r="Q115" s="2"/>
      <c r="R115" s="2"/>
    </row>
    <row r="116" spans="1:18" ht="41.4" x14ac:dyDescent="0.3">
      <c r="A116" s="42" t="s">
        <v>130</v>
      </c>
      <c r="B116" s="43" t="s">
        <v>13</v>
      </c>
      <c r="C116" s="43" t="s">
        <v>14</v>
      </c>
      <c r="D116" s="43" t="s">
        <v>15</v>
      </c>
      <c r="E116" s="44" t="s">
        <v>131</v>
      </c>
      <c r="F116" s="122">
        <v>39000000</v>
      </c>
      <c r="G116" s="122">
        <v>0</v>
      </c>
      <c r="H116" s="122">
        <v>3540900.5</v>
      </c>
      <c r="I116" s="122">
        <v>3540900.5</v>
      </c>
      <c r="J116" s="122">
        <v>3540900.5</v>
      </c>
      <c r="K116" s="79">
        <f t="shared" si="65"/>
        <v>9.0792320512820518E-2</v>
      </c>
      <c r="L116" s="79">
        <f t="shared" si="66"/>
        <v>9.0792320512820518E-2</v>
      </c>
      <c r="Q116" s="2"/>
      <c r="R116" s="2"/>
    </row>
    <row r="117" spans="1:18" ht="41.4" x14ac:dyDescent="0.3">
      <c r="A117" s="42" t="s">
        <v>130</v>
      </c>
      <c r="B117" s="43" t="s">
        <v>68</v>
      </c>
      <c r="C117" s="43" t="s">
        <v>69</v>
      </c>
      <c r="D117" s="43" t="s">
        <v>15</v>
      </c>
      <c r="E117" s="44" t="s">
        <v>131</v>
      </c>
      <c r="F117" s="122">
        <v>2654000000</v>
      </c>
      <c r="G117" s="122">
        <v>0</v>
      </c>
      <c r="H117" s="122">
        <v>2647769326.4099998</v>
      </c>
      <c r="I117" s="122">
        <v>2390018219.5500002</v>
      </c>
      <c r="J117" s="122">
        <v>2390018219.5500002</v>
      </c>
      <c r="K117" s="79">
        <f t="shared" si="65"/>
        <v>0.99765234604747544</v>
      </c>
      <c r="L117" s="79">
        <f t="shared" si="66"/>
        <v>0.90053437059155994</v>
      </c>
      <c r="Q117" s="2"/>
      <c r="R117" s="2"/>
    </row>
    <row r="118" spans="1:18" ht="27.6" x14ac:dyDescent="0.3">
      <c r="A118" s="45" t="s">
        <v>246</v>
      </c>
      <c r="B118" s="39"/>
      <c r="C118" s="39"/>
      <c r="D118" s="40"/>
      <c r="E118" s="10" t="s">
        <v>247</v>
      </c>
      <c r="F118" s="121">
        <f t="shared" ref="F118:J118" si="67">SUM(F119:F123)</f>
        <v>1185932265.73</v>
      </c>
      <c r="G118" s="121">
        <f t="shared" si="67"/>
        <v>0</v>
      </c>
      <c r="H118" s="121">
        <f t="shared" si="67"/>
        <v>1039400010.88</v>
      </c>
      <c r="I118" s="121">
        <f t="shared" si="67"/>
        <v>1037581618.26</v>
      </c>
      <c r="J118" s="121">
        <f t="shared" si="67"/>
        <v>974331618.25999999</v>
      </c>
      <c r="K118" s="41">
        <f>H118/F118</f>
        <v>0.87644129510229474</v>
      </c>
      <c r="L118" s="41">
        <f>I118/F118</f>
        <v>0.87490799284503584</v>
      </c>
      <c r="Q118" s="2"/>
      <c r="R118" s="2"/>
    </row>
    <row r="119" spans="1:18" x14ac:dyDescent="0.3">
      <c r="A119" s="42" t="s">
        <v>132</v>
      </c>
      <c r="B119" s="43" t="s">
        <v>68</v>
      </c>
      <c r="C119" s="43" t="s">
        <v>69</v>
      </c>
      <c r="D119" s="43" t="s">
        <v>15</v>
      </c>
      <c r="E119" s="44" t="s">
        <v>133</v>
      </c>
      <c r="F119" s="122">
        <v>242000000</v>
      </c>
      <c r="G119" s="122">
        <v>0</v>
      </c>
      <c r="H119" s="122">
        <v>183803250</v>
      </c>
      <c r="I119" s="122">
        <v>182023875</v>
      </c>
      <c r="J119" s="122">
        <v>182023875</v>
      </c>
      <c r="K119" s="79">
        <f t="shared" ref="K119" si="68">H119/F119</f>
        <v>0.75951756198347109</v>
      </c>
      <c r="L119" s="79">
        <f t="shared" ref="L119" si="69">I119/F119</f>
        <v>0.75216477272727278</v>
      </c>
      <c r="M119" s="29"/>
      <c r="N119" s="29"/>
      <c r="O119" s="29"/>
      <c r="P119" s="29"/>
      <c r="Q119" s="30"/>
      <c r="R119" s="30"/>
    </row>
    <row r="120" spans="1:18" s="30" customFormat="1" ht="27.6" x14ac:dyDescent="0.3">
      <c r="A120" s="42" t="s">
        <v>134</v>
      </c>
      <c r="B120" s="43" t="s">
        <v>68</v>
      </c>
      <c r="C120" s="43" t="s">
        <v>69</v>
      </c>
      <c r="D120" s="43" t="s">
        <v>15</v>
      </c>
      <c r="E120" s="44" t="s">
        <v>135</v>
      </c>
      <c r="F120" s="122">
        <v>227300000</v>
      </c>
      <c r="G120" s="122">
        <v>0</v>
      </c>
      <c r="H120" s="122">
        <v>227300000</v>
      </c>
      <c r="I120" s="122">
        <v>227300000</v>
      </c>
      <c r="J120" s="122">
        <v>164050000</v>
      </c>
      <c r="K120" s="79">
        <f t="shared" ref="K120:K125" si="70">H120/F120</f>
        <v>1</v>
      </c>
      <c r="L120" s="79">
        <f t="shared" ref="L120:L125" si="71">I120/F120</f>
        <v>1</v>
      </c>
      <c r="M120" s="29"/>
      <c r="N120" s="29"/>
      <c r="O120" s="29"/>
      <c r="P120" s="29"/>
    </row>
    <row r="121" spans="1:18" s="6" customFormat="1" ht="41.4" x14ac:dyDescent="0.35">
      <c r="A121" s="42" t="s">
        <v>136</v>
      </c>
      <c r="B121" s="43" t="s">
        <v>13</v>
      </c>
      <c r="C121" s="43" t="s">
        <v>14</v>
      </c>
      <c r="D121" s="43" t="s">
        <v>15</v>
      </c>
      <c r="E121" s="44" t="s">
        <v>137</v>
      </c>
      <c r="F121" s="122">
        <v>36000000</v>
      </c>
      <c r="G121" s="122">
        <v>0</v>
      </c>
      <c r="H121" s="122">
        <v>11563568.93</v>
      </c>
      <c r="I121" s="122">
        <v>11563568.93</v>
      </c>
      <c r="J121" s="122">
        <v>11563568.93</v>
      </c>
      <c r="K121" s="79">
        <f t="shared" si="70"/>
        <v>0.32121024805555554</v>
      </c>
      <c r="L121" s="79">
        <f t="shared" si="71"/>
        <v>0.32121024805555554</v>
      </c>
      <c r="M121" s="19"/>
      <c r="N121" s="20"/>
      <c r="O121"/>
      <c r="P121"/>
    </row>
    <row r="122" spans="1:18" s="8" customFormat="1" ht="41.4" x14ac:dyDescent="0.3">
      <c r="A122" s="42" t="s">
        <v>136</v>
      </c>
      <c r="B122" s="43" t="s">
        <v>68</v>
      </c>
      <c r="C122" s="43" t="s">
        <v>69</v>
      </c>
      <c r="D122" s="43" t="s">
        <v>15</v>
      </c>
      <c r="E122" s="44" t="s">
        <v>137</v>
      </c>
      <c r="F122" s="122">
        <v>280632265.73000002</v>
      </c>
      <c r="G122" s="122">
        <v>0</v>
      </c>
      <c r="H122" s="122">
        <v>216935440.94999999</v>
      </c>
      <c r="I122" s="122">
        <v>216935440.94999999</v>
      </c>
      <c r="J122" s="122">
        <v>216935440.94999999</v>
      </c>
      <c r="K122" s="79">
        <f t="shared" si="70"/>
        <v>0.77302387302362596</v>
      </c>
      <c r="L122" s="79">
        <f t="shared" si="71"/>
        <v>0.77302387302362596</v>
      </c>
      <c r="M122"/>
      <c r="N122"/>
      <c r="O122"/>
      <c r="P122"/>
    </row>
    <row r="123" spans="1:18" s="8" customFormat="1" ht="15.6" x14ac:dyDescent="0.3">
      <c r="A123" s="42" t="s">
        <v>138</v>
      </c>
      <c r="B123" s="43" t="s">
        <v>68</v>
      </c>
      <c r="C123" s="43" t="s">
        <v>69</v>
      </c>
      <c r="D123" s="43" t="s">
        <v>15</v>
      </c>
      <c r="E123" s="44" t="s">
        <v>139</v>
      </c>
      <c r="F123" s="122">
        <v>400000000</v>
      </c>
      <c r="G123" s="122">
        <v>0</v>
      </c>
      <c r="H123" s="122">
        <v>399797751</v>
      </c>
      <c r="I123" s="122">
        <v>399758733.38</v>
      </c>
      <c r="J123" s="122">
        <v>399758733.38</v>
      </c>
      <c r="K123" s="79">
        <f t="shared" si="70"/>
        <v>0.99949437750000003</v>
      </c>
      <c r="L123" s="79">
        <f t="shared" si="71"/>
        <v>0.99939683344999997</v>
      </c>
      <c r="M123"/>
      <c r="N123"/>
      <c r="O123"/>
      <c r="P123"/>
    </row>
    <row r="124" spans="1:18" x14ac:dyDescent="0.3">
      <c r="A124" s="42" t="s">
        <v>140</v>
      </c>
      <c r="B124" s="43" t="s">
        <v>13</v>
      </c>
      <c r="C124" s="43" t="s">
        <v>14</v>
      </c>
      <c r="D124" s="43" t="s">
        <v>15</v>
      </c>
      <c r="E124" s="44" t="s">
        <v>141</v>
      </c>
      <c r="F124" s="122">
        <v>0</v>
      </c>
      <c r="G124" s="122">
        <v>0</v>
      </c>
      <c r="H124" s="122">
        <v>0</v>
      </c>
      <c r="I124" s="122">
        <v>0</v>
      </c>
      <c r="J124" s="122">
        <v>0</v>
      </c>
      <c r="K124" s="79">
        <v>0</v>
      </c>
      <c r="L124" s="79">
        <v>0</v>
      </c>
      <c r="M124" s="2"/>
      <c r="N124" s="2"/>
      <c r="O124" s="2"/>
      <c r="P124" s="2"/>
      <c r="Q124" s="2"/>
      <c r="R124" s="2"/>
    </row>
    <row r="125" spans="1:18" x14ac:dyDescent="0.3">
      <c r="A125" s="42" t="s">
        <v>140</v>
      </c>
      <c r="B125" s="43" t="s">
        <v>68</v>
      </c>
      <c r="C125" s="43" t="s">
        <v>69</v>
      </c>
      <c r="D125" s="43" t="s">
        <v>15</v>
      </c>
      <c r="E125" s="44" t="s">
        <v>141</v>
      </c>
      <c r="F125" s="122">
        <v>1881543000</v>
      </c>
      <c r="G125" s="122">
        <v>0</v>
      </c>
      <c r="H125" s="122">
        <v>1842037845.6300001</v>
      </c>
      <c r="I125" s="122">
        <v>1838799619.6300001</v>
      </c>
      <c r="J125" s="122">
        <v>1838799619.6300001</v>
      </c>
      <c r="K125" s="79">
        <f t="shared" si="70"/>
        <v>0.97900385249234279</v>
      </c>
      <c r="L125" s="79">
        <f t="shared" si="71"/>
        <v>0.97728280439511617</v>
      </c>
      <c r="M125" s="2"/>
      <c r="N125" s="2"/>
      <c r="O125" s="2"/>
      <c r="P125" s="2"/>
      <c r="Q125" s="2"/>
      <c r="R125" s="2"/>
    </row>
    <row r="126" spans="1:18" s="91" customFormat="1" ht="18" x14ac:dyDescent="0.35">
      <c r="A126" s="104" t="s">
        <v>181</v>
      </c>
      <c r="B126" s="105"/>
      <c r="C126" s="105"/>
      <c r="D126" s="106"/>
      <c r="E126" s="13" t="s">
        <v>180</v>
      </c>
      <c r="F126" s="125">
        <f t="shared" ref="F126:J126" si="72">SUM(F127+F132+F138)</f>
        <v>2059171681</v>
      </c>
      <c r="G126" s="125">
        <f t="shared" si="72"/>
        <v>0</v>
      </c>
      <c r="H126" s="125">
        <f t="shared" si="72"/>
        <v>1494076599.3099999</v>
      </c>
      <c r="I126" s="125">
        <f t="shared" si="72"/>
        <v>1239431473.3099999</v>
      </c>
      <c r="J126" s="125">
        <f t="shared" si="72"/>
        <v>1202384575.3099999</v>
      </c>
      <c r="K126" s="107">
        <f>H126/F126</f>
        <v>0.72557165247359479</v>
      </c>
      <c r="L126" s="107">
        <f>I126/F126</f>
        <v>0.60190778881928497</v>
      </c>
      <c r="M126" s="6"/>
      <c r="N126" s="6"/>
      <c r="O126" s="6"/>
      <c r="P126" s="6"/>
      <c r="Q126" s="6"/>
      <c r="R126" s="6"/>
    </row>
    <row r="127" spans="1:18" s="8" customFormat="1" ht="15.6" x14ac:dyDescent="0.3">
      <c r="A127" s="34" t="s">
        <v>248</v>
      </c>
      <c r="B127" s="35"/>
      <c r="C127" s="35"/>
      <c r="D127" s="36"/>
      <c r="E127" s="18" t="s">
        <v>249</v>
      </c>
      <c r="F127" s="127">
        <f t="shared" ref="F127:J127" si="73">F128</f>
        <v>488541035</v>
      </c>
      <c r="G127" s="127">
        <f t="shared" si="73"/>
        <v>0</v>
      </c>
      <c r="H127" s="127">
        <f t="shared" si="73"/>
        <v>278928436.66000003</v>
      </c>
      <c r="I127" s="127">
        <f t="shared" si="73"/>
        <v>159516885.66</v>
      </c>
      <c r="J127" s="127">
        <f t="shared" si="73"/>
        <v>159516885.66</v>
      </c>
      <c r="K127" s="37">
        <f>H127/F127</f>
        <v>0.57094167465379864</v>
      </c>
      <c r="L127" s="37">
        <f>I127/F127</f>
        <v>0.32651686190495749</v>
      </c>
      <c r="M127"/>
      <c r="N127"/>
      <c r="O127"/>
      <c r="P127"/>
    </row>
    <row r="128" spans="1:18" s="8" customFormat="1" ht="15.6" x14ac:dyDescent="0.3">
      <c r="A128" s="38" t="s">
        <v>250</v>
      </c>
      <c r="B128" s="39"/>
      <c r="C128" s="39"/>
      <c r="D128" s="40"/>
      <c r="E128" s="11" t="s">
        <v>251</v>
      </c>
      <c r="F128" s="121">
        <f t="shared" ref="F128:J128" si="74">SUM(F129:F131)</f>
        <v>488541035</v>
      </c>
      <c r="G128" s="121">
        <f t="shared" si="74"/>
        <v>0</v>
      </c>
      <c r="H128" s="121">
        <f t="shared" si="74"/>
        <v>278928436.66000003</v>
      </c>
      <c r="I128" s="121">
        <f t="shared" si="74"/>
        <v>159516885.66</v>
      </c>
      <c r="J128" s="121">
        <f t="shared" si="74"/>
        <v>159516885.66</v>
      </c>
      <c r="K128" s="41">
        <f>H128/F128</f>
        <v>0.57094167465379864</v>
      </c>
      <c r="L128" s="41">
        <f>I128/F128</f>
        <v>0.32651686190495749</v>
      </c>
      <c r="M128"/>
      <c r="N128"/>
      <c r="O128"/>
      <c r="P128"/>
    </row>
    <row r="129" spans="1:18" s="8" customFormat="1" ht="15.6" x14ac:dyDescent="0.3">
      <c r="A129" s="60" t="s">
        <v>201</v>
      </c>
      <c r="B129" s="43" t="s">
        <v>13</v>
      </c>
      <c r="C129" s="43" t="s">
        <v>14</v>
      </c>
      <c r="D129" s="43" t="s">
        <v>15</v>
      </c>
      <c r="E129" s="31" t="s">
        <v>200</v>
      </c>
      <c r="F129" s="130">
        <v>488541035</v>
      </c>
      <c r="G129" s="122">
        <v>0</v>
      </c>
      <c r="H129" s="122">
        <v>278928436.66000003</v>
      </c>
      <c r="I129" s="122">
        <v>159516885.66</v>
      </c>
      <c r="J129" s="122">
        <v>159516885.66</v>
      </c>
      <c r="K129" s="79">
        <f t="shared" ref="K129" si="75">H129/F129</f>
        <v>0.57094167465379864</v>
      </c>
      <c r="L129" s="79">
        <f t="shared" ref="L129" si="76">I129/F129</f>
        <v>0.32651686190495749</v>
      </c>
      <c r="M129"/>
      <c r="N129"/>
      <c r="O129"/>
      <c r="P129"/>
    </row>
    <row r="130" spans="1:18" ht="27.6" x14ac:dyDescent="0.3">
      <c r="A130" s="60" t="s">
        <v>199</v>
      </c>
      <c r="B130" s="43" t="s">
        <v>13</v>
      </c>
      <c r="C130" s="43" t="s">
        <v>14</v>
      </c>
      <c r="D130" s="43" t="s">
        <v>15</v>
      </c>
      <c r="E130" s="31" t="s">
        <v>198</v>
      </c>
      <c r="F130" s="130">
        <v>0</v>
      </c>
      <c r="G130" s="122">
        <v>0</v>
      </c>
      <c r="H130" s="122">
        <v>0</v>
      </c>
      <c r="I130" s="122">
        <v>0</v>
      </c>
      <c r="J130" s="122">
        <v>0</v>
      </c>
      <c r="K130" s="79">
        <v>0</v>
      </c>
      <c r="L130" s="79">
        <v>0</v>
      </c>
      <c r="Q130" s="2"/>
      <c r="R130" s="2"/>
    </row>
    <row r="131" spans="1:18" ht="27.6" x14ac:dyDescent="0.3">
      <c r="A131" s="60" t="s">
        <v>199</v>
      </c>
      <c r="B131" s="43" t="s">
        <v>68</v>
      </c>
      <c r="C131" s="43" t="s">
        <v>69</v>
      </c>
      <c r="D131" s="43" t="s">
        <v>15</v>
      </c>
      <c r="E131" s="31" t="s">
        <v>198</v>
      </c>
      <c r="F131" s="130">
        <v>0</v>
      </c>
      <c r="G131" s="122">
        <v>0</v>
      </c>
      <c r="H131" s="122">
        <v>0</v>
      </c>
      <c r="I131" s="122">
        <v>0</v>
      </c>
      <c r="J131" s="122">
        <v>0</v>
      </c>
      <c r="K131" s="79">
        <v>0</v>
      </c>
      <c r="L131" s="79">
        <v>0</v>
      </c>
      <c r="Q131" s="2"/>
      <c r="R131" s="2"/>
    </row>
    <row r="132" spans="1:18" s="30" customFormat="1" ht="66.75" customHeight="1" x14ac:dyDescent="0.3">
      <c r="A132" s="38" t="s">
        <v>252</v>
      </c>
      <c r="B132" s="39"/>
      <c r="C132" s="39"/>
      <c r="D132" s="40"/>
      <c r="E132" s="18" t="s">
        <v>253</v>
      </c>
      <c r="F132" s="121">
        <f t="shared" ref="F132:J133" si="77">F133</f>
        <v>690630646</v>
      </c>
      <c r="G132" s="121">
        <f t="shared" si="77"/>
        <v>0</v>
      </c>
      <c r="H132" s="121">
        <f t="shared" si="77"/>
        <v>562027373</v>
      </c>
      <c r="I132" s="121">
        <f t="shared" si="77"/>
        <v>433089575</v>
      </c>
      <c r="J132" s="121">
        <f t="shared" si="77"/>
        <v>433089575</v>
      </c>
      <c r="K132" s="41">
        <f>H132/F132</f>
        <v>0.81378863833389747</v>
      </c>
      <c r="L132" s="41">
        <f>I132/F132</f>
        <v>0.62709290053717082</v>
      </c>
      <c r="M132" s="29"/>
      <c r="N132" s="29"/>
      <c r="O132" s="29"/>
      <c r="P132" s="29"/>
    </row>
    <row r="133" spans="1:18" ht="27.6" x14ac:dyDescent="0.3">
      <c r="A133" s="38" t="s">
        <v>254</v>
      </c>
      <c r="B133" s="39"/>
      <c r="C133" s="39"/>
      <c r="D133" s="40"/>
      <c r="E133" s="11" t="s">
        <v>255</v>
      </c>
      <c r="F133" s="121">
        <f t="shared" si="77"/>
        <v>690630646</v>
      </c>
      <c r="G133" s="121">
        <f t="shared" si="77"/>
        <v>0</v>
      </c>
      <c r="H133" s="121">
        <f t="shared" si="77"/>
        <v>562027373</v>
      </c>
      <c r="I133" s="121">
        <f t="shared" si="77"/>
        <v>433089575</v>
      </c>
      <c r="J133" s="121">
        <f t="shared" si="77"/>
        <v>433089575</v>
      </c>
      <c r="K133" s="41">
        <f>H133/F133</f>
        <v>0.81378863833389747</v>
      </c>
      <c r="L133" s="41">
        <f>I133/F133</f>
        <v>0.62709290053717082</v>
      </c>
      <c r="M133" s="2"/>
      <c r="N133" s="2"/>
      <c r="O133" s="2"/>
      <c r="P133" s="2"/>
      <c r="Q133" s="2"/>
      <c r="R133" s="2"/>
    </row>
    <row r="134" spans="1:18" s="2" customFormat="1" ht="27.6" x14ac:dyDescent="0.3">
      <c r="A134" s="38" t="s">
        <v>197</v>
      </c>
      <c r="B134" s="39"/>
      <c r="C134" s="39"/>
      <c r="D134" s="40"/>
      <c r="E134" s="11" t="s">
        <v>256</v>
      </c>
      <c r="F134" s="121">
        <f t="shared" ref="F134:J134" si="78">SUM(F135:F137)</f>
        <v>690630646</v>
      </c>
      <c r="G134" s="121">
        <f t="shared" si="78"/>
        <v>0</v>
      </c>
      <c r="H134" s="121">
        <f t="shared" si="78"/>
        <v>562027373</v>
      </c>
      <c r="I134" s="121">
        <f t="shared" si="78"/>
        <v>433089575</v>
      </c>
      <c r="J134" s="121">
        <f t="shared" si="78"/>
        <v>433089575</v>
      </c>
      <c r="K134" s="41">
        <f>H134/F134</f>
        <v>0.81378863833389747</v>
      </c>
      <c r="L134" s="41">
        <f>I134/F134</f>
        <v>0.62709290053717082</v>
      </c>
      <c r="M134"/>
      <c r="N134"/>
      <c r="O134"/>
      <c r="P134"/>
    </row>
    <row r="135" spans="1:18" s="2" customFormat="1" x14ac:dyDescent="0.3">
      <c r="A135" s="42" t="s">
        <v>142</v>
      </c>
      <c r="B135" s="43" t="s">
        <v>13</v>
      </c>
      <c r="C135" s="43" t="s">
        <v>14</v>
      </c>
      <c r="D135" s="43" t="s">
        <v>15</v>
      </c>
      <c r="E135" s="44" t="s">
        <v>143</v>
      </c>
      <c r="F135" s="122">
        <v>481493706</v>
      </c>
      <c r="G135" s="122">
        <v>0</v>
      </c>
      <c r="H135" s="122">
        <v>419690631</v>
      </c>
      <c r="I135" s="122">
        <v>419690631</v>
      </c>
      <c r="J135" s="122">
        <v>419690631</v>
      </c>
      <c r="K135" s="79">
        <f t="shared" ref="K135" si="79">H135/F135</f>
        <v>0.87164302621226786</v>
      </c>
      <c r="L135" s="79">
        <f t="shared" ref="L135" si="80">I135/F135</f>
        <v>0.87164302621226786</v>
      </c>
      <c r="M135"/>
      <c r="N135"/>
      <c r="O135"/>
      <c r="P135"/>
    </row>
    <row r="136" spans="1:18" ht="27.6" x14ac:dyDescent="0.3">
      <c r="A136" s="42" t="s">
        <v>144</v>
      </c>
      <c r="B136" s="43" t="s">
        <v>13</v>
      </c>
      <c r="C136" s="43" t="s">
        <v>14</v>
      </c>
      <c r="D136" s="43" t="s">
        <v>15</v>
      </c>
      <c r="E136" s="44" t="s">
        <v>145</v>
      </c>
      <c r="F136" s="122">
        <v>66136940</v>
      </c>
      <c r="G136" s="122">
        <v>0</v>
      </c>
      <c r="H136" s="122">
        <v>13398944</v>
      </c>
      <c r="I136" s="122">
        <v>13398944</v>
      </c>
      <c r="J136" s="122">
        <v>13398944</v>
      </c>
      <c r="K136" s="79">
        <f t="shared" ref="K136" si="81">H136/F136</f>
        <v>0.20259395127745553</v>
      </c>
      <c r="L136" s="79">
        <f t="shared" ref="L136" si="82">I136/F136</f>
        <v>0.20259395127745553</v>
      </c>
      <c r="Q136" s="2"/>
      <c r="R136" s="2"/>
    </row>
    <row r="137" spans="1:18" x14ac:dyDescent="0.3">
      <c r="A137" s="60" t="s">
        <v>196</v>
      </c>
      <c r="B137" s="43" t="s">
        <v>68</v>
      </c>
      <c r="C137" s="43" t="s">
        <v>69</v>
      </c>
      <c r="D137" s="43" t="s">
        <v>15</v>
      </c>
      <c r="E137" s="31" t="s">
        <v>195</v>
      </c>
      <c r="F137" s="130">
        <v>143000000</v>
      </c>
      <c r="G137" s="122">
        <v>0</v>
      </c>
      <c r="H137" s="122">
        <v>128937798</v>
      </c>
      <c r="I137" s="122">
        <v>0</v>
      </c>
      <c r="J137" s="122">
        <v>0</v>
      </c>
      <c r="K137" s="79">
        <f t="shared" ref="K137" si="83">H137/F137</f>
        <v>0.90166292307692308</v>
      </c>
      <c r="L137" s="79">
        <f t="shared" ref="L137" si="84">I137/F137</f>
        <v>0</v>
      </c>
      <c r="Q137" s="2"/>
      <c r="R137" s="2"/>
    </row>
    <row r="138" spans="1:18" s="6" customFormat="1" ht="18" x14ac:dyDescent="0.35">
      <c r="A138" s="38" t="s">
        <v>194</v>
      </c>
      <c r="B138" s="39"/>
      <c r="C138" s="39"/>
      <c r="D138" s="40"/>
      <c r="E138" s="61" t="s">
        <v>193</v>
      </c>
      <c r="F138" s="121">
        <f t="shared" ref="F138:J138" si="85">F139</f>
        <v>880000000</v>
      </c>
      <c r="G138" s="121">
        <f t="shared" si="85"/>
        <v>0</v>
      </c>
      <c r="H138" s="121">
        <f t="shared" si="85"/>
        <v>653120789.64999998</v>
      </c>
      <c r="I138" s="121">
        <f t="shared" si="85"/>
        <v>646825012.64999998</v>
      </c>
      <c r="J138" s="121">
        <f t="shared" si="85"/>
        <v>609778114.64999998</v>
      </c>
      <c r="K138" s="41">
        <f>H138/F138</f>
        <v>0.74218271551136361</v>
      </c>
      <c r="L138" s="41">
        <f>I138/F138</f>
        <v>0.73502842346590902</v>
      </c>
      <c r="M138"/>
      <c r="N138"/>
      <c r="O138"/>
      <c r="P138"/>
    </row>
    <row r="139" spans="1:18" s="8" customFormat="1" ht="15.6" x14ac:dyDescent="0.3">
      <c r="A139" s="38" t="s">
        <v>257</v>
      </c>
      <c r="B139" s="39"/>
      <c r="C139" s="39"/>
      <c r="D139" s="40"/>
      <c r="E139" s="61" t="s">
        <v>258</v>
      </c>
      <c r="F139" s="121">
        <f t="shared" ref="F139:J139" si="86">SUM(F140:F141)</f>
        <v>880000000</v>
      </c>
      <c r="G139" s="121">
        <f t="shared" si="86"/>
        <v>0</v>
      </c>
      <c r="H139" s="121">
        <f t="shared" si="86"/>
        <v>653120789.64999998</v>
      </c>
      <c r="I139" s="121">
        <f t="shared" si="86"/>
        <v>646825012.64999998</v>
      </c>
      <c r="J139" s="121">
        <f t="shared" si="86"/>
        <v>609778114.64999998</v>
      </c>
      <c r="K139" s="41">
        <f>H139/F139</f>
        <v>0.74218271551136361</v>
      </c>
      <c r="L139" s="41">
        <f>I139/F139</f>
        <v>0.73502842346590902</v>
      </c>
      <c r="M139"/>
      <c r="N139"/>
      <c r="O139"/>
      <c r="P139"/>
    </row>
    <row r="140" spans="1:18" s="8" customFormat="1" ht="15.6" x14ac:dyDescent="0.3">
      <c r="A140" s="42" t="s">
        <v>146</v>
      </c>
      <c r="B140" s="43" t="s">
        <v>13</v>
      </c>
      <c r="C140" s="43" t="s">
        <v>14</v>
      </c>
      <c r="D140" s="43" t="s">
        <v>15</v>
      </c>
      <c r="E140" s="44" t="s">
        <v>147</v>
      </c>
      <c r="F140" s="122">
        <v>330000000</v>
      </c>
      <c r="G140" s="122">
        <v>0</v>
      </c>
      <c r="H140" s="122">
        <v>266751255</v>
      </c>
      <c r="I140" s="122">
        <v>260455478</v>
      </c>
      <c r="J140" s="122">
        <v>254627721</v>
      </c>
      <c r="K140" s="79">
        <f t="shared" ref="K140" si="87">H140/F140</f>
        <v>0.80833713636363635</v>
      </c>
      <c r="L140" s="79">
        <f t="shared" ref="L140" si="88">I140/F140</f>
        <v>0.78925902424242422</v>
      </c>
      <c r="M140"/>
      <c r="N140"/>
      <c r="O140"/>
      <c r="P140"/>
    </row>
    <row r="141" spans="1:18" x14ac:dyDescent="0.3">
      <c r="A141" s="42" t="s">
        <v>146</v>
      </c>
      <c r="B141" s="43" t="s">
        <v>68</v>
      </c>
      <c r="C141" s="43" t="s">
        <v>69</v>
      </c>
      <c r="D141" s="43" t="s">
        <v>15</v>
      </c>
      <c r="E141" s="44" t="s">
        <v>147</v>
      </c>
      <c r="F141" s="122">
        <v>550000000</v>
      </c>
      <c r="G141" s="122">
        <v>0</v>
      </c>
      <c r="H141" s="122">
        <v>386369534.64999998</v>
      </c>
      <c r="I141" s="122">
        <v>386369534.64999998</v>
      </c>
      <c r="J141" s="122">
        <v>355150393.64999998</v>
      </c>
      <c r="K141" s="79">
        <f t="shared" ref="K141" si="89">H141/F141</f>
        <v>0.70249006299999994</v>
      </c>
      <c r="L141" s="79">
        <f t="shared" ref="L141" si="90">I141/F141</f>
        <v>0.70249006299999994</v>
      </c>
      <c r="Q141" s="2"/>
      <c r="R141" s="2"/>
    </row>
    <row r="142" spans="1:18" s="91" customFormat="1" ht="36" x14ac:dyDescent="0.35">
      <c r="A142" s="104" t="s">
        <v>179</v>
      </c>
      <c r="B142" s="105"/>
      <c r="C142" s="105"/>
      <c r="D142" s="106"/>
      <c r="E142" s="13" t="s">
        <v>177</v>
      </c>
      <c r="F142" s="125">
        <f t="shared" ref="F142:J142" si="91">SUM(F143+F148+F149+F152)</f>
        <v>932297250</v>
      </c>
      <c r="G142" s="125">
        <f t="shared" si="91"/>
        <v>0</v>
      </c>
      <c r="H142" s="125">
        <f t="shared" si="91"/>
        <v>904497331.08999991</v>
      </c>
      <c r="I142" s="125">
        <f t="shared" si="91"/>
        <v>904497331.08999991</v>
      </c>
      <c r="J142" s="125">
        <f t="shared" si="91"/>
        <v>904497331.08999991</v>
      </c>
      <c r="K142" s="107">
        <f>H142/F142</f>
        <v>0.97018127114501296</v>
      </c>
      <c r="L142" s="107">
        <f>I142/F142</f>
        <v>0.97018127114501296</v>
      </c>
      <c r="Q142" s="6"/>
      <c r="R142" s="6"/>
    </row>
    <row r="143" spans="1:18" s="30" customFormat="1" x14ac:dyDescent="0.3">
      <c r="A143" s="62" t="s">
        <v>259</v>
      </c>
      <c r="B143" s="55"/>
      <c r="C143" s="55"/>
      <c r="D143" s="56"/>
      <c r="E143" s="63" t="s">
        <v>192</v>
      </c>
      <c r="F143" s="129">
        <f t="shared" ref="F143:J143" si="92">F144</f>
        <v>346000000</v>
      </c>
      <c r="G143" s="129">
        <f t="shared" si="92"/>
        <v>0</v>
      </c>
      <c r="H143" s="129">
        <f t="shared" si="92"/>
        <v>328098081.08999997</v>
      </c>
      <c r="I143" s="129">
        <f t="shared" si="92"/>
        <v>328098081.08999997</v>
      </c>
      <c r="J143" s="129">
        <f t="shared" si="92"/>
        <v>328098081.08999997</v>
      </c>
      <c r="K143" s="58">
        <f>H143/F143</f>
        <v>0.9482603499710982</v>
      </c>
      <c r="L143" s="58">
        <f>I143/F143</f>
        <v>0.9482603499710982</v>
      </c>
      <c r="M143" s="29"/>
      <c r="N143" s="29"/>
      <c r="O143" s="29"/>
      <c r="P143" s="29"/>
    </row>
    <row r="144" spans="1:18" x14ac:dyDescent="0.3">
      <c r="A144" s="62" t="s">
        <v>260</v>
      </c>
      <c r="B144" s="55"/>
      <c r="C144" s="55"/>
      <c r="D144" s="56"/>
      <c r="E144" s="63" t="s">
        <v>261</v>
      </c>
      <c r="F144" s="129">
        <f t="shared" ref="F144:J144" si="93">SUM(F145:F147)</f>
        <v>346000000</v>
      </c>
      <c r="G144" s="129">
        <f t="shared" si="93"/>
        <v>0</v>
      </c>
      <c r="H144" s="129">
        <f t="shared" si="93"/>
        <v>328098081.08999997</v>
      </c>
      <c r="I144" s="129">
        <f t="shared" si="93"/>
        <v>328098081.08999997</v>
      </c>
      <c r="J144" s="129">
        <f t="shared" si="93"/>
        <v>328098081.08999997</v>
      </c>
      <c r="K144" s="58">
        <f>H144/F144</f>
        <v>0.9482603499710982</v>
      </c>
      <c r="L144" s="58">
        <f>I144/F144</f>
        <v>0.9482603499710982</v>
      </c>
      <c r="M144" s="2"/>
      <c r="N144" s="2"/>
      <c r="O144" s="2"/>
      <c r="P144" s="2"/>
      <c r="Q144" s="2"/>
      <c r="R144" s="2"/>
    </row>
    <row r="145" spans="1:16" s="8" customFormat="1" ht="15.6" x14ac:dyDescent="0.3">
      <c r="A145" s="42" t="s">
        <v>148</v>
      </c>
      <c r="B145" s="43" t="s">
        <v>68</v>
      </c>
      <c r="C145" s="43" t="s">
        <v>69</v>
      </c>
      <c r="D145" s="43" t="s">
        <v>15</v>
      </c>
      <c r="E145" s="44" t="s">
        <v>149</v>
      </c>
      <c r="F145" s="122">
        <v>329667953</v>
      </c>
      <c r="G145" s="122">
        <v>0</v>
      </c>
      <c r="H145" s="122">
        <v>324393639.08999997</v>
      </c>
      <c r="I145" s="122">
        <v>324393639.08999997</v>
      </c>
      <c r="J145" s="122">
        <v>324393639.08999997</v>
      </c>
      <c r="K145" s="79">
        <f t="shared" ref="K145:K147" si="94">H145/F145</f>
        <v>0.98400113246676413</v>
      </c>
      <c r="L145" s="79">
        <f t="shared" ref="L145:L147" si="95">I145/F145</f>
        <v>0.98400113246676413</v>
      </c>
      <c r="M145"/>
      <c r="N145"/>
      <c r="O145"/>
      <c r="P145"/>
    </row>
    <row r="146" spans="1:16" s="30" customFormat="1" x14ac:dyDescent="0.3">
      <c r="A146" s="42" t="s">
        <v>150</v>
      </c>
      <c r="B146" s="43" t="s">
        <v>13</v>
      </c>
      <c r="C146" s="43" t="s">
        <v>14</v>
      </c>
      <c r="D146" s="43" t="s">
        <v>15</v>
      </c>
      <c r="E146" s="44" t="s">
        <v>151</v>
      </c>
      <c r="F146" s="122">
        <v>12000000</v>
      </c>
      <c r="G146" s="122">
        <v>0</v>
      </c>
      <c r="H146" s="122">
        <v>0</v>
      </c>
      <c r="I146" s="122">
        <v>0</v>
      </c>
      <c r="J146" s="122">
        <v>0</v>
      </c>
      <c r="K146" s="79">
        <f t="shared" si="94"/>
        <v>0</v>
      </c>
      <c r="L146" s="79">
        <f t="shared" si="95"/>
        <v>0</v>
      </c>
      <c r="M146" s="29"/>
      <c r="N146" s="29"/>
      <c r="O146" s="29"/>
      <c r="P146" s="29"/>
    </row>
    <row r="147" spans="1:16" s="2" customFormat="1" ht="13.8" x14ac:dyDescent="0.25">
      <c r="A147" s="42" t="s">
        <v>150</v>
      </c>
      <c r="B147" s="43" t="s">
        <v>68</v>
      </c>
      <c r="C147" s="43" t="s">
        <v>69</v>
      </c>
      <c r="D147" s="43" t="s">
        <v>15</v>
      </c>
      <c r="E147" s="44" t="s">
        <v>151</v>
      </c>
      <c r="F147" s="122">
        <v>4332047</v>
      </c>
      <c r="G147" s="122">
        <v>0</v>
      </c>
      <c r="H147" s="122">
        <v>3704442</v>
      </c>
      <c r="I147" s="122">
        <v>3704442</v>
      </c>
      <c r="J147" s="122">
        <v>3704442</v>
      </c>
      <c r="K147" s="79">
        <f t="shared" si="94"/>
        <v>0.85512507135772076</v>
      </c>
      <c r="L147" s="79">
        <f t="shared" si="95"/>
        <v>0.85512507135772076</v>
      </c>
    </row>
    <row r="148" spans="1:16" s="8" customFormat="1" ht="15.6" x14ac:dyDescent="0.3">
      <c r="A148" s="60" t="s">
        <v>191</v>
      </c>
      <c r="B148" s="43" t="s">
        <v>68</v>
      </c>
      <c r="C148" s="43" t="s">
        <v>69</v>
      </c>
      <c r="D148" s="43" t="s">
        <v>15</v>
      </c>
      <c r="E148" s="31" t="s">
        <v>190</v>
      </c>
      <c r="F148" s="130">
        <v>5500000</v>
      </c>
      <c r="G148" s="122">
        <v>0</v>
      </c>
      <c r="H148" s="122">
        <v>1602000</v>
      </c>
      <c r="I148" s="122">
        <v>1602000</v>
      </c>
      <c r="J148" s="122">
        <v>1602000</v>
      </c>
      <c r="K148" s="79">
        <f t="shared" ref="K148" si="96">H148/F148</f>
        <v>0.29127272727272729</v>
      </c>
      <c r="L148" s="79">
        <f t="shared" ref="L148" si="97">I148/F148</f>
        <v>0.29127272727272729</v>
      </c>
      <c r="M148"/>
      <c r="N148"/>
      <c r="O148"/>
      <c r="P148"/>
    </row>
    <row r="149" spans="1:16" s="21" customFormat="1" ht="15.6" x14ac:dyDescent="0.3">
      <c r="A149" s="64" t="s">
        <v>262</v>
      </c>
      <c r="B149" s="65"/>
      <c r="C149" s="65"/>
      <c r="D149" s="66"/>
      <c r="E149" s="57" t="s">
        <v>263</v>
      </c>
      <c r="F149" s="131">
        <f t="shared" ref="F149:J149" si="98">SUM(F150:F151)</f>
        <v>574797250</v>
      </c>
      <c r="G149" s="131">
        <f t="shared" si="98"/>
        <v>0</v>
      </c>
      <c r="H149" s="131">
        <f t="shared" si="98"/>
        <v>574797250</v>
      </c>
      <c r="I149" s="131">
        <f t="shared" si="98"/>
        <v>574797250</v>
      </c>
      <c r="J149" s="131">
        <f t="shared" si="98"/>
        <v>574797250</v>
      </c>
      <c r="K149" s="81">
        <f>H149/F149</f>
        <v>1</v>
      </c>
      <c r="L149" s="81">
        <f>I149/F149</f>
        <v>1</v>
      </c>
      <c r="M149"/>
      <c r="N149"/>
      <c r="O149"/>
      <c r="P149"/>
    </row>
    <row r="150" spans="1:16" s="2" customFormat="1" x14ac:dyDescent="0.3">
      <c r="A150" s="60" t="s">
        <v>189</v>
      </c>
      <c r="B150" s="43" t="s">
        <v>13</v>
      </c>
      <c r="C150" s="43" t="s">
        <v>14</v>
      </c>
      <c r="D150" s="43" t="s">
        <v>178</v>
      </c>
      <c r="E150" s="31" t="s">
        <v>187</v>
      </c>
      <c r="F150" s="130">
        <v>124797250</v>
      </c>
      <c r="G150" s="122">
        <v>0</v>
      </c>
      <c r="H150" s="122">
        <v>124797250</v>
      </c>
      <c r="I150" s="122">
        <v>124797250</v>
      </c>
      <c r="J150" s="122">
        <v>124797250</v>
      </c>
      <c r="K150" s="79">
        <f t="shared" ref="K150:K151" si="99">H150/F150</f>
        <v>1</v>
      </c>
      <c r="L150" s="79">
        <f t="shared" ref="L150:L151" si="100">I150/F150</f>
        <v>1</v>
      </c>
      <c r="M150"/>
      <c r="N150"/>
      <c r="O150"/>
      <c r="P150"/>
    </row>
    <row r="151" spans="1:16" s="3" customFormat="1" ht="18" x14ac:dyDescent="0.35">
      <c r="A151" s="60" t="s">
        <v>189</v>
      </c>
      <c r="B151" s="43" t="s">
        <v>13</v>
      </c>
      <c r="C151" s="43" t="s">
        <v>188</v>
      </c>
      <c r="D151" s="43" t="s">
        <v>178</v>
      </c>
      <c r="E151" s="31" t="s">
        <v>187</v>
      </c>
      <c r="F151" s="130">
        <v>450000000</v>
      </c>
      <c r="G151" s="122">
        <v>0</v>
      </c>
      <c r="H151" s="122">
        <v>450000000</v>
      </c>
      <c r="I151" s="122">
        <v>450000000</v>
      </c>
      <c r="J151" s="122">
        <v>450000000</v>
      </c>
      <c r="K151" s="79">
        <f t="shared" si="99"/>
        <v>1</v>
      </c>
      <c r="L151" s="79">
        <f t="shared" si="100"/>
        <v>1</v>
      </c>
      <c r="M151" s="20"/>
      <c r="N151" s="20"/>
      <c r="O151" s="22"/>
      <c r="P151" s="22"/>
    </row>
    <row r="152" spans="1:16" s="2" customFormat="1" x14ac:dyDescent="0.3">
      <c r="A152" s="64" t="s">
        <v>186</v>
      </c>
      <c r="B152" s="65"/>
      <c r="C152" s="65"/>
      <c r="D152" s="66"/>
      <c r="E152" s="57" t="s">
        <v>185</v>
      </c>
      <c r="F152" s="131">
        <f t="shared" ref="F152:J153" si="101">F153</f>
        <v>6000000</v>
      </c>
      <c r="G152" s="131">
        <f t="shared" si="101"/>
        <v>0</v>
      </c>
      <c r="H152" s="131">
        <f t="shared" si="101"/>
        <v>0</v>
      </c>
      <c r="I152" s="131">
        <f t="shared" si="101"/>
        <v>0</v>
      </c>
      <c r="J152" s="131">
        <f t="shared" si="101"/>
        <v>0</v>
      </c>
      <c r="K152" s="80">
        <f>H152/F152</f>
        <v>0</v>
      </c>
      <c r="L152" s="80">
        <f>I152/F152</f>
        <v>0</v>
      </c>
      <c r="M152"/>
      <c r="N152"/>
      <c r="O152"/>
      <c r="P152"/>
    </row>
    <row r="153" spans="1:16" s="32" customFormat="1" x14ac:dyDescent="0.3">
      <c r="A153" s="64" t="s">
        <v>264</v>
      </c>
      <c r="B153" s="65"/>
      <c r="C153" s="65"/>
      <c r="D153" s="66"/>
      <c r="E153" s="57" t="s">
        <v>265</v>
      </c>
      <c r="F153" s="131">
        <f t="shared" si="101"/>
        <v>6000000</v>
      </c>
      <c r="G153" s="131">
        <f t="shared" si="101"/>
        <v>0</v>
      </c>
      <c r="H153" s="131">
        <f t="shared" si="101"/>
        <v>0</v>
      </c>
      <c r="I153" s="131">
        <f t="shared" si="101"/>
        <v>0</v>
      </c>
      <c r="J153" s="131">
        <f t="shared" si="101"/>
        <v>0</v>
      </c>
      <c r="K153" s="80">
        <f>H153/F153</f>
        <v>0</v>
      </c>
      <c r="L153" s="80">
        <f>I153/F153</f>
        <v>0</v>
      </c>
      <c r="M153"/>
      <c r="N153"/>
      <c r="O153"/>
      <c r="P153"/>
    </row>
    <row r="154" spans="1:16" s="32" customFormat="1" x14ac:dyDescent="0.3">
      <c r="A154" s="42" t="s">
        <v>152</v>
      </c>
      <c r="B154" s="43" t="s">
        <v>68</v>
      </c>
      <c r="C154" s="43" t="s">
        <v>69</v>
      </c>
      <c r="D154" s="43" t="s">
        <v>15</v>
      </c>
      <c r="E154" s="44" t="s">
        <v>153</v>
      </c>
      <c r="F154" s="122">
        <v>6000000</v>
      </c>
      <c r="G154" s="122">
        <v>0</v>
      </c>
      <c r="H154" s="122">
        <v>0</v>
      </c>
      <c r="I154" s="122">
        <v>0</v>
      </c>
      <c r="J154" s="122">
        <v>0</v>
      </c>
      <c r="K154" s="79">
        <f t="shared" ref="K154" si="102">H154/F154</f>
        <v>0</v>
      </c>
      <c r="L154" s="79">
        <f t="shared" ref="L154" si="103">I154/F154</f>
        <v>0</v>
      </c>
      <c r="M154"/>
      <c r="N154"/>
      <c r="O154"/>
      <c r="P154"/>
    </row>
    <row r="155" spans="1:16" s="8" customFormat="1" ht="15.6" x14ac:dyDescent="0.3">
      <c r="A155" s="67" t="s">
        <v>155</v>
      </c>
      <c r="B155" s="68"/>
      <c r="C155" s="68"/>
      <c r="D155" s="69"/>
      <c r="E155" s="70" t="s">
        <v>266</v>
      </c>
      <c r="F155" s="132">
        <f t="shared" ref="F155:J155" si="104">+F156+F159+F163+F167+F172+F176</f>
        <v>45248415817</v>
      </c>
      <c r="G155" s="132">
        <f t="shared" si="104"/>
        <v>0</v>
      </c>
      <c r="H155" s="132">
        <f t="shared" si="104"/>
        <v>44549758759.040001</v>
      </c>
      <c r="I155" s="132">
        <f t="shared" si="104"/>
        <v>37199456433.870003</v>
      </c>
      <c r="J155" s="132">
        <f t="shared" si="104"/>
        <v>36910749827.890007</v>
      </c>
      <c r="K155" s="71">
        <f>H155/F155</f>
        <v>0.98455952445306361</v>
      </c>
      <c r="L155" s="71">
        <f>I155/F155</f>
        <v>0.82211621693712489</v>
      </c>
      <c r="M155" s="22"/>
      <c r="N155" s="22"/>
      <c r="O155"/>
      <c r="P155"/>
    </row>
    <row r="156" spans="1:16" s="32" customFormat="1" ht="55.2" x14ac:dyDescent="0.3">
      <c r="A156" s="45" t="s">
        <v>267</v>
      </c>
      <c r="B156" s="39"/>
      <c r="C156" s="39"/>
      <c r="D156" s="40"/>
      <c r="E156" s="63" t="s">
        <v>268</v>
      </c>
      <c r="F156" s="121">
        <f>SUM(F157:F158)</f>
        <v>5099415817</v>
      </c>
      <c r="G156" s="121">
        <f>SUM(G157:G158)</f>
        <v>0</v>
      </c>
      <c r="H156" s="121">
        <f t="shared" ref="H156:J156" si="105">SUM(H157:H158)</f>
        <v>5097499149.2600002</v>
      </c>
      <c r="I156" s="121">
        <f t="shared" si="105"/>
        <v>4608960077.0100002</v>
      </c>
      <c r="J156" s="121">
        <f t="shared" si="105"/>
        <v>4608960077.0100002</v>
      </c>
      <c r="K156" s="41">
        <f>H156/F156</f>
        <v>0.99962413974290742</v>
      </c>
      <c r="L156" s="41">
        <f>I156/F156</f>
        <v>0.90382119097741354</v>
      </c>
      <c r="M156" s="20"/>
      <c r="N156"/>
      <c r="O156"/>
      <c r="P156"/>
    </row>
    <row r="157" spans="1:16" s="32" customFormat="1" ht="69" x14ac:dyDescent="0.3">
      <c r="A157" s="42" t="s">
        <v>154</v>
      </c>
      <c r="B157" s="43" t="s">
        <v>13</v>
      </c>
      <c r="C157" s="43" t="s">
        <v>14</v>
      </c>
      <c r="D157" s="43" t="s">
        <v>15</v>
      </c>
      <c r="E157" s="44" t="s">
        <v>156</v>
      </c>
      <c r="F157" s="122">
        <v>2065784741</v>
      </c>
      <c r="G157" s="122">
        <v>0</v>
      </c>
      <c r="H157" s="122">
        <v>2063868074</v>
      </c>
      <c r="I157" s="122">
        <v>1970425218.1600001</v>
      </c>
      <c r="J157" s="122">
        <v>1970425218.1600001</v>
      </c>
      <c r="K157" s="79">
        <f t="shared" ref="K157:K158" si="106">H157/F157</f>
        <v>0.99907218454955182</v>
      </c>
      <c r="L157" s="79">
        <f t="shared" ref="L157:L158" si="107">I157/F157</f>
        <v>0.95383859656459724</v>
      </c>
      <c r="M157"/>
      <c r="N157"/>
      <c r="O157"/>
      <c r="P157"/>
    </row>
    <row r="158" spans="1:16" s="32" customFormat="1" ht="69" x14ac:dyDescent="0.3">
      <c r="A158" s="42" t="s">
        <v>154</v>
      </c>
      <c r="B158" s="43" t="s">
        <v>68</v>
      </c>
      <c r="C158" s="43" t="s">
        <v>69</v>
      </c>
      <c r="D158" s="43" t="s">
        <v>15</v>
      </c>
      <c r="E158" s="44" t="s">
        <v>156</v>
      </c>
      <c r="F158" s="122">
        <v>3033631076</v>
      </c>
      <c r="G158" s="122">
        <v>0</v>
      </c>
      <c r="H158" s="122">
        <v>3033631075.2600002</v>
      </c>
      <c r="I158" s="122">
        <v>2638534858.8499999</v>
      </c>
      <c r="J158" s="122">
        <v>2638534858.8499999</v>
      </c>
      <c r="K158" s="79">
        <f t="shared" si="106"/>
        <v>0.99999999975606801</v>
      </c>
      <c r="L158" s="79">
        <f t="shared" si="107"/>
        <v>0.86976128367231953</v>
      </c>
      <c r="M158"/>
      <c r="N158"/>
      <c r="O158"/>
      <c r="P158"/>
    </row>
    <row r="159" spans="1:16" s="8" customFormat="1" ht="69" x14ac:dyDescent="0.3">
      <c r="A159" s="62" t="s">
        <v>269</v>
      </c>
      <c r="B159" s="55"/>
      <c r="C159" s="72"/>
      <c r="D159" s="56"/>
      <c r="E159" s="63" t="s">
        <v>270</v>
      </c>
      <c r="F159" s="129">
        <f>SUM(F160:F162)</f>
        <v>2652000000</v>
      </c>
      <c r="G159" s="129">
        <f t="shared" ref="G159:J159" si="108">SUM(G160:G162)</f>
        <v>0</v>
      </c>
      <c r="H159" s="129">
        <f t="shared" si="108"/>
        <v>2494832560.3299999</v>
      </c>
      <c r="I159" s="129">
        <f t="shared" si="108"/>
        <v>1620090488.6900001</v>
      </c>
      <c r="J159" s="129">
        <f t="shared" si="108"/>
        <v>1614371862.6900001</v>
      </c>
      <c r="K159" s="58">
        <f>H159/F159</f>
        <v>0.94073625955128204</v>
      </c>
      <c r="L159" s="58">
        <f>I159/F159</f>
        <v>0.61089384943061842</v>
      </c>
      <c r="M159" s="23"/>
      <c r="N159" s="23"/>
      <c r="O159"/>
      <c r="P159" s="20"/>
    </row>
    <row r="160" spans="1:16" s="32" customFormat="1" ht="82.8" x14ac:dyDescent="0.3">
      <c r="A160" s="42" t="s">
        <v>157</v>
      </c>
      <c r="B160" s="43" t="s">
        <v>13</v>
      </c>
      <c r="C160" s="43" t="s">
        <v>14</v>
      </c>
      <c r="D160" s="43" t="s">
        <v>15</v>
      </c>
      <c r="E160" s="44" t="s">
        <v>158</v>
      </c>
      <c r="F160" s="122">
        <v>0</v>
      </c>
      <c r="G160" s="122">
        <v>0</v>
      </c>
      <c r="H160" s="122">
        <v>0</v>
      </c>
      <c r="I160" s="122">
        <v>0</v>
      </c>
      <c r="J160" s="122">
        <v>0</v>
      </c>
      <c r="K160" s="79">
        <v>0</v>
      </c>
      <c r="L160" s="79">
        <v>0</v>
      </c>
      <c r="M160" s="22"/>
      <c r="N160"/>
      <c r="O160"/>
      <c r="P160"/>
    </row>
    <row r="161" spans="1:16" s="32" customFormat="1" ht="82.8" x14ac:dyDescent="0.3">
      <c r="A161" s="42" t="s">
        <v>157</v>
      </c>
      <c r="B161" s="43" t="s">
        <v>68</v>
      </c>
      <c r="C161" s="43" t="s">
        <v>69</v>
      </c>
      <c r="D161" s="43" t="s">
        <v>15</v>
      </c>
      <c r="E161" s="44" t="s">
        <v>158</v>
      </c>
      <c r="F161" s="122">
        <v>1980245607</v>
      </c>
      <c r="G161" s="122">
        <v>0</v>
      </c>
      <c r="H161" s="122">
        <v>1854414692.3299999</v>
      </c>
      <c r="I161" s="122">
        <v>1349441063.02</v>
      </c>
      <c r="J161" s="122">
        <v>1343722437.02</v>
      </c>
      <c r="K161" s="79">
        <f t="shared" ref="K161:K162" si="109">H161/F161</f>
        <v>0.93645691512951801</v>
      </c>
      <c r="L161" s="79">
        <f t="shared" ref="L161:L162" si="110">I161/F161</f>
        <v>0.68145136050287924</v>
      </c>
      <c r="M161" s="22"/>
      <c r="N161"/>
      <c r="O161"/>
      <c r="P161"/>
    </row>
    <row r="162" spans="1:16" s="32" customFormat="1" ht="69" x14ac:dyDescent="0.3">
      <c r="A162" s="42" t="s">
        <v>159</v>
      </c>
      <c r="B162" s="43" t="s">
        <v>68</v>
      </c>
      <c r="C162" s="43" t="s">
        <v>69</v>
      </c>
      <c r="D162" s="43" t="s">
        <v>15</v>
      </c>
      <c r="E162" s="44" t="s">
        <v>160</v>
      </c>
      <c r="F162" s="122">
        <v>671754393</v>
      </c>
      <c r="G162" s="122">
        <v>0</v>
      </c>
      <c r="H162" s="122">
        <v>640417868</v>
      </c>
      <c r="I162" s="122">
        <v>270649425.67000002</v>
      </c>
      <c r="J162" s="122">
        <v>270649425.67000002</v>
      </c>
      <c r="K162" s="79">
        <f t="shared" si="109"/>
        <v>0.95335121686357172</v>
      </c>
      <c r="L162" s="79">
        <f t="shared" si="110"/>
        <v>0.40289937585864066</v>
      </c>
      <c r="M162" s="24"/>
      <c r="N162"/>
      <c r="O162"/>
      <c r="P162"/>
    </row>
    <row r="163" spans="1:16" s="16" customFormat="1" ht="41.4" x14ac:dyDescent="0.3">
      <c r="A163" s="62" t="s">
        <v>271</v>
      </c>
      <c r="B163" s="55"/>
      <c r="C163" s="55"/>
      <c r="D163" s="56"/>
      <c r="E163" s="63" t="s">
        <v>272</v>
      </c>
      <c r="F163" s="129">
        <f>SUM(F164:F166)</f>
        <v>29563500000</v>
      </c>
      <c r="G163" s="129">
        <f t="shared" ref="G163:J163" si="111">SUM(G164:G166)</f>
        <v>0</v>
      </c>
      <c r="H163" s="129">
        <f t="shared" si="111"/>
        <v>29145830537.040001</v>
      </c>
      <c r="I163" s="129">
        <f t="shared" si="111"/>
        <v>23610874618.75</v>
      </c>
      <c r="J163" s="129">
        <f t="shared" si="111"/>
        <v>23327886638.77</v>
      </c>
      <c r="K163" s="50">
        <f>H163/F163</f>
        <v>0.98587212397178958</v>
      </c>
      <c r="L163" s="50">
        <f>I163/F163</f>
        <v>0.79864950424509951</v>
      </c>
      <c r="M163" s="24"/>
      <c r="N163" s="25"/>
      <c r="O163"/>
      <c r="P163"/>
    </row>
    <row r="164" spans="1:16" s="32" customFormat="1" ht="55.2" x14ac:dyDescent="0.3">
      <c r="A164" s="42" t="s">
        <v>161</v>
      </c>
      <c r="B164" s="43" t="s">
        <v>13</v>
      </c>
      <c r="C164" s="43" t="s">
        <v>14</v>
      </c>
      <c r="D164" s="43" t="s">
        <v>15</v>
      </c>
      <c r="E164" s="44" t="s">
        <v>162</v>
      </c>
      <c r="F164" s="122">
        <v>11350000000</v>
      </c>
      <c r="G164" s="122">
        <v>0</v>
      </c>
      <c r="H164" s="122">
        <v>11308641235.17</v>
      </c>
      <c r="I164" s="122">
        <v>8154062175.6800003</v>
      </c>
      <c r="J164" s="122">
        <v>8154062175.6800003</v>
      </c>
      <c r="K164" s="79">
        <f t="shared" ref="K164" si="112">H164/F164</f>
        <v>0.99635605596211452</v>
      </c>
      <c r="L164" s="79">
        <f t="shared" ref="L164" si="113">I164/F164</f>
        <v>0.71841957494977982</v>
      </c>
      <c r="M164" s="22"/>
      <c r="N164"/>
      <c r="O164"/>
      <c r="P164"/>
    </row>
    <row r="165" spans="1:16" s="32" customFormat="1" ht="55.2" x14ac:dyDescent="0.3">
      <c r="A165" s="42" t="s">
        <v>161</v>
      </c>
      <c r="B165" s="43" t="s">
        <v>68</v>
      </c>
      <c r="C165" s="43" t="s">
        <v>69</v>
      </c>
      <c r="D165" s="43" t="s">
        <v>15</v>
      </c>
      <c r="E165" s="44" t="s">
        <v>162</v>
      </c>
      <c r="F165" s="122">
        <v>1818500000</v>
      </c>
      <c r="G165" s="122">
        <v>0</v>
      </c>
      <c r="H165" s="122">
        <v>1798489846</v>
      </c>
      <c r="I165" s="122">
        <v>1747404166.6500001</v>
      </c>
      <c r="J165" s="122">
        <v>1630822984.0799999</v>
      </c>
      <c r="K165" s="79">
        <f t="shared" ref="K165:K166" si="114">H165/F165</f>
        <v>0.98899634094033539</v>
      </c>
      <c r="L165" s="79">
        <f t="shared" ref="L165:L166" si="115">I165/F165</f>
        <v>0.96090413343414904</v>
      </c>
      <c r="M165" s="22"/>
      <c r="N165"/>
      <c r="O165"/>
      <c r="P165"/>
    </row>
    <row r="166" spans="1:16" s="32" customFormat="1" ht="55.2" x14ac:dyDescent="0.3">
      <c r="A166" s="42" t="s">
        <v>161</v>
      </c>
      <c r="B166" s="43" t="s">
        <v>68</v>
      </c>
      <c r="C166" s="43" t="s">
        <v>163</v>
      </c>
      <c r="D166" s="43" t="s">
        <v>15</v>
      </c>
      <c r="E166" s="44" t="s">
        <v>162</v>
      </c>
      <c r="F166" s="122">
        <v>16395000000</v>
      </c>
      <c r="G166" s="122">
        <v>0</v>
      </c>
      <c r="H166" s="122">
        <v>16038699455.870001</v>
      </c>
      <c r="I166" s="122">
        <v>13709408276.42</v>
      </c>
      <c r="J166" s="122">
        <v>13543001479.01</v>
      </c>
      <c r="K166" s="79">
        <f t="shared" si="114"/>
        <v>0.97826773137358958</v>
      </c>
      <c r="L166" s="79">
        <f t="shared" si="115"/>
        <v>0.83619446638731321</v>
      </c>
      <c r="M166" s="22"/>
      <c r="N166"/>
      <c r="O166"/>
      <c r="P166"/>
    </row>
    <row r="167" spans="1:16" s="32" customFormat="1" ht="41.4" x14ac:dyDescent="0.3">
      <c r="A167" s="62" t="s">
        <v>273</v>
      </c>
      <c r="B167" s="55"/>
      <c r="C167" s="55"/>
      <c r="D167" s="56"/>
      <c r="E167" s="63" t="s">
        <v>274</v>
      </c>
      <c r="F167" s="129">
        <f t="shared" ref="F167:J167" si="116">SUM(F168:F171)</f>
        <v>955000000</v>
      </c>
      <c r="G167" s="129">
        <f t="shared" si="116"/>
        <v>0</v>
      </c>
      <c r="H167" s="129">
        <f t="shared" si="116"/>
        <v>921940155.33000004</v>
      </c>
      <c r="I167" s="129">
        <f t="shared" si="116"/>
        <v>867440155.33000004</v>
      </c>
      <c r="J167" s="129">
        <f t="shared" si="116"/>
        <v>867440155.33000004</v>
      </c>
      <c r="K167" s="58">
        <f>H167/F167</f>
        <v>0.96538236160209434</v>
      </c>
      <c r="L167" s="58">
        <f>I167/F167</f>
        <v>0.90831429877486913</v>
      </c>
      <c r="M167" s="22"/>
      <c r="N167"/>
      <c r="O167"/>
      <c r="P167"/>
    </row>
    <row r="168" spans="1:16" s="16" customFormat="1" ht="55.2" x14ac:dyDescent="0.3">
      <c r="A168" s="42" t="s">
        <v>164</v>
      </c>
      <c r="B168" s="43" t="s">
        <v>13</v>
      </c>
      <c r="C168" s="43" t="s">
        <v>14</v>
      </c>
      <c r="D168" s="43" t="s">
        <v>15</v>
      </c>
      <c r="E168" s="44" t="s">
        <v>165</v>
      </c>
      <c r="F168" s="122">
        <v>223000000</v>
      </c>
      <c r="G168" s="122">
        <v>0</v>
      </c>
      <c r="H168" s="122">
        <v>215000000</v>
      </c>
      <c r="I168" s="122">
        <v>191000000</v>
      </c>
      <c r="J168" s="122">
        <v>191000000</v>
      </c>
      <c r="K168" s="79">
        <f t="shared" ref="K168:K171" si="117">H168/F168</f>
        <v>0.9641255605381166</v>
      </c>
      <c r="L168" s="79">
        <f t="shared" ref="L168:L171" si="118">I168/F168</f>
        <v>0.8565022421524664</v>
      </c>
      <c r="M168" s="22"/>
      <c r="N168"/>
      <c r="O168"/>
      <c r="P168"/>
    </row>
    <row r="169" spans="1:16" s="32" customFormat="1" ht="55.2" x14ac:dyDescent="0.3">
      <c r="A169" s="42" t="s">
        <v>166</v>
      </c>
      <c r="B169" s="43" t="s">
        <v>13</v>
      </c>
      <c r="C169" s="43" t="s">
        <v>14</v>
      </c>
      <c r="D169" s="43" t="s">
        <v>15</v>
      </c>
      <c r="E169" s="44" t="s">
        <v>167</v>
      </c>
      <c r="F169" s="122">
        <v>277000000</v>
      </c>
      <c r="G169" s="122">
        <v>0</v>
      </c>
      <c r="H169" s="122">
        <v>272091137</v>
      </c>
      <c r="I169" s="122">
        <v>243142470</v>
      </c>
      <c r="J169" s="122">
        <v>243142470</v>
      </c>
      <c r="K169" s="79">
        <f t="shared" si="117"/>
        <v>0.98227847292418768</v>
      </c>
      <c r="L169" s="79">
        <f t="shared" si="118"/>
        <v>0.8777706498194946</v>
      </c>
      <c r="M169" s="22"/>
      <c r="N169"/>
      <c r="O169"/>
      <c r="P169"/>
    </row>
    <row r="170" spans="1:16" s="32" customFormat="1" ht="55.2" x14ac:dyDescent="0.3">
      <c r="A170" s="42" t="s">
        <v>166</v>
      </c>
      <c r="B170" s="43" t="s">
        <v>68</v>
      </c>
      <c r="C170" s="43" t="s">
        <v>69</v>
      </c>
      <c r="D170" s="43" t="s">
        <v>15</v>
      </c>
      <c r="E170" s="44" t="s">
        <v>167</v>
      </c>
      <c r="F170" s="122">
        <v>262000000</v>
      </c>
      <c r="G170" s="122">
        <v>0</v>
      </c>
      <c r="H170" s="122">
        <v>244815685.33000001</v>
      </c>
      <c r="I170" s="122">
        <v>243264352.33000001</v>
      </c>
      <c r="J170" s="122">
        <v>243264352.33000001</v>
      </c>
      <c r="K170" s="79">
        <f t="shared" si="117"/>
        <v>0.93441101270992366</v>
      </c>
      <c r="L170" s="79">
        <f t="shared" si="118"/>
        <v>0.92848989438931306</v>
      </c>
      <c r="M170" s="22"/>
      <c r="N170"/>
      <c r="O170"/>
      <c r="P170"/>
    </row>
    <row r="171" spans="1:16" s="32" customFormat="1" ht="55.2" x14ac:dyDescent="0.3">
      <c r="A171" s="42" t="s">
        <v>164</v>
      </c>
      <c r="B171" s="43" t="s">
        <v>68</v>
      </c>
      <c r="C171" s="43" t="s">
        <v>69</v>
      </c>
      <c r="D171" s="43" t="s">
        <v>15</v>
      </c>
      <c r="E171" s="44" t="s">
        <v>165</v>
      </c>
      <c r="F171" s="122">
        <v>193000000</v>
      </c>
      <c r="G171" s="122">
        <v>0</v>
      </c>
      <c r="H171" s="122">
        <v>190033333</v>
      </c>
      <c r="I171" s="122">
        <v>190033333</v>
      </c>
      <c r="J171" s="122">
        <v>190033333</v>
      </c>
      <c r="K171" s="79">
        <f t="shared" si="117"/>
        <v>0.98462866839378238</v>
      </c>
      <c r="L171" s="79">
        <f t="shared" si="118"/>
        <v>0.98462866839378238</v>
      </c>
      <c r="M171" s="22"/>
      <c r="N171"/>
      <c r="O171"/>
      <c r="P171"/>
    </row>
    <row r="172" spans="1:16" s="16" customFormat="1" ht="27.6" x14ac:dyDescent="0.3">
      <c r="A172" s="62" t="s">
        <v>275</v>
      </c>
      <c r="B172" s="56"/>
      <c r="C172" s="56"/>
      <c r="D172" s="56"/>
      <c r="E172" s="63" t="s">
        <v>276</v>
      </c>
      <c r="F172" s="129">
        <f>SUM(F173:F175)</f>
        <v>2978500000</v>
      </c>
      <c r="G172" s="129">
        <f>SUM(G173:G175)</f>
        <v>0</v>
      </c>
      <c r="H172" s="129">
        <f t="shared" ref="H172:J172" si="119">SUM(H173:H175)</f>
        <v>2978498029.5599999</v>
      </c>
      <c r="I172" s="129">
        <f t="shared" si="119"/>
        <v>2798640134.9000001</v>
      </c>
      <c r="J172" s="129">
        <f t="shared" si="119"/>
        <v>2798640134.9000001</v>
      </c>
      <c r="K172" s="58">
        <f>H172/F172</f>
        <v>0.99999933844552624</v>
      </c>
      <c r="L172" s="58">
        <f>I172/F172</f>
        <v>0.9396139449051536</v>
      </c>
      <c r="M172" s="22"/>
      <c r="N172"/>
      <c r="O172"/>
      <c r="P172"/>
    </row>
    <row r="173" spans="1:16" s="32" customFormat="1" ht="41.4" x14ac:dyDescent="0.3">
      <c r="A173" s="42" t="s">
        <v>168</v>
      </c>
      <c r="B173" s="43" t="s">
        <v>13</v>
      </c>
      <c r="C173" s="43" t="s">
        <v>14</v>
      </c>
      <c r="D173" s="43" t="s">
        <v>15</v>
      </c>
      <c r="E173" s="44" t="s">
        <v>169</v>
      </c>
      <c r="F173" s="122">
        <v>1300000000</v>
      </c>
      <c r="G173" s="122">
        <v>0</v>
      </c>
      <c r="H173" s="122">
        <v>1300000000</v>
      </c>
      <c r="I173" s="122">
        <v>1234170725</v>
      </c>
      <c r="J173" s="122">
        <v>1234170725</v>
      </c>
      <c r="K173" s="79">
        <f t="shared" ref="K173" si="120">H173/F173</f>
        <v>1</v>
      </c>
      <c r="L173" s="79">
        <f t="shared" ref="L173" si="121">I173/F173</f>
        <v>0.94936209615384615</v>
      </c>
      <c r="M173" s="22"/>
      <c r="N173"/>
      <c r="O173"/>
      <c r="P173"/>
    </row>
    <row r="174" spans="1:16" s="32" customFormat="1" ht="41.4" x14ac:dyDescent="0.3">
      <c r="A174" s="42" t="s">
        <v>168</v>
      </c>
      <c r="B174" s="43" t="s">
        <v>68</v>
      </c>
      <c r="C174" s="43" t="s">
        <v>69</v>
      </c>
      <c r="D174" s="43" t="s">
        <v>15</v>
      </c>
      <c r="E174" s="44" t="s">
        <v>169</v>
      </c>
      <c r="F174" s="122">
        <v>1591000000</v>
      </c>
      <c r="G174" s="122">
        <v>0</v>
      </c>
      <c r="H174" s="122">
        <v>1590999999.3299999</v>
      </c>
      <c r="I174" s="122">
        <v>1498170527</v>
      </c>
      <c r="J174" s="122">
        <v>1498170527</v>
      </c>
      <c r="K174" s="79">
        <f t="shared" ref="K174:K175" si="122">H174/F174</f>
        <v>0.99999999957888119</v>
      </c>
      <c r="L174" s="79">
        <f t="shared" ref="L174:L175" si="123">I174/F174</f>
        <v>0.94165337963544937</v>
      </c>
      <c r="M174" s="22"/>
      <c r="N174"/>
      <c r="O174"/>
      <c r="P174"/>
    </row>
    <row r="175" spans="1:16" s="32" customFormat="1" ht="41.4" x14ac:dyDescent="0.3">
      <c r="A175" s="42" t="s">
        <v>170</v>
      </c>
      <c r="B175" s="43" t="s">
        <v>68</v>
      </c>
      <c r="C175" s="43" t="s">
        <v>69</v>
      </c>
      <c r="D175" s="43" t="s">
        <v>15</v>
      </c>
      <c r="E175" s="44" t="s">
        <v>171</v>
      </c>
      <c r="F175" s="122">
        <v>87500000</v>
      </c>
      <c r="G175" s="122">
        <v>0</v>
      </c>
      <c r="H175" s="122">
        <v>87498030.230000004</v>
      </c>
      <c r="I175" s="122">
        <v>66298882.899999999</v>
      </c>
      <c r="J175" s="122">
        <v>66298882.899999999</v>
      </c>
      <c r="K175" s="79">
        <f t="shared" si="122"/>
        <v>0.99997748834285716</v>
      </c>
      <c r="L175" s="79">
        <f t="shared" si="123"/>
        <v>0.75770151885714287</v>
      </c>
      <c r="M175" s="22"/>
      <c r="N175"/>
      <c r="O175"/>
      <c r="P175"/>
    </row>
    <row r="176" spans="1:16" s="32" customFormat="1" ht="41.4" x14ac:dyDescent="0.3">
      <c r="A176" s="62" t="s">
        <v>277</v>
      </c>
      <c r="B176" s="56"/>
      <c r="C176" s="56"/>
      <c r="D176" s="56"/>
      <c r="E176" s="63" t="s">
        <v>278</v>
      </c>
      <c r="F176" s="129">
        <f t="shared" ref="F176:J176" si="124">SUM(F177:F180)</f>
        <v>4000000000</v>
      </c>
      <c r="G176" s="129">
        <f t="shared" si="124"/>
        <v>0</v>
      </c>
      <c r="H176" s="129">
        <f t="shared" si="124"/>
        <v>3911158327.52</v>
      </c>
      <c r="I176" s="129">
        <f t="shared" si="124"/>
        <v>3693450959.1900001</v>
      </c>
      <c r="J176" s="129">
        <f t="shared" si="124"/>
        <v>3693450959.1900001</v>
      </c>
      <c r="K176" s="58">
        <f>H176/F176</f>
        <v>0.97778958187999998</v>
      </c>
      <c r="L176" s="58">
        <f>I176/F176</f>
        <v>0.92336273979750005</v>
      </c>
      <c r="M176" s="22"/>
      <c r="N176"/>
      <c r="O176"/>
      <c r="P176"/>
    </row>
    <row r="177" spans="1:16" s="3" customFormat="1" ht="55.2" x14ac:dyDescent="0.35">
      <c r="A177" s="42" t="s">
        <v>172</v>
      </c>
      <c r="B177" s="43" t="s">
        <v>13</v>
      </c>
      <c r="C177" s="43" t="s">
        <v>14</v>
      </c>
      <c r="D177" s="43" t="s">
        <v>15</v>
      </c>
      <c r="E177" s="44" t="s">
        <v>173</v>
      </c>
      <c r="F177" s="122">
        <v>0</v>
      </c>
      <c r="G177" s="122">
        <v>0</v>
      </c>
      <c r="H177" s="122">
        <v>0</v>
      </c>
      <c r="I177" s="122">
        <v>0</v>
      </c>
      <c r="J177" s="122">
        <v>0</v>
      </c>
      <c r="K177" s="79">
        <v>0</v>
      </c>
      <c r="L177" s="79">
        <v>0</v>
      </c>
      <c r="M177"/>
      <c r="N177"/>
      <c r="O177"/>
      <c r="P177"/>
    </row>
    <row r="178" spans="1:16" ht="172.5" customHeight="1" x14ac:dyDescent="0.3">
      <c r="A178" s="42" t="s">
        <v>174</v>
      </c>
      <c r="B178" s="43" t="s">
        <v>13</v>
      </c>
      <c r="C178" s="43" t="s">
        <v>14</v>
      </c>
      <c r="D178" s="43" t="s">
        <v>15</v>
      </c>
      <c r="E178" s="44" t="s">
        <v>175</v>
      </c>
      <c r="F178" s="122">
        <v>500000000</v>
      </c>
      <c r="G178" s="122">
        <v>0</v>
      </c>
      <c r="H178" s="122">
        <v>435883330.32999998</v>
      </c>
      <c r="I178" s="122">
        <v>339533332</v>
      </c>
      <c r="J178" s="122">
        <v>339533332</v>
      </c>
      <c r="K178" s="79">
        <f t="shared" ref="K178:K180" si="125">H178/F178</f>
        <v>0.87176666065999997</v>
      </c>
      <c r="L178" s="79">
        <f t="shared" ref="L178:L180" si="126">I178/F178</f>
        <v>0.67906666400000004</v>
      </c>
    </row>
    <row r="179" spans="1:16" ht="55.2" x14ac:dyDescent="0.3">
      <c r="A179" s="42" t="s">
        <v>174</v>
      </c>
      <c r="B179" s="43" t="s">
        <v>68</v>
      </c>
      <c r="C179" s="43" t="s">
        <v>69</v>
      </c>
      <c r="D179" s="43" t="s">
        <v>15</v>
      </c>
      <c r="E179" s="44" t="s">
        <v>175</v>
      </c>
      <c r="F179" s="122">
        <v>1150000000</v>
      </c>
      <c r="G179" s="122">
        <v>0</v>
      </c>
      <c r="H179" s="122">
        <v>1137383332</v>
      </c>
      <c r="I179" s="122">
        <v>1093316660</v>
      </c>
      <c r="J179" s="122">
        <v>1093316660</v>
      </c>
      <c r="K179" s="79">
        <f t="shared" si="125"/>
        <v>0.98902898434782605</v>
      </c>
      <c r="L179" s="79">
        <f t="shared" si="126"/>
        <v>0.95071013913043478</v>
      </c>
    </row>
    <row r="180" spans="1:16" ht="55.2" x14ac:dyDescent="0.3">
      <c r="A180" s="42" t="s">
        <v>172</v>
      </c>
      <c r="B180" s="43" t="s">
        <v>68</v>
      </c>
      <c r="C180" s="43" t="s">
        <v>69</v>
      </c>
      <c r="D180" s="43" t="s">
        <v>15</v>
      </c>
      <c r="E180" s="44" t="s">
        <v>173</v>
      </c>
      <c r="F180" s="122">
        <v>2350000000</v>
      </c>
      <c r="G180" s="122">
        <v>0</v>
      </c>
      <c r="H180" s="122">
        <v>2337891665.1900001</v>
      </c>
      <c r="I180" s="122">
        <v>2260600967.1900001</v>
      </c>
      <c r="J180" s="122">
        <v>2260600967.1900001</v>
      </c>
      <c r="K180" s="79">
        <f t="shared" si="125"/>
        <v>0.99484751710212771</v>
      </c>
      <c r="L180" s="79">
        <f t="shared" si="126"/>
        <v>0.96195785837872338</v>
      </c>
    </row>
    <row r="181" spans="1:16" x14ac:dyDescent="0.3">
      <c r="A181" s="73"/>
      <c r="B181" s="74"/>
      <c r="C181" s="74"/>
      <c r="D181" s="74"/>
      <c r="E181" s="75"/>
      <c r="F181" s="76">
        <f t="shared" ref="F181:J181" si="127">F155+F5</f>
        <v>238272280739</v>
      </c>
      <c r="G181" s="76">
        <f t="shared" si="127"/>
        <v>0</v>
      </c>
      <c r="H181" s="76">
        <f t="shared" si="127"/>
        <v>232914002158.17001</v>
      </c>
      <c r="I181" s="76">
        <f t="shared" si="127"/>
        <v>220435198288.53</v>
      </c>
      <c r="J181" s="76">
        <f t="shared" si="127"/>
        <v>219354032416.89999</v>
      </c>
      <c r="K181" s="77">
        <f>H181/F181</f>
        <v>0.977511951603387</v>
      </c>
      <c r="L181" s="77">
        <f>I181/F181</f>
        <v>0.92513991810063512</v>
      </c>
    </row>
    <row r="182" spans="1:16" ht="134.4" customHeight="1" x14ac:dyDescent="0.3">
      <c r="A182" s="133" t="s">
        <v>285</v>
      </c>
      <c r="B182" s="134"/>
      <c r="C182" s="134"/>
      <c r="D182" s="134"/>
      <c r="E182" s="134"/>
    </row>
  </sheetData>
  <mergeCells count="5">
    <mergeCell ref="A182:E182"/>
    <mergeCell ref="B1:I1"/>
    <mergeCell ref="B2:I2"/>
    <mergeCell ref="A3:I3"/>
    <mergeCell ref="J3:L3"/>
  </mergeCells>
  <pageMargins left="0.78740157480314998" right="0.78740157480314998" top="0.78740157480314998" bottom="0.78740157480314998" header="0.78740157480314998" footer="0.78740157480314998"/>
  <pageSetup paperSize="5" orientation="landscape"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Ejecución Web Diciembre</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Marly Esperanza Berbesi Leal</dc:creator>
  <cp:lastModifiedBy>BRAYAN ESTEBAN GRANADA QUINTANA</cp:lastModifiedBy>
  <dcterms:created xsi:type="dcterms:W3CDTF">2025-12-01T20:30:41Z</dcterms:created>
  <dcterms:modified xsi:type="dcterms:W3CDTF">2026-01-30T19:16:04Z</dcterms:modified>
</cp:coreProperties>
</file>