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049617134c\Documents\BACKUP 2\2023\INFORME DE GESTION\"/>
    </mc:Choice>
  </mc:AlternateContent>
  <bookViews>
    <workbookView xWindow="0" yWindow="0" windowWidth="24645" windowHeight="11385" activeTab="1"/>
  </bookViews>
  <sheets>
    <sheet name="Analisis de Datos" sheetId="2" r:id="rId1"/>
    <sheet name="Contratación 2023" sheetId="1" r:id="rId2"/>
    <sheet name="Lista" sheetId="3" r:id="rId3"/>
  </sheets>
  <externalReferences>
    <externalReference r:id="rId4"/>
    <externalReference r:id="rId5"/>
    <externalReference r:id="rId6"/>
    <externalReference r:id="rId7"/>
  </externalReferences>
  <definedNames>
    <definedName name="_xlnm._FilterDatabase" localSheetId="1" hidden="1">'Contratación 2023'!$A$4:$CD$264</definedName>
    <definedName name="_Hlk125366930" localSheetId="1">'Contratación 2023'!$M$65</definedName>
    <definedName name="incBuyerDossierDetaillnkRequestName" localSheetId="1">'Contratación 2023'!$M$64</definedName>
  </definedNames>
  <calcPr calcId="162913"/>
  <pivotCaches>
    <pivotCache cacheId="1" r:id="rId8"/>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Y90" i="1" l="1"/>
  <c r="BT90" i="1" s="1"/>
  <c r="AS90" i="1"/>
  <c r="AL90" i="1"/>
  <c r="AY89" i="1"/>
  <c r="BT89" i="1" s="1"/>
  <c r="AS89" i="1"/>
  <c r="AL89" i="1"/>
  <c r="BJ88" i="1"/>
  <c r="AY88" i="1"/>
  <c r="BT88" i="1" s="1"/>
  <c r="AS88" i="1"/>
  <c r="AL88" i="1"/>
  <c r="BJ87" i="1"/>
  <c r="AY87" i="1"/>
  <c r="BT87" i="1" s="1"/>
  <c r="AS87" i="1"/>
  <c r="AL87" i="1"/>
  <c r="BJ63" i="1"/>
  <c r="AY63" i="1"/>
  <c r="BT63" i="1" s="1"/>
  <c r="AS63" i="1"/>
  <c r="AL63" i="1"/>
  <c r="BJ62" i="1"/>
  <c r="AY62" i="1"/>
  <c r="BT62" i="1" s="1"/>
  <c r="AS62" i="1"/>
  <c r="AL62" i="1"/>
  <c r="BJ61" i="1"/>
  <c r="AY61" i="1"/>
  <c r="BT61" i="1" s="1"/>
  <c r="AS61" i="1"/>
  <c r="AL61" i="1"/>
  <c r="BJ60" i="1"/>
  <c r="AY60" i="1"/>
  <c r="BT60" i="1" s="1"/>
  <c r="AS60" i="1"/>
  <c r="AL60" i="1"/>
  <c r="BJ59" i="1"/>
  <c r="AY59" i="1"/>
  <c r="BT59" i="1" s="1"/>
  <c r="AS59" i="1"/>
  <c r="AL59" i="1"/>
  <c r="BJ58" i="1"/>
  <c r="AY58" i="1"/>
  <c r="BT58" i="1" s="1"/>
  <c r="AS58" i="1"/>
  <c r="AL58" i="1"/>
  <c r="BJ57" i="1"/>
  <c r="AY57" i="1"/>
  <c r="BT57" i="1" s="1"/>
  <c r="AS57" i="1"/>
  <c r="AL57" i="1"/>
  <c r="BJ56" i="1"/>
  <c r="AY56" i="1"/>
  <c r="BT56" i="1" s="1"/>
  <c r="AS56" i="1"/>
  <c r="AL56" i="1"/>
  <c r="BJ55" i="1"/>
  <c r="AY55" i="1"/>
  <c r="BT55" i="1" s="1"/>
  <c r="AS55" i="1"/>
  <c r="AL55" i="1"/>
  <c r="BJ54" i="1"/>
  <c r="AY54" i="1"/>
  <c r="BT54" i="1" s="1"/>
  <c r="AS54" i="1"/>
  <c r="AL54" i="1"/>
  <c r="BJ53" i="1"/>
  <c r="AY53" i="1"/>
  <c r="BT53" i="1" s="1"/>
  <c r="AS53" i="1"/>
  <c r="AL53" i="1"/>
  <c r="BJ52" i="1"/>
  <c r="AY52" i="1"/>
  <c r="BT52" i="1" s="1"/>
  <c r="AS52" i="1"/>
  <c r="AL52" i="1"/>
  <c r="BJ51" i="1"/>
  <c r="AY51" i="1"/>
  <c r="BT51" i="1" s="1"/>
  <c r="AS51" i="1"/>
  <c r="AL51" i="1"/>
  <c r="BJ50" i="1"/>
  <c r="AY50" i="1"/>
  <c r="BT50" i="1" s="1"/>
  <c r="AS50" i="1"/>
  <c r="AL50" i="1"/>
  <c r="AL69" i="1" l="1"/>
  <c r="BJ86" i="1" l="1"/>
  <c r="AY86" i="1"/>
  <c r="BT86" i="1" s="1"/>
  <c r="AL86" i="1"/>
  <c r="BJ85" i="1"/>
  <c r="AY85" i="1"/>
  <c r="BT85" i="1" s="1"/>
  <c r="AL85" i="1"/>
  <c r="BJ84" i="1"/>
  <c r="AY84" i="1"/>
  <c r="BT84" i="1" s="1"/>
  <c r="AL84" i="1"/>
  <c r="BJ83" i="1"/>
  <c r="AY83" i="1"/>
  <c r="BT83" i="1" s="1"/>
  <c r="AL83" i="1"/>
  <c r="BJ82" i="1"/>
  <c r="AY82" i="1"/>
  <c r="BT82" i="1" s="1"/>
  <c r="AL82" i="1"/>
  <c r="BJ81" i="1"/>
  <c r="AY81" i="1"/>
  <c r="BT81" i="1" s="1"/>
  <c r="AL81" i="1"/>
  <c r="BJ80" i="1"/>
  <c r="AY80" i="1"/>
  <c r="BT80" i="1" s="1"/>
  <c r="AL80" i="1"/>
  <c r="BJ79" i="1"/>
  <c r="AY79" i="1"/>
  <c r="BT79" i="1" s="1"/>
  <c r="AL79" i="1"/>
  <c r="BJ78" i="1"/>
  <c r="AY78" i="1"/>
  <c r="BT78" i="1" s="1"/>
  <c r="AL78" i="1"/>
  <c r="BJ77" i="1"/>
  <c r="AY77" i="1"/>
  <c r="BT77" i="1" s="1"/>
  <c r="AL77" i="1"/>
  <c r="BT76" i="1"/>
  <c r="BJ76" i="1"/>
  <c r="AL76" i="1"/>
  <c r="BT75" i="1"/>
  <c r="BJ75" i="1"/>
  <c r="AL75" i="1"/>
  <c r="BT74" i="1"/>
  <c r="BJ74" i="1"/>
  <c r="AL74" i="1"/>
  <c r="BT73" i="1"/>
  <c r="BJ73" i="1"/>
  <c r="AL73" i="1"/>
  <c r="BT72" i="1"/>
  <c r="BJ72" i="1"/>
  <c r="AL72" i="1"/>
  <c r="BT71" i="1"/>
  <c r="BJ71" i="1"/>
  <c r="AL71" i="1"/>
  <c r="BT70" i="1"/>
  <c r="BJ70" i="1"/>
  <c r="AL70" i="1"/>
  <c r="AL6" i="1"/>
  <c r="AL7" i="1"/>
  <c r="AL8" i="1"/>
  <c r="AL9" i="1"/>
  <c r="AL10" i="1"/>
  <c r="AL11" i="1"/>
  <c r="AL12" i="1"/>
  <c r="AL13" i="1"/>
  <c r="AL14" i="1"/>
  <c r="AL15" i="1"/>
  <c r="AL16" i="1"/>
  <c r="AL17" i="1"/>
  <c r="AL18" i="1"/>
  <c r="AL19" i="1"/>
  <c r="AL20" i="1"/>
  <c r="AL21" i="1"/>
  <c r="AL22" i="1"/>
  <c r="AL23" i="1"/>
  <c r="AL24" i="1"/>
  <c r="AL25" i="1"/>
  <c r="AL26" i="1"/>
  <c r="AL27" i="1"/>
  <c r="AL101" i="1" l="1"/>
  <c r="AL102" i="1"/>
  <c r="AL103" i="1"/>
  <c r="AL104" i="1"/>
  <c r="AL105" i="1"/>
  <c r="AL28" i="1" l="1"/>
  <c r="AL29" i="1"/>
  <c r="AL30" i="1"/>
  <c r="AL31" i="1"/>
  <c r="AL32" i="1"/>
  <c r="AL33" i="1"/>
  <c r="AL34" i="1"/>
  <c r="AL35" i="1"/>
  <c r="AL36" i="1"/>
  <c r="AL37" i="1"/>
  <c r="AL38" i="1"/>
  <c r="AL39" i="1"/>
  <c r="AL40" i="1"/>
  <c r="AL41" i="1"/>
  <c r="AL42" i="1"/>
  <c r="AL43" i="1"/>
  <c r="AL44" i="1"/>
  <c r="AL45" i="1"/>
  <c r="AL46" i="1"/>
  <c r="AL47" i="1"/>
  <c r="AL48" i="1"/>
  <c r="AL49" i="1"/>
  <c r="AL5" i="1"/>
  <c r="AY15" i="1" l="1"/>
  <c r="BT15" i="1" s="1"/>
  <c r="AY27" i="1"/>
  <c r="BT27" i="1" s="1"/>
  <c r="AY28" i="1"/>
  <c r="BT28" i="1" s="1"/>
  <c r="AY29" i="1"/>
  <c r="BT29" i="1" s="1"/>
  <c r="AY30" i="1"/>
  <c r="BT30" i="1" s="1"/>
  <c r="AY31" i="1"/>
  <c r="BT31" i="1" s="1"/>
  <c r="AY32" i="1"/>
  <c r="BT32" i="1" s="1"/>
  <c r="AY33" i="1"/>
  <c r="BT33" i="1" s="1"/>
  <c r="AY34" i="1"/>
  <c r="BT34" i="1" s="1"/>
  <c r="AY35" i="1"/>
  <c r="BT35" i="1" s="1"/>
  <c r="AY36" i="1"/>
  <c r="BT36" i="1" s="1"/>
  <c r="AY37" i="1"/>
  <c r="BT37" i="1" s="1"/>
  <c r="AY38" i="1"/>
  <c r="BT38" i="1" s="1"/>
  <c r="AY39" i="1"/>
  <c r="BT39" i="1" s="1"/>
  <c r="AY40" i="1"/>
  <c r="BT40" i="1" s="1"/>
  <c r="AY41" i="1"/>
  <c r="BT41" i="1" s="1"/>
  <c r="AY42" i="1"/>
  <c r="BT42" i="1" s="1"/>
  <c r="AY43" i="1"/>
  <c r="BT43" i="1" s="1"/>
  <c r="AY44" i="1"/>
  <c r="BT44" i="1" s="1"/>
  <c r="AY45" i="1"/>
  <c r="BT45" i="1" s="1"/>
  <c r="AY46" i="1"/>
  <c r="BT46" i="1" s="1"/>
  <c r="AY47" i="1"/>
  <c r="AY48" i="1"/>
  <c r="BT48" i="1" s="1"/>
  <c r="AY49" i="1"/>
  <c r="BJ6" i="1"/>
  <c r="BJ7" i="1"/>
  <c r="BJ8" i="1"/>
  <c r="BJ9" i="1"/>
  <c r="BJ10" i="1"/>
  <c r="BJ11" i="1"/>
  <c r="BJ12" i="1"/>
  <c r="BJ13" i="1"/>
  <c r="BJ14" i="1"/>
  <c r="BJ15" i="1"/>
  <c r="BJ16" i="1"/>
  <c r="BJ17" i="1"/>
  <c r="BJ18" i="1"/>
  <c r="BJ19" i="1"/>
  <c r="BJ20" i="1"/>
  <c r="BJ21" i="1"/>
  <c r="BJ22" i="1"/>
  <c r="BJ23" i="1"/>
  <c r="BJ24" i="1"/>
  <c r="BJ25" i="1"/>
  <c r="BJ26" i="1"/>
  <c r="BJ27" i="1"/>
  <c r="BJ28" i="1"/>
  <c r="BJ29" i="1"/>
  <c r="BJ30" i="1"/>
  <c r="BJ31" i="1"/>
  <c r="BJ32" i="1"/>
  <c r="BJ33" i="1"/>
  <c r="BJ34" i="1"/>
  <c r="BJ35" i="1"/>
  <c r="BJ36" i="1"/>
  <c r="BJ37" i="1"/>
  <c r="BJ38" i="1"/>
  <c r="BJ39" i="1"/>
  <c r="BJ40" i="1"/>
  <c r="BJ41" i="1"/>
  <c r="BJ42" i="1"/>
  <c r="BJ43" i="1"/>
  <c r="BJ44" i="1"/>
  <c r="BJ45" i="1"/>
  <c r="BJ46" i="1"/>
  <c r="BJ47" i="1"/>
  <c r="BJ48" i="1"/>
  <c r="BJ49" i="1"/>
  <c r="BJ5" i="1"/>
  <c r="AY26" i="1" l="1"/>
  <c r="BT26" i="1" s="1"/>
  <c r="AY25" i="1"/>
  <c r="BT25" i="1" s="1"/>
  <c r="AY24" i="1"/>
  <c r="BT24" i="1" s="1"/>
  <c r="AY23" i="1"/>
  <c r="BT23" i="1" s="1"/>
  <c r="AY22" i="1"/>
  <c r="BT22" i="1" s="1"/>
  <c r="AY21" i="1"/>
  <c r="BT21" i="1" s="1"/>
  <c r="AY20" i="1"/>
  <c r="BT20" i="1" s="1"/>
  <c r="AY19" i="1"/>
  <c r="BT19" i="1" s="1"/>
  <c r="AY18" i="1"/>
  <c r="BT18" i="1" s="1"/>
  <c r="AY17" i="1"/>
  <c r="BT17" i="1" s="1"/>
  <c r="AY16" i="1"/>
  <c r="BT16" i="1" s="1"/>
  <c r="AY14" i="1" l="1"/>
  <c r="BT14" i="1" s="1"/>
  <c r="AY13" i="1"/>
  <c r="BT13" i="1" s="1"/>
  <c r="AY12" i="1"/>
  <c r="BT12" i="1" s="1"/>
  <c r="AY11" i="1"/>
  <c r="BT11" i="1" s="1"/>
  <c r="AY10" i="1"/>
  <c r="BT10" i="1" s="1"/>
  <c r="AY9" i="1"/>
  <c r="BT9" i="1" s="1"/>
  <c r="AY8" i="1"/>
  <c r="BT8" i="1" s="1"/>
  <c r="AY7" i="1"/>
  <c r="BT7" i="1" s="1"/>
  <c r="AY6" i="1"/>
  <c r="BT6" i="1" s="1"/>
  <c r="AY5" i="1"/>
  <c r="BT5" i="1" s="1"/>
</calcChain>
</file>

<file path=xl/sharedStrings.xml><?xml version="1.0" encoding="utf-8"?>
<sst xmlns="http://schemas.openxmlformats.org/spreadsheetml/2006/main" count="2438" uniqueCount="790">
  <si>
    <t>PLATAFORMA</t>
  </si>
  <si>
    <t xml:space="preserve">CONSECUTIVO PAABS EXCEL Y ESTUDIOS PREVIOS </t>
  </si>
  <si>
    <t>EXPEDIENTE</t>
  </si>
  <si>
    <t xml:space="preserve">N°PROCESO EN SECOP / No. EVENTO </t>
  </si>
  <si>
    <t>MES</t>
  </si>
  <si>
    <t>FECHA PUBLICACION PROCESO SECOP II-TIENDA VIRTUAL</t>
  </si>
  <si>
    <t>MODALIDAD</t>
  </si>
  <si>
    <t>CAUSAL</t>
  </si>
  <si>
    <t>AREA DE LA  NECESiDAD</t>
  </si>
  <si>
    <t>OBJETO</t>
  </si>
  <si>
    <t>CODIGO UNSCSP</t>
  </si>
  <si>
    <t>NOMBRE DE CODIGO</t>
  </si>
  <si>
    <t>VALOR PROCESO EN EL PAABS SECOP II</t>
  </si>
  <si>
    <t xml:space="preserve">VALOR PROCESO  ESTUDIOS PREVIOS </t>
  </si>
  <si>
    <t>CDP</t>
  </si>
  <si>
    <t>RUBRO</t>
  </si>
  <si>
    <t>ETAPA</t>
  </si>
  <si>
    <t>ESTADO</t>
  </si>
  <si>
    <t>RESOLUCION DECLARACTORIA DESIERTO</t>
  </si>
  <si>
    <t>N° DE CONTRATO CELEBRADO</t>
  </si>
  <si>
    <t>FECHA DE FIRMA CONTRATO</t>
  </si>
  <si>
    <t>TIPO DE CONTRATO</t>
  </si>
  <si>
    <t>OTRO TIPO DE CONTRATO</t>
  </si>
  <si>
    <t>REGIONAL</t>
  </si>
  <si>
    <t>CONTRATISTA</t>
  </si>
  <si>
    <t>IDENTIFICACION</t>
  </si>
  <si>
    <t>DV</t>
  </si>
  <si>
    <t>N° RP</t>
  </si>
  <si>
    <t>FECHA RP</t>
  </si>
  <si>
    <t>VALOR VF 2024</t>
  </si>
  <si>
    <t>VALOR VF 2025</t>
  </si>
  <si>
    <t>VALOR TOTAL CONTRATO + VF</t>
  </si>
  <si>
    <t>GARANTIA</t>
  </si>
  <si>
    <t>FECHA DE EXPEDICION GARANTIA</t>
  </si>
  <si>
    <t>RIESGOS</t>
  </si>
  <si>
    <t>FECHA DE INICIO DEL CONTRATO</t>
  </si>
  <si>
    <t>FECHA DE TERMINACION DEL CONTRATO</t>
  </si>
  <si>
    <t>DIAS DE EJECUCION DEL CONTRATO</t>
  </si>
  <si>
    <t>NOMBRE SUPERVISOR</t>
  </si>
  <si>
    <t>CEDULA SUPERVISOR</t>
  </si>
  <si>
    <t xml:space="preserve">ADICION 1 </t>
  </si>
  <si>
    <t>FECHA  DE FIRMA</t>
  </si>
  <si>
    <t>ADICION 2</t>
  </si>
  <si>
    <t>FECHADE FIRMA</t>
  </si>
  <si>
    <t>LIBERACION</t>
  </si>
  <si>
    <t xml:space="preserve">FECHA LIBERACION </t>
  </si>
  <si>
    <t>VALOR TOTAL DEL CONTRATO CON ADICIONES VIGENCIA</t>
  </si>
  <si>
    <t>PRORROGA 1  EN DIAS</t>
  </si>
  <si>
    <t>FECHADE TERMINACION DEL CONTRATO</t>
  </si>
  <si>
    <t>FECHA FIRMA DEL DOCUMENTO</t>
  </si>
  <si>
    <t>PRORROGA 2 EN DIAS</t>
  </si>
  <si>
    <t>PRORROGA 3 EN DIAS</t>
  </si>
  <si>
    <t>TIEMPO DE EJECUCION DEL CONTRATO CON LAS PRORROGAS</t>
  </si>
  <si>
    <t>FECHA DE LIQUIDACION DEL CONTRATO</t>
  </si>
  <si>
    <t xml:space="preserve">OBSERVACION </t>
  </si>
  <si>
    <t>Secop II</t>
  </si>
  <si>
    <t>Alejandra María Arcos Medina</t>
  </si>
  <si>
    <t>20236211413000002E</t>
  </si>
  <si>
    <t>Enero</t>
  </si>
  <si>
    <t>PCD-003-2023-48SYF</t>
  </si>
  <si>
    <t>Contratación Directa</t>
  </si>
  <si>
    <t xml:space="preserve">Prestación de Servicios Profesionales </t>
  </si>
  <si>
    <t>Subdirección Administrativa y Financiera</t>
  </si>
  <si>
    <t>Servicios de gestión, servicios profesionales de empresa y servicios administrativos</t>
  </si>
  <si>
    <t>A-02-02-02-008-003</t>
  </si>
  <si>
    <t>Celebrado</t>
  </si>
  <si>
    <t>En ejecución</t>
  </si>
  <si>
    <t>CO-016-2023</t>
  </si>
  <si>
    <t>Prestación de Servicios Profesionales</t>
  </si>
  <si>
    <t>Nivel Central</t>
  </si>
  <si>
    <t>Bogotá D.C.</t>
  </si>
  <si>
    <t>CO-007-2023</t>
  </si>
  <si>
    <t>CESAR DAVID CAPACHO PINEDA</t>
  </si>
  <si>
    <t>VALOR  2023</t>
  </si>
  <si>
    <t>VALOR VF 2026</t>
  </si>
  <si>
    <t>2 CUMPLIMIENTO</t>
  </si>
  <si>
    <t xml:space="preserve">Si </t>
  </si>
  <si>
    <t>20233001413000002E</t>
  </si>
  <si>
    <t>PCD-008-2023-5CM</t>
  </si>
  <si>
    <t>Subdireccion de Control Migratorio</t>
  </si>
  <si>
    <t>Prestación de servicios profesionales con autonomía técnica y administrativa para la realización del trámite de cuentas por pagar y obligaciones dentro del SIIF, así como la aplicación de retenciones y revisión de declaraciones tributarias a cargo de la entidad.</t>
  </si>
  <si>
    <t>PRESTAR LOS SERVICIOS PROFESIONALES CON AUTONOMÍA TÉCNICA Y ADMINISTRATIVA PARA APOYAR LA GESTIÓN DE LA SUBDIRECCIÓN DE CONTROL MIGRATORIO DE ACUERDO CON LAS CONDICIONES SEÑALADAS Y ESPECIFICACIONES TÉCNICAS DESCRITAS EN LOS ESTUDIOS PREVIOS.</t>
  </si>
  <si>
    <t>CO-038-2023</t>
  </si>
  <si>
    <t>MELISSA JOHANNA MONTOYA QUIRAMA</t>
  </si>
  <si>
    <t>MARTHA HERNANDEZ ARANGO</t>
  </si>
  <si>
    <t>20232501413000009E</t>
  </si>
  <si>
    <t>PCD-009-2023-9TEC</t>
  </si>
  <si>
    <t>Oficina de Tecnología de la Informacion</t>
  </si>
  <si>
    <t>Contratar la prestación de los servicios profesionales para administrar y desarrollar funcionalidades en el bus de datos Oracle</t>
  </si>
  <si>
    <t>Servicios Basados en Ingeniería, Investigación y Tecnología</t>
  </si>
  <si>
    <t>C-1199-1002-10-0-1199001-02</t>
  </si>
  <si>
    <t>CO-039-2023</t>
  </si>
  <si>
    <t>ANA JOHANA CAMELO BARRERA</t>
  </si>
  <si>
    <t>DIEGO EMILIO OJEDA MONCAYO</t>
  </si>
  <si>
    <t>20232501413000008E</t>
  </si>
  <si>
    <t>PCD-010-2023-8TEC</t>
  </si>
  <si>
    <t>Contratar la prestación de los servicios profesionales para apoyar la gestión de la Oficina de Tecnología de la Información de Migración Colombia, en las actividades propias del desarrollo de aplicaciones en lenguaje .NET</t>
  </si>
  <si>
    <t>CO-041-2023</t>
  </si>
  <si>
    <t>DANIEL MAURICIO AREVALO RAMIEZ</t>
  </si>
  <si>
    <t>20232401413000001E</t>
  </si>
  <si>
    <t xml:space="preserve">Oficina de Comunicaciones </t>
  </si>
  <si>
    <t>CONTRATAR LA PRESTACIÓN DE LOS SERVICIOS PROFESIONALES PARA LA OFICINA DE COMUNICACIONES, REALIZANDO LA GENERACIÓN DE CONTENIDOS DIGITALES EXTERNOS, PRODUCCIÓN DE EVENTOS CON GOBIERNO, GENERACIÓN DE CONTENIDOS WEB Y DISEÑO DE CAMPAÑAS INSTITUCIONALES</t>
  </si>
  <si>
    <t>20232501413000012E</t>
  </si>
  <si>
    <t>PCD-018-2023-4COM</t>
  </si>
  <si>
    <t>PCD-020-2023-12TEC</t>
  </si>
  <si>
    <t>Contratar la prestación de los servicios profesionales para administrar el centro de datos de la unidad
administrativa especial Migración Colombia.</t>
  </si>
  <si>
    <t>CO-027-2023</t>
  </si>
  <si>
    <t>JAIME ALEXANDER MÉNDEZ PULECIO</t>
  </si>
  <si>
    <t>20232501413000011E</t>
  </si>
  <si>
    <t>PCD-025-2023-60TEC</t>
  </si>
  <si>
    <t>Contratar la prestación de servicios profesionales especializados con autonomía técnica y administrativa para acompañar y orientar jurídicamente a la Oficina de Tecnología de la información de Migración Colombia en los procesos jurídicos, en  temas administrativos y contractuales, en el marco del campo del Derecho</t>
  </si>
  <si>
    <t>CO-023-2023</t>
  </si>
  <si>
    <t>20232501413000010E</t>
  </si>
  <si>
    <t>PCD-026-2023-11TEC</t>
  </si>
  <si>
    <t>Prestar los servicios profesionales para desarrollar actividades relacionadas con planes, programas, documentación y seguimiento a la contratación de la Oficina de Tecnología de la Información de Migración Colombia.</t>
  </si>
  <si>
    <t>CO-042-2023</t>
  </si>
  <si>
    <t>20232401413000004E</t>
  </si>
  <si>
    <t>PCD-027-2023-2COM</t>
  </si>
  <si>
    <t>Prestacion de Servicios de Apoyo a la Gestion</t>
  </si>
  <si>
    <t>Contratar la prestación de los servicios técnicos y administrativos como apoyo a la gestión de la Oficina de Comunicaciones para el manejo de las redes sociales de la entidad.</t>
  </si>
  <si>
    <t>CO-024-2023</t>
  </si>
  <si>
    <t>20234021413000002E</t>
  </si>
  <si>
    <t>PCD-056-2023-6E</t>
  </si>
  <si>
    <t>PRESTAR LOS SERVICIOS PROFESIONALES ESPECIALIZADOS EN LA SUBDIRECCIÓN DE EXTRANJERÍA CON AUTONOMÍA TÉCNICA Y ADMINISTRATIVA, DE ACUERDO CON LAS CONDICIONES SEÑALADAS Y ESPECIFICACIONES TÉCNICAS DESCRITAS EN LOS ESTUDIOS PREVIOS</t>
  </si>
  <si>
    <t>CO-055-2023</t>
  </si>
  <si>
    <t>MARGARITA MARIA BAUTISTA MARTINEZ</t>
  </si>
  <si>
    <t>20236231414000002E</t>
  </si>
  <si>
    <t>PCD-061-2023-33SYF</t>
  </si>
  <si>
    <t>Febrero</t>
  </si>
  <si>
    <t>Arrendamiento</t>
  </si>
  <si>
    <t>Contratar el arriendo del parqueadero para el CFSM en la ciudad de Valledupar</t>
  </si>
  <si>
    <t>Alquiler y arrendamiento de propiedades o edificaciones.</t>
  </si>
  <si>
    <t>A-02-02-02-007-002</t>
  </si>
  <si>
    <t>Desierto</t>
  </si>
  <si>
    <t>Cancelado</t>
  </si>
  <si>
    <t>20236311413000001E</t>
  </si>
  <si>
    <t>PCD-004-2023-1D</t>
  </si>
  <si>
    <t>Dirección General</t>
  </si>
  <si>
    <t>PRESTACIÖN DE SERVICIOS PROFESIONALES CON AUTONOMÍA TÉCNICA Y ADMINISTRATIVA PARA APOYAR LA GESTIÓN DE LA DIRECCIÓN GENERAL EN LA ESTRATEGIA DE COMUNICACIONES Y POSICIONAMIENTO DE LA ENTIDAD, DE CARA A LAS RELACIONES NACIONALES E INTERNACIONALES FRENTE A LOS PROCESOS DE GESTIÓN MIGRATORIA QUE SE DESARROLLAN EN EL PAÍS.</t>
  </si>
  <si>
    <t>Servicios de oficina</t>
  </si>
  <si>
    <t>CO-001-2023</t>
  </si>
  <si>
    <t>LESLIE CATALINA ESPARZA NARANJO</t>
  </si>
  <si>
    <t>-</t>
  </si>
  <si>
    <t>MARTHA EUGENIA RAMOS OSPINA</t>
  </si>
  <si>
    <t>20236011413000002E</t>
  </si>
  <si>
    <t>PRESTAR LOS SERVICIOS PROFESIONALES ESPECIALIZADO CON AUTONOMÍA TÉCNICA Y ADMINISTRATIVA PARA APOYAR LA GESTIÓN DE LA DIRECCIÓN GENERAL DE MIGRACIÓN COLOMBIA, DE ACUERDO CON LAS CONDICIONES SEÑALADAS Y ESPECIFICACIONES TÉCNICAS DESCRITAS EN LOS ESTUDIOS PREVIOS.</t>
  </si>
  <si>
    <t>CO-050-2023</t>
  </si>
  <si>
    <t>LUIS FERNANDO MARTÍNEZ VARGAS</t>
  </si>
  <si>
    <t>MARIA PAULA AVILA GONZALEZ</t>
  </si>
  <si>
    <t>20232121413000001E</t>
  </si>
  <si>
    <t>PCD-001-2023-1P</t>
  </si>
  <si>
    <t>Oficina Asesora de Planeación</t>
  </si>
  <si>
    <t>PRESTACIÓN DE SERVICIOS PROFESIONALES CON AUTONOMÍA TÉCNICA Y ADMINISTRATIVA EN  A LA OFICINA ASESORA DE PLANEACIÓN EN TEMAS DE DIRECCIONAMIENTO Y PLANEACIÓN ESTRATÉGICA EN EL MARCO DEL PLAN NACIONAL DE DESARROLLO, POLÍTICAS PÚBLICAS Y POLÍTICAS DE GESTIÓN INSTITUCIONAL.</t>
  </si>
  <si>
    <t>Servicios de personal temporal</t>
  </si>
  <si>
    <t>C-1199-1002-11-0-1199060-02</t>
  </si>
  <si>
    <t>CO-002-2023</t>
  </si>
  <si>
    <t>ANA MARIA OCHOA TABARES</t>
  </si>
  <si>
    <t>JORGE ENRIQUE GARCIA LONDOÑO</t>
  </si>
  <si>
    <t>20232121413000006E</t>
  </si>
  <si>
    <t>PCD-054-2023-2P</t>
  </si>
  <si>
    <t>PRESTACIÓN DE SERVICIOS PROFESIONALES CON AUTONOMÍA TÉCNICA Y ADMINISTRATIVA PARA LA OFICINA ASESORA DE PLANEACIÓN EN TEMAS DE MEJORA CONTINUA Y SISTEMA INTEGRADO DE GESTIÓN.</t>
  </si>
  <si>
    <t>801615;80121704;80101605;81102702</t>
  </si>
  <si>
    <t>Servicios de apoyo gerencial - Servicios legales sobre contratos - Servicios temporales de redacción - Servicio de ingeniería y diseño para sistemas de control de procesos</t>
  </si>
  <si>
    <t>CO-051-2023</t>
  </si>
  <si>
    <t>HENRY SANTIAGO GUILLEN CABRERA</t>
  </si>
  <si>
    <t>20232241413000002E</t>
  </si>
  <si>
    <t>PCD-037-2023-1J</t>
  </si>
  <si>
    <t>Oficina Asesora Jurídica</t>
  </si>
  <si>
    <t xml:space="preserve">PRESTACION DE SERVICIOS PROFESIONALES CON AUTONOMÍA TÉCNICA Y ADMINISTRATIVA PARA APOYAR LA GESTIÓN DEL GRUPO DE DEFENSA JUDICIAL, EXTRAJUDICIAL Y VÍA ADMINISTRATIVA DE LA OFICINA ASESORA JURÍDICA DE MIGRACIÓN COLOMBIA DE ACUERDO CON LAS CONDICIONES SEÑALADAS Y ESPECIFICACIONES TÉCNICAS DESCRITAS EN LOS ESTUDIOS PREVIOS. </t>
  </si>
  <si>
    <t>81101508;80161500;80161504;80121704</t>
  </si>
  <si>
    <t>Ingeniería arquitectónica - Servicios de apoyo gerencial - Servicios de oficina - Servicios legales sobre contratos</t>
  </si>
  <si>
    <t>CO-029-2023</t>
  </si>
  <si>
    <t>ANA CONSTANZA POLANIA</t>
  </si>
  <si>
    <t>CARLOS JULIO AVILA CORONEL</t>
  </si>
  <si>
    <t>20232401413000005E</t>
  </si>
  <si>
    <t>PCD-038-2023-3COM</t>
  </si>
  <si>
    <t>PARTICIPAR, IMPLEMENTAR Y ACOMPAÑAR LA EJECUCIÓN DE LAS ACCIONES PLANEADAS POR LA OFICINA DE COMUNICACIONES Y SERVICIO  PARA COMUNICACIÓN INTERNA DE MIGRACIÓN COLOMBIA EN DESARROLLO DE SU MISIONALIDAD Y DE ACUERDO CON LAS NECESIDADES DE LA ENTIDAD.</t>
  </si>
  <si>
    <t>CO-028-2023</t>
  </si>
  <si>
    <t>LUIS ALFONSO VIECCO ROSADO</t>
  </si>
  <si>
    <t>MARITZA ROCIO SERRANO VILLAMIL</t>
  </si>
  <si>
    <t>20232501413000001E</t>
  </si>
  <si>
    <t>PCD-015-2023-1TEC</t>
  </si>
  <si>
    <t>PRESTAR LOS SERVICIOS PROFESIONALES PARA DESARROLLAR ACTIVIDADES RELACIONADAS CON TEMAS CONTRACTUALES  DE LA OFICINA DE TECNOLOGÍA DE LA INFORMACIÓN DE MIGRACIÓN COLOMBIA.</t>
  </si>
  <si>
    <t>81111800;80111600</t>
  </si>
  <si>
    <t>Servicios de sistemas y administración de componentes de sistemas - Servicios de personal temporal</t>
  </si>
  <si>
    <t>CO-005-2023</t>
  </si>
  <si>
    <t>NORA CONSTANZA PARRA NARANJO</t>
  </si>
  <si>
    <t>20236001413000003E</t>
  </si>
  <si>
    <t>PCD-019-2023-2SG</t>
  </si>
  <si>
    <t>Secretaria General</t>
  </si>
  <si>
    <t>PRESTAR LOS SERVICIOS PROFESIONALES ESPECIALIZADOS CON AUTONOMÍA TÉCNICA Y ADMINISTRATIVA PARA APOYAR A LA SECRETARIA GENERAL DE MIGRACIÓN COLOMBIA DE ACUERDO CON LAS CONDICIONES SEÑALADAS Y ESPECIFICACIONES TÉCNICAS DESCRITAS EN LOS ESTUDIOS PREVIOS.</t>
  </si>
  <si>
    <t>CO-009-2023</t>
  </si>
  <si>
    <t>LIZETH ISABOT CORTES  ESPITIA</t>
  </si>
  <si>
    <t>RIGOBERTO NIÑO CORREDOR</t>
  </si>
  <si>
    <t>20236251413000001E</t>
  </si>
  <si>
    <t>PCD-024-2023-46SYF</t>
  </si>
  <si>
    <t>PRESTACIÓN DE SERVICIOS PROFESIONALES CON AUTONOMÍA TÉCNICA Y ADMINISTRATIVA  EN TEMAS RELACIONADOS CON LA GESTIÓN DE CARTERA Y ESTRUCTURACIÓN DE PROCESOS,  AL GRUPO DE SOPORTE A LA GESTIÓN REGIONAL  DE LA  
SUBDIRECCIÓN ADMINISTRATIVA Y FINANCIERA,  DE ACUERDO CON LAS CONDICIONES Y ESPECIFICACIONES TÉCNICAS DESCRITAS EN LOS ESTUDIOS PREVIOS.</t>
  </si>
  <si>
    <t>CO-021-2023</t>
  </si>
  <si>
    <t>EMIGDIO NEL TRIANA LOPEZ</t>
  </si>
  <si>
    <t>CLAUDIA PATRICIA APONTE BELEÑO</t>
  </si>
  <si>
    <t>20236211413000001E</t>
  </si>
  <si>
    <t>PCD-017-2023-47SYF</t>
  </si>
  <si>
    <t>PRESTACIÓN DE SERVICIOS PROFESIONALES  CON AUTONOMÍA TÉCNICA Y ADMINISTRATIVA EN TEMAS CONTABLES Y TRIBUTARIOS AL GRUPO FINANCIERO DE LA  SUBDIRECCIÓN ADMINISTRATIVA Y FINANCIERA, DE ACUERDO CON LAS CONDICIONES Y ESPECIFICACIONES TÉCNICAS DESCRITAS EN LOS ESTUDIOS PREVIOS.</t>
  </si>
  <si>
    <t>80161504;80111605</t>
  </si>
  <si>
    <t>Servicios de oficina - Necesidades de dotación de personal financiero temporal</t>
  </si>
  <si>
    <t>CO-006-2023</t>
  </si>
  <si>
    <t>OSCAR LIBARDO LANCHEROS BUITRAGO</t>
  </si>
  <si>
    <t>GUSTAVO ALBERTO PADILLA</t>
  </si>
  <si>
    <t>20236231413000001E</t>
  </si>
  <si>
    <t>PCD-002-2023-49SYF</t>
  </si>
  <si>
    <t>PRESTACIÓN DE SERVICIOS PROFESIONALES  CON AUTONOMÍA TÉCNICA Y ADMINISTRATIVA  PARA LA GESTIÓN CONTRACTUAL, ELABORACIÓN Y PUBLICACIÓN DE DOCUMENTOS ASIGNADOS EN LAS DIFERENTES MODALIDADES, ASI COMO LA GESTIÓN POSCONTRACTUAL DE LOS PROCESOS QUE SE ADELANTAN EN LA UEMC.</t>
  </si>
  <si>
    <t>CO-018-2023</t>
  </si>
  <si>
    <t>ALEJANDRA MARIA ARCOS MEDINA</t>
  </si>
  <si>
    <t>JOSE CLEMENTE GOMEZ ROMERO</t>
  </si>
  <si>
    <t>20235051413000001E</t>
  </si>
  <si>
    <t>PCD-016-2023-1V</t>
  </si>
  <si>
    <t>Subdirección de Verificación Migratoria</t>
  </si>
  <si>
    <t>PRESTACIÓN DE SERVICIOS PROFESIONALES CON AUTONOMÍA TÉCNICA Y ADMINISTRATIVA DE APOYO A LA SUBDIRECCIÓN DE VERIFICACIONES EN ASUNTOS DE ESTADÍSTICA Y VISUALIZACIÓN DE DATOS</t>
  </si>
  <si>
    <t>81101508;80161504;80121704;81112002;</t>
  </si>
  <si>
    <t>Ingeniería arquitectónica - Servicios de oficina - Servicios legales sobre contratos - Servicios de procesamiento o preparación de dato</t>
  </si>
  <si>
    <t>CO-008-2023</t>
  </si>
  <si>
    <t>JAIRO DANILO GUTIERREZ CASTILLO</t>
  </si>
  <si>
    <t>Dayanna Prieto Villalba</t>
  </si>
  <si>
    <t>20232501413000003E</t>
  </si>
  <si>
    <t xml:space="preserve">contratacion directa </t>
  </si>
  <si>
    <t>prestacion de servicios profesionales</t>
  </si>
  <si>
    <t>oficina tecnologias de la informacion</t>
  </si>
  <si>
    <t>Contratar la prestación de los servicios profesionales para apoyar la gestión de la oficina de tecnología de la información de Migración Colombia, en las actividades relacionadas con la administración y gestión de la infraestructura de hardware y software de los sistemas de información</t>
  </si>
  <si>
    <t>81-11-15</t>
  </si>
  <si>
    <t>Servicios Basados en Ingeniería, Investigación y Tecnología -Servicios informáticos-Ingeniería de software o hardware</t>
  </si>
  <si>
    <t>CO-031-2023</t>
  </si>
  <si>
    <t>si</t>
  </si>
  <si>
    <t>20232501413000006E</t>
  </si>
  <si>
    <t>Contratar la prestación de los servicios profesionales, para las actividades propias del desarrollo de aplicaciones java de los requerimientos e incidentes de la unidad administrativa especial migración Colombia</t>
  </si>
  <si>
    <t>CO-032-2023</t>
  </si>
  <si>
    <t>20232501413000004E</t>
  </si>
  <si>
    <t>CO-033-2023</t>
  </si>
  <si>
    <t>BALDWIN GABRIEL MONTES PEREZ</t>
  </si>
  <si>
    <t>20232501413000005E</t>
  </si>
  <si>
    <t>Contratar la prestación de los servicios profesionales, para las actividades propias del desarrollo de aplicaciones java de los requerimientos e incidentes de la unidad administrativa especial Migración Colombia</t>
  </si>
  <si>
    <t>CO-034-2023</t>
  </si>
  <si>
    <t>20232501413000007E</t>
  </si>
  <si>
    <t>Contratar la prestación de servicios profesionales para la configuración de ambientes, aplicaciones y versionamiento de código fuente de los sistemas de información de Migración Colombia</t>
  </si>
  <si>
    <t>CO-035-2023</t>
  </si>
  <si>
    <t>20232261413000001E</t>
  </si>
  <si>
    <t>oficina asesora juridica</t>
  </si>
  <si>
    <t>CONTRATAR LA PRESTACION DE SERVICIOS PROFESIONALES CON AUTONOMÍA TÉCNICA Y ADMINISTRATIVA, PARA APOYAR LA GESTIÓN DEL GRUPO DE APOYO CONTRACTUAL DE LA OFICINA ASESORA JURÍDICA, DE ACUERDO CON LAS CONDICIONES SEÑALADAS Y ESPECIFICACIONES TÉCNICAS DESCRITAS EN LOS ESTUDIOS PREVIOS</t>
  </si>
  <si>
    <t>80-16-15-04</t>
  </si>
  <si>
    <t>Servicios de Gestión, Servicios Profesionales de Empresa y Servicios Administrativos- Servicios de Administración de Empresas- Servicios de Apoyo Gerencial- Servicios de oficina</t>
  </si>
  <si>
    <t>CO-036-2023</t>
  </si>
  <si>
    <t>20232401413000003E</t>
  </si>
  <si>
    <t xml:space="preserve">oficina  de  comunicaciones </t>
  </si>
  <si>
    <t>Contratar la prestación de los servicios técnicos y administrativos como apoyo a la gestión de la Oficina de Comunicaciones y Servicio al Ciudadano</t>
  </si>
  <si>
    <t>CO-043-2023</t>
  </si>
  <si>
    <t>EDGAR AURELIO MATIZ MENJURA</t>
  </si>
  <si>
    <t>20232401413000002E</t>
  </si>
  <si>
    <t>Contratar la prestación de los servicios profesionales para la Oficina de Comunicaciones como apoyo a la gestión y producción con los medios masivos de comunicación</t>
  </si>
  <si>
    <t>80-16-15-05</t>
  </si>
  <si>
    <t>CO--045-2023</t>
  </si>
  <si>
    <t>20236111413000001E</t>
  </si>
  <si>
    <t>subdireccion talento humano</t>
  </si>
  <si>
    <t>CONTRATAR LA PRESTACIÓN DE SERVICIOS PROFESIONALES ESPECIALIZADOS CON AUTONOMÍA TÉCNICA Y ADMINISTRATIVA PARA ACOMPAÑAR Y ORIENTAR JURÍDICAMENTE A LA SUBDIRECCIÓN DE TALENTO HUMANO DE MIGRACIÓN COLOMBIA EN LOS PROCESOS JURÍDICOS Y SOBRE TEMAS ADMINISTRATIVOS Y CONTRACTUALES, ENTRE OTROS ESPECIALIZADOS DEL CAMPO DEL DERECHO Y DE ACUERDO CON LAS FUNCIONES DE LA SUBDIRECCIÓN</t>
  </si>
  <si>
    <t>80-16-15</t>
  </si>
  <si>
    <t>Servicios de gestión, servicios profesionales de empresa y servicios administrativos-  Servicios de Administración de empresas- Servicios de Apoyo Gerencial</t>
  </si>
  <si>
    <t>CO-046-2023</t>
  </si>
  <si>
    <t>JUAN CARLOS LOPEZ RICO</t>
  </si>
  <si>
    <t>20232241413000004E</t>
  </si>
  <si>
    <t>PRESTACION DE SERVICIOS DE APOYO A LA GESTIÓN CON AUTONOMÍA TÉCNICA Y ADMINISTRATIVA PARA APOYAR AL GRUPO DE DEFENSA JUDICIAL, EXTRAJUDICIAL Y VÍA ADMINISTRATIVA DE LA OFICINA ASESORA JURÍDICA DE MIGRACIÓN COLOMBIA DE ACUERDO CON LAS CONDICIONES SEÑALADAS Y ESPECIFICACIONES TÉCNICAS DESCRITAS EN LOS ESTUDIOS PREVIOS</t>
  </si>
  <si>
    <t>CO-048-2023</t>
  </si>
  <si>
    <t>NUBIA AMPARO RODRIGUEZ MORENO</t>
  </si>
  <si>
    <t>20232501413000002E</t>
  </si>
  <si>
    <t>Contratar la prestación de los servicios profesionales en las actividades propias de levantamiento, especificaciónde requerimientos, pruebas y capacitación para el desarrollo de los sistemas de información de Migración Colombia</t>
  </si>
  <si>
    <t>CO-026-2023</t>
  </si>
  <si>
    <t>20236001413000002E</t>
  </si>
  <si>
    <t>secretaria general</t>
  </si>
  <si>
    <t>PRESTAR LOS SERVICIOS PROFESIONALES ESPECIALIZADOS CON AUTONOMÍA TÉCNICA Y ADMINISTRATIVA PARA EL APOYO Y ACOMPAÑAMIENTO A LA SECRETARIA GENERAL EN TEMAS RELACIONADOS CON LAS COMUNICACIONES DE LA UNIDAD ADMINISTRATIVA ESPECIAL MIGRACIÓN COLOMBIA</t>
  </si>
  <si>
    <t>CO-025-2023</t>
  </si>
  <si>
    <t>HÉCTOR PINILLA</t>
  </si>
  <si>
    <t>PCD-022-2023-3TEC</t>
  </si>
  <si>
    <t>PCD-033-2023-6TEC</t>
  </si>
  <si>
    <t>PCD-034-2023-4TEC</t>
  </si>
  <si>
    <t>PCD-035-2023-5TEC</t>
  </si>
  <si>
    <t>PCD-036-2023-7TEC</t>
  </si>
  <si>
    <t>PCD-007-2023-7J</t>
  </si>
  <si>
    <t>PCD-045-2023-1COM</t>
  </si>
  <si>
    <t>PCD-041-2023-5COM</t>
  </si>
  <si>
    <t>PCD-043-2023-12TH</t>
  </si>
  <si>
    <t>PCD-055-2023-4J</t>
  </si>
  <si>
    <t>PCD-021-2023-2TEC</t>
  </si>
  <si>
    <t>PCD-012-2023-1SG</t>
  </si>
  <si>
    <t>20236221413000002E</t>
  </si>
  <si>
    <t>PCD-011-2023</t>
  </si>
  <si>
    <t>Prestación de servicios Profesionales</t>
  </si>
  <si>
    <t>Grupo de Archivo y Correspondencia</t>
  </si>
  <si>
    <t>Prestación de servicios profesionales con autonomía técnica y administrativa para la gestión transversal del modelo integrado de gestión de los procesos a cargo de la subdirección administrativa y financiera, en especial lo concerniente a la gestión documental de uaemc.</t>
  </si>
  <si>
    <t>Serv icios de Apoyo Gerencial.</t>
  </si>
  <si>
    <t>C-1199-1002-8-0-1199018-02</t>
  </si>
  <si>
    <t xml:space="preserve">Nivel Central </t>
  </si>
  <si>
    <t>FREDDY STEVE CAMARGO BARRETO</t>
  </si>
  <si>
    <t>SI</t>
  </si>
  <si>
    <t>PEREZ ARISMENDI ANDREA</t>
  </si>
  <si>
    <t>20236221413000001E</t>
  </si>
  <si>
    <t>PCD-014-2023</t>
  </si>
  <si>
    <t>Prestación de serv icios profesionales con autonomía técnica y administrativ a en el proceso de gestión documental dando cumplimiento a lo establecido por el archivo general de la nación y las necesidades de la uaemc.</t>
  </si>
  <si>
    <t>MARIA FERNANDA AGUIRRE GARZÓN</t>
  </si>
  <si>
    <t>20236211413000003E</t>
  </si>
  <si>
    <t>PCD-023-2023</t>
  </si>
  <si>
    <t>Sub. Adm y financiera - Grupo Administrativo</t>
  </si>
  <si>
    <t>Contratar la prestación de servicios profesionales con autonomía técnica y administrativa para gestionar, acompañar y orientar jurídicamente a la subdirección administrativa y financiera de Migración Colombia en la aplicación y desarrollo de normas e instrumentos jurídico - legales sobre temas administrativos y contractuales entre otros, en especial lo relacionado con el proyecto de inversión de infraestructura de la UAEMC.</t>
  </si>
  <si>
    <t xml:space="preserve"> C -1103-1002-2-0-1103002-02</t>
  </si>
  <si>
    <t>SANDRA MILENA MORENO ACEVEDO</t>
  </si>
  <si>
    <t>20236211413000004E</t>
  </si>
  <si>
    <t>PCD-032-2023</t>
  </si>
  <si>
    <t>Prestar los servicios profesionales con autonomía técnica y administrativa dentro del grupo de gestión administrativa, en lo relacionado con la etapa precontractual, así como la evaluación de procesos de infraestructura</t>
  </si>
  <si>
    <t>C-1103-1002-2-0-1103002-02</t>
  </si>
  <si>
    <t>HERNANDO ERNESTO GONZÁLEZ ATUESTA</t>
  </si>
  <si>
    <t>CAMARGO SEGURA ELIANA CRISTINA</t>
  </si>
  <si>
    <t>20233001413000001E</t>
  </si>
  <si>
    <t>PCD-039-2023</t>
  </si>
  <si>
    <t>Subdirección de Control Migratorio</t>
  </si>
  <si>
    <t>PRESTAR LOS SERVICIOS PROFESIONALES CON AUTONOMÍA TÉCNICA Y ADMINISTRATIVA PARA APOYAR LA GESTIÓN DE LA SUBDIRECCIÓN DE CONTROL MIGRATORIO DE ACUERDO CON LAS CONDICIONES SEÑALADAS Y ESPECIFICACIONES TÉCNICAS DESCRITAS EN LOS ESTUDIOS PREVIOS</t>
  </si>
  <si>
    <t>Servicios de Oficina</t>
  </si>
  <si>
    <t xml:space="preserve">A-02-02-02-008-003 </t>
  </si>
  <si>
    <t>JOSÉ LEONARDO BECERRA APÍSCOPE</t>
  </si>
  <si>
    <t>USECHE OVALLES CARLOS EDUARDO</t>
  </si>
  <si>
    <t>20233001413000003E</t>
  </si>
  <si>
    <t>PCD-040-2023</t>
  </si>
  <si>
    <t>PRES TA R L OS SE RVI CI OS PR OFE SI ON ALES C ON AU TON OMÍA TÉ C NI CA Y A DM INI S TR ATIVA P AR A AP OY AR L A GESTI ÓN DE LA SUBDI REC CI ÓN DE C ON TR OL MIGRATORI O DE A CUER D O C ON LAS C ON DICI ONES SEÑALA DAS Y ESPECIFICACIONES TÉCNICAS DESCRITAS EN LOS ESTUDIOS PREVIOS</t>
  </si>
  <si>
    <t>DANIEL RODRÍGUEZ RAMÍREZ</t>
  </si>
  <si>
    <t>HERNANDEZ ARANGO MARTHA</t>
  </si>
  <si>
    <t>20236221413000003E</t>
  </si>
  <si>
    <t>PCD-044-2023</t>
  </si>
  <si>
    <t>Grupo de Archivo y Correspondencia - Tecnología</t>
  </si>
  <si>
    <t>Apoy ar a Migración Colombia en el desarrollo de nuevas funcionalidades y el mantenimiento, optimización e integración del sistema de gestión documental Orfeo.</t>
  </si>
  <si>
    <t>Serv icios de program ación de aplicacio nes</t>
  </si>
  <si>
    <t>FABIAN MAURICIO LOSADA FLÓREZ</t>
  </si>
  <si>
    <t> OJEDA MONCAYO DIEGO EMILIO</t>
  </si>
  <si>
    <t>20236231415000001E</t>
  </si>
  <si>
    <t>PCD-047-2023</t>
  </si>
  <si>
    <t>Exclusividad</t>
  </si>
  <si>
    <t>CONTRATAR EL SERVICIO DE MANTENIMIENTO PREVENTIVO DE LA MÁQUINA LÁSER TROTEC SP100R C30 Y DEL SUMINISTRO DEL SISTEMA DE EXTRACCIÓN 8260 ATMOS MONO Y SU RESPECTIVA BOLSA DE REPUESTOS.</t>
  </si>
  <si>
    <t>Servicios de mantenimien to y reparación de equipo de manufactura</t>
  </si>
  <si>
    <t>20234021413000001E</t>
  </si>
  <si>
    <t>PCD-059-2023</t>
  </si>
  <si>
    <t>Subdirección de Extranjeria</t>
  </si>
  <si>
    <t>PRESTAR LOS SERVICIOS PROFESIONALES EN LA SUBDIRECCIÓN DE EXTRANJERÍA CON AUTONOMÍA TÉCNICA Y ADMINISTRATIVA, DE ACUERDO CON LAS CONDICIONES SEÑALADAS Y ESPECIFICACIONES TÉCNICAS DESCRITAS EN LOS ESTUDIOS PREVIOS</t>
  </si>
  <si>
    <t>Serv icios de Personal temporal</t>
  </si>
  <si>
    <t>OSCAR FERNANDO FAJARDO</t>
  </si>
  <si>
    <t>BAUTISTA MARTINEZ MARGARITA MARIA</t>
  </si>
  <si>
    <t>20236231414000001E</t>
  </si>
  <si>
    <t>PCD-060-2023</t>
  </si>
  <si>
    <t>Subdirección Administrativa y Financiera - Grupo Administrativo</t>
  </si>
  <si>
    <t>Contratar el arrendamiento de cupos de parqueadero para el parque automotor del Centro Facilitador de Serv icios Migratorios en la Ciudad de Riohacha</t>
  </si>
  <si>
    <t>Arrendamien to de Instalaciones comerciales o Industriales</t>
  </si>
  <si>
    <t xml:space="preserve"> A-02-02-02-007-002</t>
  </si>
  <si>
    <t>Cesar Augusto Mejia Carrillo</t>
  </si>
  <si>
    <t xml:space="preserve">Diana Esperanza Durán Garcia </t>
  </si>
  <si>
    <t>20232121413000004E</t>
  </si>
  <si>
    <t>PCD-005-2023-6P</t>
  </si>
  <si>
    <t>PRESTACIÓN DE SERVICIOS PROFESIONALES CON AUTONOMÍA TÉCNICA Y ADMINISTRATIVA EN LA OFICINA ASESORA DE PLANEACIÓN PARA LA  INVESTIGACIÓN DE LAS CAUSAS Y CONSECUENCIAS SOBRE LOS FENÓMENOS Y DINÁMICA MIGRATORIA.</t>
  </si>
  <si>
    <t>C-1199-1002-11-0-1199054-02</t>
  </si>
  <si>
    <t>CO-010-2023</t>
  </si>
  <si>
    <t>20232121410000002E</t>
  </si>
  <si>
    <t>PCD-006-2023-3P</t>
  </si>
  <si>
    <t>PRESTACIÓN DE SERVICIOS PROFESIONALES CON AUTONOMÍA TÉCNICA Y ADMINISTRATIVA A LA OFICINA ASESORA DE PLANEACIÓN, PARA LA IMPLEMENTACIÓN DE LA POLÍTICA DE GESTIÓN DE LA INFORMACIÓN ESTADÍSTICA DE LA ENTIDAD.</t>
  </si>
  <si>
    <t>CO-012-2023</t>
  </si>
  <si>
    <t>20232121413000005E</t>
  </si>
  <si>
    <t>PCD-013-2023-8P</t>
  </si>
  <si>
    <t>PRESTACIÓN DE SERVICIOS PROFESIONALES CON AUTONOMÍA TÉCNICA Y ADMINISTRATIVA EN LA OFICINA ASESORA DE PLANEACIÓN, PARA LA ATENCIÓN SOCIAL A LA POBLACIÓN MIGRANTE EN EL TERRITORIO NACIONAL.</t>
  </si>
  <si>
    <t>801615;80121704;80101605;93141507;93141503</t>
  </si>
  <si>
    <t>CO-011-2023</t>
  </si>
  <si>
    <t>20232241413000003E</t>
  </si>
  <si>
    <t>PCD-028-2023-3J</t>
  </si>
  <si>
    <t>CO-019-2023</t>
  </si>
  <si>
    <t>20236011413000001E</t>
  </si>
  <si>
    <t>PCD-029-2023-2D</t>
  </si>
  <si>
    <t>PRESTACIÖN DE SERVICIOS PROFESIONALES CON AUTONOMÍA TÉCNICA Y ADMINISTRATIVA PARA APOYAR LA GESTIÓN DE LA DIRECCIÓN GENERAL DE MIGRACIÓN COLOMBIA, DE ACUERDO CON LAS CONDICIONES SEÑALADAS Y ESPECIFICACIONES TÉCNICAS DESCRITAS EN LOS ESTUDIOS PREVIOS.</t>
  </si>
  <si>
    <t>80161504</t>
  </si>
  <si>
    <t>CO-014-2023</t>
  </si>
  <si>
    <t>MARÍA PAULA AVILA GONZALEZ</t>
  </si>
  <si>
    <t>20232241413000001E</t>
  </si>
  <si>
    <t>PCD-030-2023-2J</t>
  </si>
  <si>
    <t>Oficina Asesora Juridica</t>
  </si>
  <si>
    <t>PRESTACION DE SERVICIOS PROFESIONALES CON AUTONOMÍA TÉCNICA Y ADMINISTRATIVA  PARA APOYAR LA GESTIÓN DEL GRUPO DE DEFENSA JUDICIAL, EXTRAJUDICIAL Y VÍA ADMINISTRATIVA DE LA OFICINA ASESORA JURÍDICA  DE MIGRACIÓN COLOMBIA DE ACUERDO CON LAS CONDICIONES SEÑALADAS Y ESPECIFICACIONES TÉCNICAS DESCRITAS EN LOS ESTUDIOS PREVIOS.</t>
  </si>
  <si>
    <t>80121704;80161504</t>
  </si>
  <si>
    <t>CO-020-2023</t>
  </si>
  <si>
    <t>MYRIAM BUITRAGO ESPITIA</t>
  </si>
  <si>
    <t>20232121413000003E</t>
  </si>
  <si>
    <t>PCD-031-2023-11P</t>
  </si>
  <si>
    <t>PRESTACIÓN DE SERVICIOS PROFESIONALES CON AUTONOMÍA TÉCNICA Y ADMINISTRATIVA, EN LA OFICINA ASESORA DE PLANEACIÓN PARA EL MONITOREO Y SEGUIMIENTO DOCUMENTAL  DE ACUERDO CON LAS CONDICIONES SEÑALADAS Y ESPECIFICACIONES DESCRITAS EN LOS ESTUDIOS PREVIOS.</t>
  </si>
  <si>
    <t>801615;8012170;80101605;93121600</t>
  </si>
  <si>
    <t>CO-013-2023</t>
  </si>
  <si>
    <t>SANDRA MARCELA CAJAMARCA GUZMAN</t>
  </si>
  <si>
    <t>20232121413000008E</t>
  </si>
  <si>
    <t>PCD-046-2023-5P</t>
  </si>
  <si>
    <t>PRESTACIÓN DE SERVICIOS PROFESIONALES CON AUTONOMÍA TÉCNICA Y ADMINISTRATIVA EN LA OFICINA ASESORA DE PLANEACIÓN PARA LA ELABORACIÓN DE ANÁLISIS, INFORMES Y REPORTES DE REGISTROS ADMINISTRATIVOS.</t>
  </si>
  <si>
    <t>801615;80121704;80101605;81112006;81112007;811315;93121600</t>
  </si>
  <si>
    <t>CO-044-2023</t>
  </si>
  <si>
    <t>CESAR EMILIO TORRES REYES</t>
  </si>
  <si>
    <t>20232121413000007E</t>
  </si>
  <si>
    <t>PCD-048-2023-7P</t>
  </si>
  <si>
    <t>PRESTACIÓN DE SERVICIOS PROFESIONALES CON AUTONOMÍA TÉCNICA Y ADMINISTRATIVA EN LA OFICINA ASESORA DE PLANEACIÓN, EN ASUNTOS JURÍDICOS PARA LA ESTRUCTURACIÓN DE ESTUDIOS EN PRO DEL MEJORAMIENTO EN LA OPERATIVIDAD MISIONAL Y ADMINISTRATIVA DE LA ENTIDAD.</t>
  </si>
  <si>
    <t>801615;801015;80121704;80101605;80121803</t>
  </si>
  <si>
    <t>20232121413000010E</t>
  </si>
  <si>
    <t>PCD-049-2023-9P</t>
  </si>
  <si>
    <t>PRESTACIÓN DE SERVICIOS PROFESIONALES CON AUTONOMÍA TÉCNICA Y ADMINISTRATIVA EN LA OFICINA ASESORA DE PLANEACIÓN, PARA LA ADMINISTRACIÓN, GESTIONAMIENTO, PROCESAMIENTO Y ORGANIZACIÓN DE DATOS PARA EL GEME.</t>
  </si>
  <si>
    <t>20232111413000001E</t>
  </si>
  <si>
    <t>PCD-050-2023-3D</t>
  </si>
  <si>
    <t>PRESTACIÖN DE SERVICIOS PROFESIONALES CON AUTONOMÍA TÉCNICA Y ADMINISTRATIVA PARA EL APOYO EN LA GESTIÓN DE LA DIRECCIÓN GENERAL EN EL SEGUIMIENTO A COMPROMISOS INTERNACIONALES  Y  PROYECTOS DE COOPERACIÓN INTERNACIONAL, DE ACUERDO CON LAS CONDICIONES SEÑALADAS Y ESPECIFICACIONES TÉCNICAS DESCRITAS EN LOS ESTUDIOS PREVIOS.</t>
  </si>
  <si>
    <t>20232121413000009E</t>
  </si>
  <si>
    <t>PCD-051-2023-10P</t>
  </si>
  <si>
    <t>PRESTACIÓN DE SERVICIOS PROFESIONALES CON AUTONOMÍA TÉCNICA Y ADMINISTRATIVA EN LA OFICINA ASESORA DE PLANEACIÓN PARA LA CONSOLIDACIÓN DEL SISTEMA INTEGRADO DE GESTIÓN Y FORTALECIMIENTO DE LA GESTIÓN ORGANIZACIONAL.</t>
  </si>
  <si>
    <t>20236311413000002E</t>
  </si>
  <si>
    <t>PRESTACIÖN DE SERVICIOS DE APOYO A LA GESTIÓN DE LA SUBDIRECCIÓN DE CONTROL DISCIPLINARIO INTERNO, EN LAS LABORES SECRETARIALES, DE ACUERDO CON LAS CONDICIONES SEÑALADAS Y ESPECIFICACIONES TÉCNICAS DESCRITAS EN LOS ESTUDIOS PREVIOS.</t>
  </si>
  <si>
    <t>20236231416000001E</t>
  </si>
  <si>
    <t>PCD-057-2023-6J</t>
  </si>
  <si>
    <t>CONTRATAR LA PUBLICACIÓN EN EL DIARIO OFICIAL DE LOS ACTOS ADMINISTRATIVOS QUE DEMANDE LA UAEMC</t>
  </si>
  <si>
    <t>82121506</t>
  </si>
  <si>
    <t>PCD-058-2023-6D</t>
  </si>
  <si>
    <t>CONTROL INTERNO DISCIPLINARIO</t>
  </si>
  <si>
    <t>Belisa Amparo Oviedo Diaz</t>
  </si>
  <si>
    <t>O341</t>
  </si>
  <si>
    <t>MES2</t>
  </si>
  <si>
    <t>FECHA DE TERMINACION DEL CONTRATO3</t>
  </si>
  <si>
    <t xml:space="preserve">Cuenta de CONSECUTIVO PAABS EXCEL Y ESTUDIOS PREVIOS </t>
  </si>
  <si>
    <t>Etiquetas de fila</t>
  </si>
  <si>
    <t>Total general</t>
  </si>
  <si>
    <t>Etiquetas de columna</t>
  </si>
  <si>
    <t>(Todas)</t>
  </si>
  <si>
    <t>PROFESIONAL ENCARGADO</t>
  </si>
  <si>
    <t>WILLIAM ANDRES TELLEZ CHAVEZ</t>
  </si>
  <si>
    <t>SERGIO ALEJANDRO ROMERO SARMIENTO</t>
  </si>
  <si>
    <t>SONIA YANETH AREVALO BONILLA</t>
  </si>
  <si>
    <t>JAVIER ENRIQUE GONZÁLEZ GONZÁLEZ</t>
  </si>
  <si>
    <t>NESTOR DAVID MEDINA HERRERA</t>
  </si>
  <si>
    <t>JOAQUÍN ANTONIO RODRÍGUEZ VILLEGAS</t>
  </si>
  <si>
    <t>JORGE ALBERTO TIBADUIZA RINCON</t>
  </si>
  <si>
    <t>VERONICA BEATRIZ BORGES CELIN</t>
  </si>
  <si>
    <t>JAIME FERNANDO CANTILLO MONROY</t>
  </si>
  <si>
    <t>ADRIAN AUGUSTO FERNANDEZ ANZOLA</t>
  </si>
  <si>
    <t>RODRIGO ANDRES GARCIA</t>
  </si>
  <si>
    <t>MÓNICA VICTORIA MANCERA CARRERO</t>
  </si>
  <si>
    <t>DEISSY YOHANA NEITA NUVAN</t>
  </si>
  <si>
    <t>MARÍA EUGENIA RESTREPO LONDOÑO</t>
  </si>
  <si>
    <t>ANDRES ALEJANDRO ORJUELA TRUJILLO</t>
  </si>
  <si>
    <t>DEICY YOHANA PARADA PARDO</t>
  </si>
  <si>
    <t>ADRIANA CAROLINA MAESTRE SOLANO</t>
  </si>
  <si>
    <t xml:space="preserve">ADRIANA MARCELA ROSAS SUAREZ </t>
  </si>
  <si>
    <t>MARITZA ROCÍO SERRANO VILLAMIL</t>
  </si>
  <si>
    <t>ROSA MARÍA MARTÍNEZ GONZÁLEZ</t>
  </si>
  <si>
    <t>OSCAR ANDRES VALDERRAMA CANO</t>
  </si>
  <si>
    <t>CO-003-2023</t>
  </si>
  <si>
    <t>CO-004-2023</t>
  </si>
  <si>
    <t>CO-015-2023</t>
  </si>
  <si>
    <t>CO-017-2023</t>
  </si>
  <si>
    <t>CO-030-2023</t>
  </si>
  <si>
    <t>CO-037-2023</t>
  </si>
  <si>
    <t>CO-047-2023</t>
  </si>
  <si>
    <t>CO-054-2023</t>
  </si>
  <si>
    <t xml:space="preserve">En tramite </t>
  </si>
  <si>
    <t>EDAD</t>
  </si>
  <si>
    <t>FECHA DE NACIMIENTO</t>
  </si>
  <si>
    <t>MYPIME</t>
  </si>
  <si>
    <t>ADICION 3</t>
  </si>
  <si>
    <t>FECHA FIRMA</t>
  </si>
  <si>
    <t>FECHA FIRMA DEL DOCUMENTO2</t>
  </si>
  <si>
    <t>FECHA DE TERMINACION DEL CONTRATO2</t>
  </si>
  <si>
    <t>FECHA FIRMA DEL DOCUMENTOS</t>
  </si>
  <si>
    <t>ENTIDAD</t>
  </si>
  <si>
    <t>NIT</t>
  </si>
  <si>
    <t>UNIDAD ADMINISTRATIVA ESPECIAL MIGRACIÓN COLOMBIA</t>
  </si>
  <si>
    <t>900477235-6</t>
  </si>
  <si>
    <t>CLASIFICACION</t>
  </si>
  <si>
    <t xml:space="preserve">
LUGAR DE EJECUCION
</t>
  </si>
  <si>
    <t>TIPO DE ORGANIZACIÓN</t>
  </si>
  <si>
    <t>Macro</t>
  </si>
  <si>
    <t>Pequeña</t>
  </si>
  <si>
    <t xml:space="preserve">Mediana </t>
  </si>
  <si>
    <t>No es mypime</t>
  </si>
  <si>
    <t>Tipo de Organización</t>
  </si>
  <si>
    <t>Campesinas</t>
  </si>
  <si>
    <t>Clasificación</t>
  </si>
  <si>
    <t>Victimas de conflicto</t>
  </si>
  <si>
    <t>Emprendimiento y empresas de mujeres</t>
  </si>
  <si>
    <t>Étnicas</t>
  </si>
  <si>
    <t>Reincorporados</t>
  </si>
  <si>
    <t>Acción comunal</t>
  </si>
  <si>
    <t>Mypime</t>
  </si>
  <si>
    <t>Si</t>
  </si>
  <si>
    <t>No</t>
  </si>
  <si>
    <t>Plataforma</t>
  </si>
  <si>
    <t>Secop I</t>
  </si>
  <si>
    <t>TVEC</t>
  </si>
  <si>
    <t>Profesional Encargado</t>
  </si>
  <si>
    <t>Prestacion de servicios apoyo a la gestion</t>
  </si>
  <si>
    <t>Area de la Necesidad</t>
  </si>
  <si>
    <t>PCD-042-2023-4D</t>
  </si>
  <si>
    <t>PROCESO</t>
  </si>
  <si>
    <t>Gestión Contractual</t>
  </si>
  <si>
    <t>CÓDIGO</t>
  </si>
  <si>
    <t>AGCF.34</t>
  </si>
  <si>
    <t>FORMATO</t>
  </si>
  <si>
    <t>Seguimiento a la Gestión Contractual</t>
  </si>
  <si>
    <t>VERSIÓN</t>
  </si>
  <si>
    <t>PROFESIÓN</t>
  </si>
  <si>
    <t>20236231415000002E</t>
  </si>
  <si>
    <t>PCD-079-2023-30TEC</t>
  </si>
  <si>
    <t>Contratar la actualización de las licencias para los sistemas KACTUS y SEVEN y servicio de soporte técnico especializado presencial, de conformidad con las especificaciones de la Unidad Administrativa</t>
  </si>
  <si>
    <t xml:space="preserve">Componentes y Equipos para Distribución y Sistemas de Acondicionamiento </t>
  </si>
  <si>
    <t>20236231408000001E</t>
  </si>
  <si>
    <t>SIE-001-2023</t>
  </si>
  <si>
    <t>Selección Abreviada</t>
  </si>
  <si>
    <t>Subasta Inversa Electrónica</t>
  </si>
  <si>
    <t>CONTRATAR EL SERVICIO DE SOPORTE ESPECIALIZADO EN BASES DE DATOS, SISTEMAS OPERATIVOS E INFRAESTRUCTURA TECNOLÓGICA DE LA PLATAFORMA MISIONAL DE MIGRACIÓN COLOMBIA.</t>
  </si>
  <si>
    <t>Difusión de tecnologías de información y telecomunicaciones</t>
  </si>
  <si>
    <t>20236231408000006E</t>
  </si>
  <si>
    <t>SIE-002-2023</t>
  </si>
  <si>
    <t>Contratar la prestación del servicio de mantenimiento preventivo y correctivo de aires acondicionados a nivel nacional</t>
  </si>
  <si>
    <t>Componentes y equipos para distribución y sistemas de acondicionamiento</t>
  </si>
  <si>
    <t>A-02-02-02-008-007</t>
  </si>
  <si>
    <t>20236231412000001E</t>
  </si>
  <si>
    <t>LP-001-2023</t>
  </si>
  <si>
    <t>Licitación Pública</t>
  </si>
  <si>
    <t>Contratar las pólizas de seguros que amparan adecuadamente las personas, bienes e intereses patrimoniales presentes y futuros de la entidad y/o de aquellos a su cargo y/o bajo su responsabilidad dentro del territorio nacional, recibidos a título oneroso o gratuito para el cumplimiento de las funciones inherentes a su cometido estatal.</t>
  </si>
  <si>
    <t>Servicios Financieros y de Seguros</t>
  </si>
  <si>
    <t>19023    - VF 1323</t>
  </si>
  <si>
    <t>A-02-02-02-007-001</t>
  </si>
  <si>
    <t>Acuerdo Marco de Precios</t>
  </si>
  <si>
    <t>Suscripción y horas de servicio de productos GOOGLE para la entidad.</t>
  </si>
  <si>
    <t>20232261415000001E</t>
  </si>
  <si>
    <t>PCD-074-2023-9J</t>
  </si>
  <si>
    <t>CONTRATAR LA 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t>
  </si>
  <si>
    <t>55111515;82121802</t>
  </si>
  <si>
    <t>Audio cinta de material educacional - Servicios de publicaciones financiadas por el autor</t>
  </si>
  <si>
    <t>A-02-02-02-008-004</t>
  </si>
  <si>
    <t>En trámite</t>
  </si>
  <si>
    <t>N/A</t>
  </si>
  <si>
    <t>20236231415000007E</t>
  </si>
  <si>
    <t>PCD-081-2023-9COM</t>
  </si>
  <si>
    <t>CONTRATAR LA PUBLICACIÓN DE DIFERENTES AVISOS DE PRENSA EN EL PERIÓDICO LA REPÚBLICA, DE ACUERDO A LAS NECESIDADES REQUERIDAS POR LA ENTIDAD.</t>
  </si>
  <si>
    <t>Impresión de publicaciones</t>
  </si>
  <si>
    <t>20232541413000001E</t>
  </si>
  <si>
    <t>PCD-082-2023-18TEC</t>
  </si>
  <si>
    <t>CONTRATAR EL MANTENIMIENTO E IMPLEMENTACIÓN DE MEJORAS SEGÚN NECESIDADES MISIONALES DE MIGRACIÓN COLOMBIA PARA LA APLICACIÓN LIBERTAPP</t>
  </si>
  <si>
    <t>43232612;81112209.</t>
  </si>
  <si>
    <t xml:space="preserve"> Software de fabricación asistida por computador cam - Mantenimiento de software de desarrollo</t>
  </si>
  <si>
    <t>20236231415000009E</t>
  </si>
  <si>
    <t>PCD-069-2023-20TEC</t>
  </si>
  <si>
    <t>EXTENSIÓN DE GARANTÍA PARA LAS LECTORAS DE DOCUMENTOS Y ACTUALIZACIÓN DEL SOFTWARE DE VALIDACIÓN DE DOCUMENTOS.</t>
  </si>
  <si>
    <t>43211700;81112200</t>
  </si>
  <si>
    <t>Dispositivos informáticos de entrada de datos - Mantenimiento y soporte de software</t>
  </si>
  <si>
    <t>20236231407000001E</t>
  </si>
  <si>
    <t>MC-005-2023-29TEC</t>
  </si>
  <si>
    <t>Mínima cuantía</t>
  </si>
  <si>
    <t xml:space="preserve">SERVICIO DE MANTENIMIENTO PREVENTIVO Y CORRECTIVO CON SUMINISTRO DE REPUESTOS Y BATERÍAS, DE LAS UPS MARCAS POWERSUN, TRIPP LITE Y SAT. </t>
  </si>
  <si>
    <t>Mantenimiento o soporte de equipo de telecomunicaciones</t>
  </si>
  <si>
    <t>20236231407000002E</t>
  </si>
  <si>
    <t>MC-004-2023-80SYF</t>
  </si>
  <si>
    <t>SERVICIO DE LIMPIEZA, MANTENIMIENTO Y VACIADO DE POZOS Y TANQUES DE ALMACENAMIENTO DE AGUAS RESIDUALES A NIVEL NACIONAL</t>
  </si>
  <si>
    <t>Bombas de agua</t>
  </si>
  <si>
    <t>20236231420000001E</t>
  </si>
  <si>
    <t>MC-002-2023-81SYF</t>
  </si>
  <si>
    <t>CONTRATAR LA PRESTACIÓN DEL SERVICIO DE LAVADO DEL PARQUE AUTOMOTOR DE MIGRACIÓN COLOMBIA EN LA CIUDAD DE BOGOTÁ D.C.</t>
  </si>
  <si>
    <t>Limpieza de carros o barcos</t>
  </si>
  <si>
    <t>20236221413000004E</t>
  </si>
  <si>
    <t>PCD-067-2023-83SYF</t>
  </si>
  <si>
    <t>PRESTACIÓN DE SERVICIOS PROFESIONALES PARA APOYAR A MIGRACIÓN COLOMBIA EN EL DESARROLLO, OPTIMIZACIÓN Y MANTENIMIENTO DE FUNCIONALIDADES DEL SISTEMA DE GESTIÓN DOCUMENTAL ORFEO</t>
  </si>
  <si>
    <t>CO-062-2023</t>
  </si>
  <si>
    <t>LILIANA GÓMEZ VELASQUEZ</t>
  </si>
  <si>
    <t>INGENIERIA DE SISTEMAS</t>
  </si>
  <si>
    <t>NO</t>
  </si>
  <si>
    <t>20236211413000005E</t>
  </si>
  <si>
    <t>PCD-063-2023-88SYF</t>
  </si>
  <si>
    <t>PRESTAR LOS SERVICIOS PROFESIONALES DE ARQUITECTURA CON AUTONOMÍA TÉCNICA Y ADMINISTRATIVA PARA APOYAR LA GESTIÓN DE LA COORDINACIÓN ADMINISTRATIVA DE MIGRACIÓN COLOMBIA, EN LO REFERENTE A LA ESTRUCTURACIÓN, ELABORACIÓN Y EVALUACIÓN DE ESTUDIOS PREVIOS Y PLIEGOS DE CONDICIONES DE LOS DIFERENTES PROYECTOS DE INFRAESTRUCTURA PROGRAMADOS EN 2023, ASÍ COMO LA SUPERVISIÓN TÉCNICA DE LOS CONTRATOS DONDE SEA ASIGNADO DE ACUERDO CON LAS CONDICIONES SEÑALADAS Y ESPECIFICACIONES TÉCNICAS DESCRITAS EN LOS DOCUMENTOS, ESTUDIOS PREVIOS Y EL CONTRATO.</t>
  </si>
  <si>
    <t>CO-059-2023</t>
  </si>
  <si>
    <t>EDUARDO ALFONSO ARANGUREN</t>
  </si>
  <si>
    <t>ARQUITECTURA</t>
  </si>
  <si>
    <t>JESUS ANDRES PORRAS GARCIA</t>
  </si>
  <si>
    <t>20236211415000001E</t>
  </si>
  <si>
    <t>PCD-073-2023-92SYF</t>
  </si>
  <si>
    <t>PRESTAR LOS SERVICIOS PROFESIONALES DE UN INGENIERO ELECTRICISTA CON AUTONOMÍA TÉCNICA Y ADMINISTRATIVA PARA APOYAR LA GESTIÓN DE LA COORDINACIÓN ADMINISTRATIVA DE MIGRACIÓN COLOMBIA, EN LO REFERENTE A LA ESTRUCTURACIÓN Y DEFINICIÓN DE FICHAS TÉCNICAS Y ESTUDIOS DE MERCADO PARA LOS DIFERENTES PROYECTOS DE INFRAESTRUCTURA PROGRAMADOS EN 2023, ASÍ COMO LA SUPERVISIÓN TÉCNICA DE LOS CONTRATOS DONDE SEA ASIGNADO DE ACUERDO CON LAS CONDICIONES SEÑALADAS Y ESPECIFICACIONES TÉCNICAS DESCRITAS EN LOS DOCUMENTOS, ESTUDIOS PREVIOS Y EL CONTRATO.</t>
  </si>
  <si>
    <t>CO-066-2023</t>
  </si>
  <si>
    <t>JAIME LUIS PEÑA TORRES</t>
  </si>
  <si>
    <t>INGENIERIA ELECTRICA</t>
  </si>
  <si>
    <t>20236231415000010E</t>
  </si>
  <si>
    <t>PCD-086-202-54TEC</t>
  </si>
  <si>
    <t>CONTRATAR LA EXTENSIÓN DE GARANTÍA INCLUIDO MANTENIMIENTOS PREVENTIVOS Y CORRECTIVOS CON REPUESTOS, PARA LA SOLUCIÓN DE PASILLOS MIGRATORIOS BIOMIG.</t>
  </si>
  <si>
    <t>Puertas automáticas</t>
  </si>
  <si>
    <t>20236231407000005E</t>
  </si>
  <si>
    <t>MC-001-2023-8CM</t>
  </si>
  <si>
    <t xml:space="preserve">SERVICIO DE MANTENIMIENTO PREVENTIVO Y CORRECTIVO PARA LOS EQUIPOS DE GRAFOLOGÍA ESTÉREO MICROSCOPIOS A NIVEL NACIONAL, CON BOLSA DE REPUESTOS                                                                                                                              </t>
  </si>
  <si>
    <t>46151708;46151712;72151704;81101706;81101713</t>
  </si>
  <si>
    <t>Magnificadores para uso forense - Servicio de instalación y mantenimiento de sistemas instrumentados de seguridad - Mantenimiento de equipos de laboratorio - Estaciones de trabajo químico para uso forense - Servicio técnico y de diseño de instrumentos de medición y de registro electrónicos</t>
  </si>
  <si>
    <t>20236231413000002E</t>
  </si>
  <si>
    <t>PCD-080-2023-2E</t>
  </si>
  <si>
    <t>CONTRATAR LA PRESTACIÓN DE SERVICIOS PROFESIONALES ESPECIALIZADOS PARA LA VALIDACIÓN O AUTENTICACIÓN DE IDENTIDAD, RELACIONADA CON USUARIOS QUE REQUIEREN CERTIFICADOS DE MOVIMIENTOS MIGRATORIOS.</t>
  </si>
  <si>
    <t>43232300;81111800;81112000;81112200</t>
  </si>
  <si>
    <t>Software de consultas y gestión de datos - Servicios de sistemas y administración de componentes de sistemas - Servicios de datos - Mantenimiento y soporte de software</t>
  </si>
  <si>
    <t>20234021413000003E</t>
  </si>
  <si>
    <t>PCD-064-2023-5E</t>
  </si>
  <si>
    <t>43232300;81111800;81112000;81112200;</t>
  </si>
  <si>
    <t>CO-067-2023</t>
  </si>
  <si>
    <t>LEONOR PATRICIA JIMENEZ SANTANA</t>
  </si>
  <si>
    <t>20232501413000013E</t>
  </si>
  <si>
    <t>PCD-062-2023-TEC</t>
  </si>
  <si>
    <t>CONTRATAR LA PRESTACIÓN DE LOS SERVICIOS DE APOYO A LA GESTIÓN EN LA OFICINA DE TECNOLOGÍA DE LA INFORMACIÓN, DE ACUERDO CON LAS CONDICIONES Y ESPECIFICACIONES TÉCNICAS DESCRITAS EN LOS ESTUDIOS PREVIOS</t>
  </si>
  <si>
    <t>81111803;81102701;81111820;81111809</t>
  </si>
  <si>
    <t>Mantenimiento o soporte de redes de área local (lan) - Servicio de ingeniería para sistemas de control y monitoreo de incendios y gas - Servicios de funcionalidad del sistema - Servicio de instalación de sistemas</t>
  </si>
  <si>
    <t>CO-058-2023</t>
  </si>
  <si>
    <t>NÉSTOR HERNANDO MONTENEGRO GÓMEZ</t>
  </si>
  <si>
    <t>BACHILLER ACADÉMICO</t>
  </si>
  <si>
    <t>20236231408000003E</t>
  </si>
  <si>
    <t>SAMC-001-2023-SYF</t>
  </si>
  <si>
    <t>Selección abreviada de menor cuantía</t>
  </si>
  <si>
    <t>CONTRATAR A TODO COSTO, INCLUYENDO MATERIALES Y MANO DE OBRA, LA IMPLEMENTACIÓN DE POLOS APÍCOLAS Y OBRAS COMPLEMENTARIAS EN CUMPLIMIENTO DE LAS MEDIDAS DE COMPENSACIÓN IMPUESTAS POR CORPORINOQUIA POR LA AUTORIZACIÓN DE PERMISOS DE CONCESIÓN Y VERTIMIENTOS.</t>
  </si>
  <si>
    <t>21102401;70111501;70121610;70161701;77101604;77101700;77111501</t>
  </si>
  <si>
    <t>Equipo para apicultura - Servicios de siembra de árboles, arbustos o plantas ornamentales - Apicultura - Servicios de ecodesarrollo - Servicios de planificación de la estrategia de gestión o conservación de recursos naturales - Servicios de asesoría ambiental - Servicios de protección del paisaje</t>
  </si>
  <si>
    <t>C-1103-1002-2-0-1103001-02</t>
  </si>
  <si>
    <t>20236231415000011E</t>
  </si>
  <si>
    <t>PCD-089-2023</t>
  </si>
  <si>
    <t>Servicios de mantenimiento y reparación de equipo de manufactura</t>
  </si>
  <si>
    <t>20232501410000001E</t>
  </si>
  <si>
    <t>COMUNICACIÓN SOCIAL</t>
  </si>
  <si>
    <t>ECONOMIA</t>
  </si>
  <si>
    <t>INGENIERIA INDUSTRIAL</t>
  </si>
  <si>
    <t>DERECHO</t>
  </si>
  <si>
    <t>CONTADURIA PÚBLICA</t>
  </si>
  <si>
    <t>ESTADISTICA</t>
  </si>
  <si>
    <t>20236231416000003E</t>
  </si>
  <si>
    <t>PCD-068-2023-15TH</t>
  </si>
  <si>
    <t xml:space="preserve">SUBDIRECCION  TALENTO HUMANO </t>
  </si>
  <si>
    <t>CONTRATAR LA PRESTACIÓN DEL SERVICIO DE ALOJAMIENTO, ALIMENTACIÓN Y APOYO LOGÍSTICO PARA ACTIVIDADES DE CAPACITACIÓN A NIVEL NACIONAL</t>
  </si>
  <si>
    <t>80131504</t>
  </si>
  <si>
    <t>Servicio de alojamiento temporal offshore</t>
  </si>
  <si>
    <t>CO-083-2023</t>
  </si>
  <si>
    <t>INTERADMINISTRATIVO</t>
  </si>
  <si>
    <t>SOCIEDAD HOTELERA TEQUENDAMA S.A.</t>
  </si>
  <si>
    <t> 860006543</t>
  </si>
  <si>
    <t xml:space="preserve">ROSA MARIA MARTINEZ </t>
  </si>
  <si>
    <t>20236301413000001E</t>
  </si>
  <si>
    <t>PCD-071-2023-5D</t>
  </si>
  <si>
    <t>SUBDIRECCIÃN DE CONTROL DISCIPLINARIO INTERNO</t>
  </si>
  <si>
    <t>PRESTAR LOS SERVICIOS PROFESIONALES PARA APOYAR LA GESTIÓN DE LA SUBDIRECCIÓN DE CONTROL DISCIPLINARIO INTERNO, EN LOS TEMAS JURÍDICOS DISCIPLINARIOS Y LAS LABORES ADMINISTRATIVAS QUE SE LE ASIGNEN, DE ACUERDO CON LAS CONDICIONES SEÑALADAS Y ESPECIFICACIONES TÉCNICAS DESCRITAS EN LOS ESTUDIOS PREVIOS.</t>
  </si>
  <si>
    <t> Necesidades de dotación de personal jurídico temporal</t>
  </si>
  <si>
    <t>CO-065-2023</t>
  </si>
  <si>
    <t>YULENY FERNANDA FARFÁN LÓPEZ</t>
  </si>
  <si>
    <t>Derecho</t>
  </si>
  <si>
    <t xml:space="preserve">MARTHA EUGENIA RAMOS </t>
  </si>
  <si>
    <t>20232121413000011E</t>
  </si>
  <si>
    <t>PCD-083-2023-4D</t>
  </si>
  <si>
    <t>PRESTACIÓN DE SERVICIOS PROFESIONALES CON AUTONOMÍA TÉCNICA Y ADMINISTRATIVA A LA OFICINA ASESORA DE PLANEACIÓN EN ASUNTOS DE EXTRACCIÓN Y CONSOLIDACIÓN DE INFORMACIÓN CUANTITATIVA Y CUALITATIVA.</t>
  </si>
  <si>
    <t> Servicios de apoyo gerencial</t>
  </si>
  <si>
    <t>MARZO</t>
  </si>
  <si>
    <t>BENKOS TRIANA OCAMPO</t>
  </si>
  <si>
    <t xml:space="preserve">ECONOMISTA </t>
  </si>
  <si>
    <t>20236231414000005E</t>
  </si>
  <si>
    <t>PCD-084-2023-36SYF</t>
  </si>
  <si>
    <t>Contratar el arrendamiento de un área dentro del predio ubicado en la calle 22 n # 8n - 47 de la ciudad de Cúcuta para el funcionamiento del Centro Facilitador de Servicios Migratorios de la UAEMC</t>
  </si>
  <si>
    <t>Arrendamiento de instalaciones comerciales o industriales</t>
  </si>
  <si>
    <t>CO-082-2023</t>
  </si>
  <si>
    <t>CEDAC CUCUTA LTDA</t>
  </si>
  <si>
    <t>44223 </t>
  </si>
  <si>
    <t xml:space="preserve">Sergio Andres Blanco </t>
  </si>
  <si>
    <t>20236231407000008E</t>
  </si>
  <si>
    <t>MC-003-2023</t>
  </si>
  <si>
    <t>CONTRATAR EL SERVICIO INTEGRAL DE ASEO Y CAFETERIA REGION 9: SEDE 1: CFSM CÚCUTA, SEDE 2: CFSM BUCARAMANGA, SEDE 3: CENAF TIENDITAS, SEDE 4: CENAF VILLA DEL ROSARIO.</t>
  </si>
  <si>
    <t>76111501 - 90101700</t>
  </si>
  <si>
    <t>Servicios de limpieza de edificios</t>
  </si>
  <si>
    <t>A-02-02-02-006-003 -A-02-02-02-008-005</t>
  </si>
  <si>
    <t>900477235-7</t>
  </si>
  <si>
    <t>20236231410000001E</t>
  </si>
  <si>
    <t>minima cuantia-grandes superficies</t>
  </si>
  <si>
    <t>compra articulos de proteccion</t>
  </si>
  <si>
    <t>subdireccion de talento humano</t>
  </si>
  <si>
    <t>CONTRATAR LA ADQUISICIÓN DE ELEMENTOS DE PROTECCIÓN PERSONAL E INDIVIDUAL (ELEMENTOS DE PROTECCIÓN FONDEO (CHALECOS SALVAVIDAS, MOSQUETONES, CORDINO, GUANTES DE BAQUETA, BOTAS)) PARA LOS FUNCIONARIOS QUE REALIZAN OTRAS ACTIVIDADES MISIONALES, TENIENDO EN CUENTA LO CONTEMPLADO POR SALUD OCUPACIONAL</t>
  </si>
  <si>
    <t>24141608 ,73141710 , 46181503</t>
  </si>
  <si>
    <t xml:space="preserve">Maquinaria, accesorios y  Suministros para manejo Acondicionamiento y almacenamiento de materiales ,Suministro de embalaje Rosales vivos rojos o burgundy Protecciones externas -Servicios de producción industrial y manufactura - Equipos y Suministros de Defensa orden publico Protección, Vigilancia y seguridad </t>
  </si>
  <si>
    <t>A-02-02-01-002-008</t>
  </si>
  <si>
    <t>OC-105105</t>
  </si>
  <si>
    <t>minima cuantia grandes superficies</t>
  </si>
  <si>
    <t>CENCOSUD COLOMBIA S.A.</t>
  </si>
  <si>
    <t>Rubi Villarraga</t>
  </si>
  <si>
    <t>900477235-8</t>
  </si>
  <si>
    <t>20236301413000002E</t>
  </si>
  <si>
    <t>PCD-072-2023-D</t>
  </si>
  <si>
    <t>PRESTAR LOS SERVICIOS PROFESIONALES ESPECIALIZADOS PARA APOYAR A LA ENTIDAD EN LA FUNDAMENTACIÓN JURÍDICA EN LOS PROYECTOS PARA LA OPTIMIZACIÓN DE LOS SERVICIOS Y PROCESOS MIGRATORIOS A CARGO DE LA OFICINA DE TECNOLOGÍA DE LA INFORMACIÓN, Y EN LOS DEMÁS TEMAS QUE LE ASIGNE LA DIRECCIÓN GENERAL DE MIGRACIÓN COLOMBIA, DE ACUERDO CON LAS CONDICIONES SEÑALADAS Y ESPECIFICACIONES TÉCNICAS DESCRITAS EN LOS ESTUDIOS PREVIOS</t>
  </si>
  <si>
    <t xml:space="preserve">Servicios de gestión, Serviciosprofesionales de empresa, y Servicios administrativos ,Servicios de recursos humanos </t>
  </si>
  <si>
    <t>CO-064-2023</t>
  </si>
  <si>
    <t>CAMILO ANDRÉS GARCÍA GIL</t>
  </si>
  <si>
    <t>AVILA GONZALEZ MARIA PAULA</t>
  </si>
  <si>
    <t>900477235-9</t>
  </si>
  <si>
    <t>20232501413000022E</t>
  </si>
  <si>
    <t>PCD-076-2023-16TEC</t>
  </si>
  <si>
    <t>CONTRATAR LA PRESTACIÓN DE LOS SERVICIOS PROFESIONALES PARA APOYAR LA GESTIÓN DE LA OFICINA DE TECNOLOGÍA DE LA INFORMACIÓN DE MIGRACIÓN COLOMBIA, EN LAS ACTIVIDADES RELACIONADAS CON LA ADMINISTRACIÓN DE SISTEMAS OPERATIVOS LINUX, VIRTUALIZACION Y BASE DE DATOS</t>
  </si>
  <si>
    <t>80111600 - 81111500 - 81111800</t>
  </si>
  <si>
    <t xml:space="preserve">Servicios de Gestión Servicios Profesional es de Empresa y Servicios Administrativos ,Servicios de recursos humanos ,Servicios de personal temporal  - Servicios basados en Ingeniería Investigación y tecnologia ,servicios informaticos ,Ingeniería de Software o Hardware - Servicios de sistemas y administracion de componentes de sistemas  </t>
  </si>
  <si>
    <t>CO-068-2023</t>
  </si>
  <si>
    <t>DARÍO ORLANDO BECERRA ERAZO</t>
  </si>
  <si>
    <t>3 CUMPLIMIENTO</t>
  </si>
  <si>
    <t>900477235-10</t>
  </si>
  <si>
    <t>20232501413000018E</t>
  </si>
  <si>
    <t>PCD-066-2023-24TEC</t>
  </si>
  <si>
    <t>Contratar la prestación de servicios profesionales para realizar actividades en mantenimiento, réplicas en bases de datos y apoyo al desarrollo de software de Migración Colombia</t>
  </si>
  <si>
    <t>811115-811116-811122</t>
  </si>
  <si>
    <t>Servicios Basados en Ingeniería, Investigación Y Tecnología ,Servicios informaticos Ingeniería de software o hardware -Programadores de computador - Mantenimiento y soporte de software</t>
  </si>
  <si>
    <t>CO-061-2023</t>
  </si>
  <si>
    <t>CRISTIAN ANDREY SALINAS FORERO</t>
  </si>
  <si>
    <t>4 CUMPLIMIENTO</t>
  </si>
  <si>
    <t>900477235-11</t>
  </si>
  <si>
    <t>20232501413000017E</t>
  </si>
  <si>
    <t>PCD-075-2023-22TEC</t>
  </si>
  <si>
    <t>CONTRATAR LA PRESTACIÓN DE LOS SERVICIOS PROFESIONALES PARA EL SOPORTE AL SITIO WEB DE LA UNIDAD ADMINISTRATIVA ESPECIAL MIGRACIÓN COLOMBIA DE CONFORMIDAD CON LAS ESPECIFICACIONES TÉCNICAS</t>
  </si>
  <si>
    <t>80111614 - 81111500 - 81111800</t>
  </si>
  <si>
    <t xml:space="preserve">Servicios de Gestión, Servicios Profesionales de  Empresa y Servicios Administrativos . Servicios de recursos humanos .servicios  de personal temporal ,servicios Temporales de de ingenieria - Servicios basados en Ingeniería Investigación y Tecnología, Servicios Informáticos , Ingeniería de Software o Hardware - Servicios de sistemas y administracion de componentes de sistemas </t>
  </si>
  <si>
    <t>CO-071-2023</t>
  </si>
  <si>
    <t>JONNATHAN DAVID TRIANA BOTIA</t>
  </si>
  <si>
    <t>5 CUMPLIMIENTO</t>
  </si>
  <si>
    <t>900477235-12</t>
  </si>
  <si>
    <t>20232501413000019E</t>
  </si>
  <si>
    <t>PCD-065-2023-14TEC</t>
  </si>
  <si>
    <t>CONTRATAR LA PRESTACIÓN DE LOS SERVICIOS PROFESIONALES PARA APOYAR LA GESTIÓN DE LA OFICINA DE TECNOLOGÍA DE LA INFORMACIÓN, EN LAS ACTIVIDADES RELACIONADAS CON LA IMPLEMENTACIÓN Y OPTIMIZACIÓN DE LA INFRAESTRUCTURA FÍSICA Y TECNOLÓGICA PARA CENTROS DE CÓMPUTO (ON-PREMISE Y EN LA NUBE) Y EN EL DISEÑO E IMPLEMENTACIÓN DE SOLUCIONES A NIVEL DE TODOS SUS SUBSISTEMAS</t>
  </si>
  <si>
    <t>811115-811118-811123-801116</t>
  </si>
  <si>
    <t>CO-060-2023</t>
  </si>
  <si>
    <t>GUSTAVO ADOLFO ECHANDÍA BAUTISTA</t>
  </si>
  <si>
    <t>6 CUMPLIMIENTO</t>
  </si>
  <si>
    <t>900477235-13</t>
  </si>
  <si>
    <t>20232501413000023E</t>
  </si>
  <si>
    <t>PCD-078-2023-25TEC</t>
  </si>
  <si>
    <t>CONTRATAR LA PRESTACIÓN DE LOS SERVICIOS PROFESIONALES PARA APOYAR LA GESTIÓN DE LA OFICINA DE TECNOLOGÍA DE LA INFORMACIÓN DE MIGRACIÓN COLOMBIA, EN LAS ACTIVIDADES PROPIAS DEL DESARROLLO DE APLICACIONES EN LENGUAJE .NET</t>
  </si>
  <si>
    <t>80111600-811115-811120</t>
  </si>
  <si>
    <t>Servicios de Gestión Servicios Profesional es de Empresa y Servicios Administrativos ,Servicios de recursos humanos ,Servicios de personal temporal - Servicios informaticos Ingeniería de software o hardware - Servicios de datos</t>
  </si>
  <si>
    <t>CO-072-2023</t>
  </si>
  <si>
    <t>DIEGO ESTEBAN PAREDES BURBANO</t>
  </si>
  <si>
    <t>7 CUMPLIMIENTO</t>
  </si>
  <si>
    <t>900477235-14</t>
  </si>
  <si>
    <t>20232501413000021E</t>
  </si>
  <si>
    <t>PCD-070-2023-15TEC</t>
  </si>
  <si>
    <t>CONTRATAR LA PRESTACIÓN DE SERVICIOS PROFESIONALES PARA REALIZAR LA OPTIMIZACIÓN DE LA BASE DE DATOS DEL DATA CENTER DE MIGRACIÓN COLOMBIA</t>
  </si>
  <si>
    <t>Servicios Basados en Ingeniería, Investigación Y Tecnología ,Servicios informaticos Ingeniería de software o hardware</t>
  </si>
  <si>
    <t>CO-063-2023</t>
  </si>
  <si>
    <t>DANIEL ENRIQUE BERNAL CONTRERAS</t>
  </si>
  <si>
    <t>8 CUMPLIMIENTO</t>
  </si>
  <si>
    <t>900477235-15</t>
  </si>
  <si>
    <t>20232501413000020E</t>
  </si>
  <si>
    <t>PCD-077-2023-23TEC</t>
  </si>
  <si>
    <t>CONTRATAR LA PRESTACIÓN DE SERVICIOS PROFESIONALES PARA REALIZAR LA ADMINISTRACIÓN DE BASES DE DATOS DE MIGRACIÓN COLOMBIA</t>
  </si>
  <si>
    <t>CO-069-2023</t>
  </si>
  <si>
    <t>LUIS ALEXANDER JIMENEZ ALVARADO</t>
  </si>
  <si>
    <t>9 CUMPLIMIENTO</t>
  </si>
  <si>
    <t>20236231408000008E</t>
  </si>
  <si>
    <t>SAMC-002-2023</t>
  </si>
  <si>
    <t>Menor Cuantia</t>
  </si>
  <si>
    <t>Subdireccion de Talento Humano</t>
  </si>
  <si>
    <t>CONTRATAR UNA INSTITUCIÓN PRESTADORA DE SERVICIO DE SALUD ESPECIALIZADA EN LA REALIZACIÓN DE EXÁMENES MÉDICOS OCUPACIONALES DE INGRESO, EGRESO, PERIÓDICOS Y POST-INCAPACIDAD Y DE REQUERIRSE ANÁLISIS DE PUESTO DE TRABAJO.</t>
  </si>
  <si>
    <t>80161500;801015;80121704;80101605;93141509;93141510</t>
  </si>
  <si>
    <t>Servicios de apoyo gerencial</t>
  </si>
  <si>
    <t>Sociología</t>
  </si>
  <si>
    <t>80161500;80121704;80101605;81112006;81112007;811315</t>
  </si>
  <si>
    <t>Matemático con énfasis en Estadística</t>
  </si>
  <si>
    <t>Trabajadora Social</t>
  </si>
  <si>
    <t> Ingeniería civil y arquitectura</t>
  </si>
  <si>
    <t>GOBIERNO Y RELACIONES INTERNACIONALES</t>
  </si>
  <si>
    <t>Servicios legales sobre contratos</t>
  </si>
  <si>
    <t>Relaciones Internacionales y Estudios Políticos</t>
  </si>
  <si>
    <t>CO-049-2023</t>
  </si>
  <si>
    <t>FEBRERO</t>
  </si>
  <si>
    <t>GLADYS GUTIERREZ UPEGUI</t>
  </si>
  <si>
    <t> 38249742</t>
  </si>
  <si>
    <t>Ingeniería de Sistemas</t>
  </si>
  <si>
    <t>80161500;80121704;80101605;81112006;81112007;81102702</t>
  </si>
  <si>
    <t>CO-057-2023</t>
  </si>
  <si>
    <t>MARIA LUISA ORTIZ</t>
  </si>
  <si>
    <t>CO-053-2023</t>
  </si>
  <si>
    <t>MARÍA FERNANDA OSPINA CARO</t>
  </si>
  <si>
    <t xml:space="preserve">PROFESIONAL EN RELACIONES INTERNACIONALES </t>
  </si>
  <si>
    <t>Vanessa Ortiz López</t>
  </si>
  <si>
    <t>CO-056-2023</t>
  </si>
  <si>
    <t>MARIA ALEJANDRA GRACIA MONTERO</t>
  </si>
  <si>
    <t xml:space="preserve">INGENIERA DE SISTEMAS </t>
  </si>
  <si>
    <t> Impresión de publicaciones</t>
  </si>
  <si>
    <t>CO-070-2023</t>
  </si>
  <si>
    <t>IMPRENTA NACIONAL DE COLOMBIA</t>
  </si>
  <si>
    <t>830.001.113</t>
  </si>
  <si>
    <t>CO-052-2023</t>
  </si>
  <si>
    <t xml:space="preserve">Prestación de Servicios de apoyo a la Gestion </t>
  </si>
  <si>
    <t>DIANA MARCELA RUBIO ACOSTA</t>
  </si>
  <si>
    <t>BACHILLER</t>
  </si>
  <si>
    <t xml:space="preserve">MARTHA EUGENIA RAMOS OSPINA </t>
  </si>
  <si>
    <t>BELISA AMPARO OVIEDO DIAZ</t>
  </si>
  <si>
    <t xml:space="preserve">SUBDIRECCION ADMINISTRATIVA Y FINANCIERA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</si>
</sst>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quot;$&quot;\ * #,##0_-;\-&quot;$&quot;\ * #,##0_-;_-&quot;$&quot;\ * &quot;-&quot;_-;_-@_-"/>
    <numFmt numFmtId="41" formatCode="_-* #,##0_-;\-* #,##0_-;_-* &quot;-&quot;_-;_-@_-"/>
    <numFmt numFmtId="164" formatCode="_-&quot;$&quot;* #,##0.00_-;\-&quot;$&quot;* #,##0.00_-;_-&quot;$&quot;* &quot;-&quot;??_-;_-@_-"/>
    <numFmt numFmtId="165" formatCode="yyyy/mm/dd"/>
    <numFmt numFmtId="166" formatCode="_(* #,##0.00_);_(* \(#,##0.00\);_(* &quot;-&quot;??_);_(@_)"/>
  </numFmts>
  <fonts count="7" x14ac:knownFonts="1">
    <font>
      <sz val="11"/>
      <color theme="1"/>
      <name val="Calibri"/>
      <family val="2"/>
      <scheme val="minor"/>
    </font>
    <font>
      <sz val="11"/>
      <color theme="1"/>
      <name val="Calibri"/>
      <family val="2"/>
      <scheme val="minor"/>
    </font>
    <font>
      <sz val="11"/>
      <color theme="1" tint="0.14999847407452621"/>
      <name val="Calibri"/>
      <family val="2"/>
      <scheme val="minor"/>
    </font>
    <font>
      <sz val="11"/>
      <color theme="1"/>
      <name val="Calibri"/>
      <scheme val="minor"/>
    </font>
    <font>
      <sz val="11"/>
      <color theme="1" tint="0.14999847407452621"/>
      <name val="Calibri"/>
      <scheme val="minor"/>
    </font>
    <font>
      <b/>
      <sz val="11"/>
      <name val="Calibri"/>
      <family val="2"/>
      <scheme val="minor"/>
    </font>
    <font>
      <sz val="11"/>
      <name val="Calibri"/>
      <family val="2"/>
      <scheme val="minor"/>
    </font>
  </fonts>
  <fills count="10">
    <fill>
      <patternFill patternType="none"/>
    </fill>
    <fill>
      <patternFill patternType="gray125"/>
    </fill>
    <fill>
      <patternFill patternType="solid">
        <fgColor theme="0"/>
        <bgColor indexed="64"/>
      </patternFill>
    </fill>
    <fill>
      <patternFill patternType="solid">
        <fgColor indexed="9"/>
      </patternFill>
    </fill>
    <fill>
      <patternFill patternType="solid">
        <fgColor theme="5" tint="0.39997558519241921"/>
        <bgColor indexed="64"/>
      </patternFill>
    </fill>
    <fill>
      <patternFill patternType="solid">
        <fgColor theme="8" tint="0.39997558519241921"/>
        <bgColor indexed="64"/>
      </patternFill>
    </fill>
    <fill>
      <patternFill patternType="solid">
        <fgColor indexed="9"/>
        <bgColor indexed="64"/>
      </patternFill>
    </fill>
    <fill>
      <patternFill patternType="solid">
        <fgColor rgb="FFFFFF00"/>
        <bgColor indexed="64"/>
      </patternFill>
    </fill>
    <fill>
      <patternFill patternType="solid">
        <fgColor theme="4" tint="0.39997558519241921"/>
        <bgColor indexed="64"/>
      </patternFill>
    </fill>
    <fill>
      <patternFill patternType="solid">
        <fgColor theme="4"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style="thin">
        <color indexed="64"/>
      </right>
      <top/>
      <bottom/>
      <diagonal/>
    </border>
  </borders>
  <cellStyleXfs count="12">
    <xf numFmtId="0" fontId="0" fillId="0" borderId="0"/>
    <xf numFmtId="42" fontId="1" fillId="0" borderId="0" applyFont="0" applyFill="0" applyBorder="0" applyAlignment="0" applyProtection="0"/>
    <xf numFmtId="0" fontId="1" fillId="0" borderId="0"/>
    <xf numFmtId="0" fontId="1" fillId="0" borderId="0"/>
    <xf numFmtId="42"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41"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cellStyleXfs>
  <cellXfs count="99">
    <xf numFmtId="0" fontId="0" fillId="0" borderId="0" xfId="0"/>
    <xf numFmtId="0" fontId="0" fillId="2" borderId="1" xfId="0" applyFill="1" applyBorder="1" applyAlignment="1">
      <alignment horizontal="center"/>
    </xf>
    <xf numFmtId="0" fontId="0" fillId="2" borderId="1" xfId="0" applyFill="1" applyBorder="1" applyAlignment="1">
      <alignment horizontal="right"/>
    </xf>
    <xf numFmtId="14" fontId="0" fillId="2" borderId="1" xfId="0" applyNumberFormat="1" applyFill="1" applyBorder="1" applyAlignment="1">
      <alignment horizontal="right"/>
    </xf>
    <xf numFmtId="42" fontId="0" fillId="2" borderId="1" xfId="0" applyNumberFormat="1" applyFill="1" applyBorder="1" applyAlignment="1">
      <alignment horizontal="right"/>
    </xf>
    <xf numFmtId="42" fontId="0" fillId="2" borderId="1" xfId="1" applyFont="1" applyFill="1" applyBorder="1" applyAlignment="1">
      <alignment horizontal="right"/>
    </xf>
    <xf numFmtId="42" fontId="0" fillId="2" borderId="1" xfId="0" applyNumberFormat="1" applyFill="1" applyBorder="1" applyAlignment="1">
      <alignment horizontal="center"/>
    </xf>
    <xf numFmtId="0" fontId="0" fillId="2" borderId="1" xfId="0" applyFill="1" applyBorder="1" applyAlignment="1">
      <alignment horizontal="center" wrapText="1"/>
    </xf>
    <xf numFmtId="0" fontId="0" fillId="2" borderId="2" xfId="0" applyFill="1" applyBorder="1" applyAlignment="1">
      <alignment horizontal="center"/>
    </xf>
    <xf numFmtId="0" fontId="0" fillId="2" borderId="3" xfId="0" applyFill="1" applyBorder="1" applyAlignment="1">
      <alignment horizontal="center"/>
    </xf>
    <xf numFmtId="0" fontId="0" fillId="2" borderId="3" xfId="0" applyFill="1" applyBorder="1" applyAlignment="1">
      <alignment horizontal="right"/>
    </xf>
    <xf numFmtId="0" fontId="0" fillId="0" borderId="0" xfId="0" applyNumberFormat="1"/>
    <xf numFmtId="0" fontId="0" fillId="0" borderId="0" xfId="0" pivotButton="1"/>
    <xf numFmtId="0" fontId="0" fillId="0" borderId="0" xfId="0" applyAlignment="1">
      <alignment horizontal="left"/>
    </xf>
    <xf numFmtId="165" fontId="0" fillId="3" borderId="1" xfId="0" applyNumberFormat="1" applyFill="1" applyBorder="1" applyAlignment="1" applyProtection="1">
      <alignment horizontal="center" vertical="center"/>
      <protection locked="0"/>
    </xf>
    <xf numFmtId="1" fontId="0" fillId="2" borderId="1" xfId="0" applyNumberFormat="1" applyFill="1" applyBorder="1" applyAlignment="1">
      <alignment horizontal="center"/>
    </xf>
    <xf numFmtId="0" fontId="2" fillId="5" borderId="5"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42" fontId="2" fillId="4" borderId="5" xfId="0" applyNumberFormat="1" applyFont="1" applyFill="1" applyBorder="1" applyAlignment="1">
      <alignment horizontal="center" vertical="center" wrapText="1"/>
    </xf>
    <xf numFmtId="14" fontId="2" fillId="4" borderId="5" xfId="0" applyNumberFormat="1" applyFont="1" applyFill="1" applyBorder="1" applyAlignment="1">
      <alignment horizontal="center" vertical="center" wrapText="1"/>
    </xf>
    <xf numFmtId="42" fontId="2" fillId="4" borderId="5" xfId="1" applyFont="1" applyFill="1" applyBorder="1" applyAlignment="1">
      <alignment horizontal="center" vertical="center" wrapText="1"/>
    </xf>
    <xf numFmtId="14" fontId="2" fillId="4" borderId="8" xfId="0" applyNumberFormat="1"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0" fillId="2" borderId="2" xfId="0" applyFill="1" applyBorder="1" applyAlignment="1">
      <alignment horizontal="center" wrapText="1"/>
    </xf>
    <xf numFmtId="165" fontId="0" fillId="3" borderId="1" xfId="0" applyNumberFormat="1" applyFill="1" applyBorder="1" applyAlignment="1" applyProtection="1">
      <alignment horizontal="center" vertical="center" wrapText="1"/>
      <protection locked="0"/>
    </xf>
    <xf numFmtId="42" fontId="0" fillId="2" borderId="1" xfId="0" applyNumberFormat="1" applyFill="1" applyBorder="1" applyAlignment="1">
      <alignment horizontal="center" wrapText="1"/>
    </xf>
    <xf numFmtId="14" fontId="0" fillId="3" borderId="1" xfId="0" applyNumberFormat="1" applyFill="1" applyBorder="1" applyAlignment="1" applyProtection="1">
      <alignment horizontal="center" vertical="center" wrapText="1"/>
      <protection locked="0"/>
    </xf>
    <xf numFmtId="0" fontId="0" fillId="2" borderId="1" xfId="0" applyNumberFormat="1" applyFill="1" applyBorder="1" applyAlignment="1">
      <alignment horizontal="center" wrapText="1"/>
    </xf>
    <xf numFmtId="14" fontId="0" fillId="2" borderId="1" xfId="0" applyNumberFormat="1" applyFill="1" applyBorder="1" applyAlignment="1">
      <alignment horizontal="center" wrapText="1"/>
    </xf>
    <xf numFmtId="1" fontId="0" fillId="2" borderId="1" xfId="0" applyNumberFormat="1" applyFill="1" applyBorder="1" applyAlignment="1">
      <alignment horizontal="center" wrapText="1"/>
    </xf>
    <xf numFmtId="42" fontId="0" fillId="2" borderId="1" xfId="1" applyFont="1" applyFill="1" applyBorder="1" applyAlignment="1">
      <alignment horizontal="center" wrapText="1"/>
    </xf>
    <xf numFmtId="0" fontId="0" fillId="2" borderId="3" xfId="0" applyFill="1" applyBorder="1" applyAlignment="1">
      <alignment horizontal="center" wrapText="1"/>
    </xf>
    <xf numFmtId="0" fontId="0" fillId="2" borderId="1" xfId="8" applyNumberFormat="1" applyFont="1" applyFill="1" applyBorder="1" applyAlignment="1">
      <alignment horizontal="center" wrapText="1"/>
    </xf>
    <xf numFmtId="42" fontId="0" fillId="2" borderId="1" xfId="0" applyNumberFormat="1" applyFill="1" applyBorder="1" applyAlignment="1">
      <alignment horizontal="right" wrapText="1"/>
    </xf>
    <xf numFmtId="0" fontId="0" fillId="2" borderId="1" xfId="0" applyFill="1" applyBorder="1" applyAlignment="1">
      <alignment horizontal="right" wrapText="1"/>
    </xf>
    <xf numFmtId="42" fontId="0" fillId="2" borderId="1" xfId="1" applyFont="1" applyFill="1" applyBorder="1" applyAlignment="1">
      <alignment horizontal="right" wrapText="1"/>
    </xf>
    <xf numFmtId="14" fontId="0" fillId="2" borderId="1" xfId="0" applyNumberFormat="1" applyFill="1" applyBorder="1" applyAlignment="1">
      <alignment horizontal="right" wrapText="1"/>
    </xf>
    <xf numFmtId="0" fontId="0" fillId="2" borderId="3" xfId="0" applyFill="1" applyBorder="1" applyAlignment="1">
      <alignment horizontal="right" wrapText="1"/>
    </xf>
    <xf numFmtId="0" fontId="0" fillId="2" borderId="1" xfId="0" applyFill="1" applyBorder="1" applyAlignment="1">
      <alignment wrapText="1"/>
    </xf>
    <xf numFmtId="0" fontId="0" fillId="0" borderId="1" xfId="0" applyFill="1" applyBorder="1" applyAlignment="1">
      <alignment horizontal="center" wrapText="1"/>
    </xf>
    <xf numFmtId="0" fontId="0" fillId="2" borderId="7" xfId="0" applyFill="1" applyBorder="1" applyAlignment="1">
      <alignment horizontal="center" wrapText="1"/>
    </xf>
    <xf numFmtId="165" fontId="0" fillId="6" borderId="1" xfId="0" applyNumberFormat="1" applyFill="1" applyBorder="1" applyAlignment="1" applyProtection="1">
      <alignment horizontal="center" vertical="center" wrapText="1"/>
      <protection locked="0"/>
    </xf>
    <xf numFmtId="0" fontId="0" fillId="2" borderId="1" xfId="0" applyNumberFormat="1" applyFill="1" applyBorder="1" applyAlignment="1">
      <alignment horizontal="right" wrapText="1"/>
    </xf>
    <xf numFmtId="1" fontId="0" fillId="2" borderId="1" xfId="0" applyNumberFormat="1" applyFill="1" applyBorder="1" applyAlignment="1">
      <alignment horizontal="right" wrapText="1"/>
    </xf>
    <xf numFmtId="42" fontId="3" fillId="2" borderId="1" xfId="1" applyFont="1" applyFill="1" applyBorder="1" applyAlignment="1">
      <alignment horizontal="right" wrapText="1"/>
    </xf>
    <xf numFmtId="0" fontId="0" fillId="0" borderId="1" xfId="0" applyBorder="1" applyAlignment="1">
      <alignment horizontal="center" wrapText="1"/>
    </xf>
    <xf numFmtId="14" fontId="0" fillId="0" borderId="1" xfId="0" applyNumberFormat="1" applyBorder="1" applyAlignment="1">
      <alignment horizontal="center" wrapText="1"/>
    </xf>
    <xf numFmtId="42" fontId="0" fillId="0" borderId="1" xfId="0" applyNumberFormat="1" applyBorder="1" applyAlignment="1">
      <alignment horizontal="center" wrapText="1"/>
    </xf>
    <xf numFmtId="42" fontId="0" fillId="0" borderId="1" xfId="1" applyFont="1" applyBorder="1" applyAlignment="1">
      <alignment horizontal="center" wrapText="1"/>
    </xf>
    <xf numFmtId="0" fontId="0" fillId="7" borderId="1" xfId="0" applyFill="1" applyBorder="1" applyAlignment="1">
      <alignment horizontal="center" wrapText="1"/>
    </xf>
    <xf numFmtId="0" fontId="0" fillId="2" borderId="2" xfId="0" applyFill="1" applyBorder="1" applyAlignment="1">
      <alignment horizontal="right"/>
    </xf>
    <xf numFmtId="0" fontId="0" fillId="2" borderId="4" xfId="0" applyFill="1" applyBorder="1" applyAlignment="1">
      <alignment horizontal="center"/>
    </xf>
    <xf numFmtId="0" fontId="0" fillId="2" borderId="2" xfId="0" applyNumberFormat="1" applyFill="1" applyBorder="1" applyAlignment="1">
      <alignment horizontal="center"/>
    </xf>
    <xf numFmtId="0" fontId="4" fillId="8" borderId="4" xfId="0" applyFont="1" applyFill="1" applyBorder="1" applyAlignment="1">
      <alignment horizontal="center" vertical="center" wrapText="1"/>
    </xf>
    <xf numFmtId="0" fontId="0" fillId="2" borderId="1" xfId="0" applyFont="1" applyFill="1" applyBorder="1" applyAlignment="1">
      <alignment horizontal="center" wrapText="1"/>
    </xf>
    <xf numFmtId="0" fontId="0" fillId="0" borderId="1" xfId="0" applyBorder="1"/>
    <xf numFmtId="0" fontId="0" fillId="0" borderId="3" xfId="0" applyBorder="1"/>
    <xf numFmtId="0" fontId="0" fillId="0" borderId="6" xfId="0" applyBorder="1"/>
    <xf numFmtId="0" fontId="0" fillId="0" borderId="1" xfId="0" applyFill="1" applyBorder="1"/>
    <xf numFmtId="14" fontId="0" fillId="2" borderId="1" xfId="0" applyNumberFormat="1" applyFill="1" applyBorder="1" applyAlignment="1">
      <alignment horizontal="center"/>
    </xf>
    <xf numFmtId="165" fontId="0" fillId="6" borderId="1" xfId="0" applyNumberFormat="1" applyFill="1" applyBorder="1" applyAlignment="1" applyProtection="1">
      <alignment horizontal="center" vertical="center"/>
      <protection locked="0"/>
    </xf>
    <xf numFmtId="0" fontId="0" fillId="2" borderId="1" xfId="0" applyNumberFormat="1" applyFill="1" applyBorder="1" applyAlignment="1">
      <alignment horizontal="right"/>
    </xf>
    <xf numFmtId="1" fontId="0" fillId="2" borderId="1" xfId="0" applyNumberFormat="1" applyFill="1" applyBorder="1" applyAlignment="1">
      <alignment horizontal="right"/>
    </xf>
    <xf numFmtId="42" fontId="3" fillId="2" borderId="1" xfId="1" applyFont="1" applyFill="1" applyBorder="1" applyAlignment="1">
      <alignment horizontal="right"/>
    </xf>
    <xf numFmtId="0" fontId="0" fillId="0" borderId="5" xfId="0" applyBorder="1"/>
    <xf numFmtId="0" fontId="0" fillId="0" borderId="5" xfId="0" applyFill="1" applyBorder="1"/>
    <xf numFmtId="0" fontId="0" fillId="9" borderId="1" xfId="0" applyFill="1" applyBorder="1" applyAlignment="1">
      <alignment horizontal="center"/>
    </xf>
    <xf numFmtId="0" fontId="0" fillId="0" borderId="0" xfId="0" applyAlignment="1">
      <alignment horizontal="center"/>
    </xf>
    <xf numFmtId="0" fontId="0" fillId="9" borderId="0" xfId="0" applyFill="1" applyAlignment="1">
      <alignment horizontal="center"/>
    </xf>
    <xf numFmtId="0" fontId="0" fillId="0" borderId="5" xfId="0" applyBorder="1" applyAlignment="1">
      <alignment horizontal="center" wrapText="1"/>
    </xf>
    <xf numFmtId="42" fontId="0" fillId="0" borderId="5" xfId="0" applyNumberFormat="1" applyBorder="1" applyAlignment="1">
      <alignment horizontal="center" wrapText="1"/>
    </xf>
    <xf numFmtId="14" fontId="0" fillId="0" borderId="5" xfId="0" applyNumberFormat="1" applyBorder="1" applyAlignment="1">
      <alignment horizontal="center" wrapText="1"/>
    </xf>
    <xf numFmtId="0" fontId="1" fillId="2" borderId="1" xfId="9" applyFont="1" applyFill="1" applyBorder="1" applyAlignment="1">
      <alignment horizontal="center" vertical="center"/>
    </xf>
    <xf numFmtId="0" fontId="5" fillId="0" borderId="1" xfId="10" applyFont="1" applyBorder="1" applyAlignment="1">
      <alignment horizontal="center" vertical="center"/>
    </xf>
    <xf numFmtId="37" fontId="6" fillId="2" borderId="1" xfId="11" applyNumberFormat="1" applyFont="1" applyFill="1" applyBorder="1" applyAlignment="1">
      <alignment horizontal="center" vertical="center"/>
    </xf>
    <xf numFmtId="1" fontId="0" fillId="7" borderId="1" xfId="0" applyNumberFormat="1" applyFill="1" applyBorder="1" applyAlignment="1">
      <alignment horizontal="center" wrapText="1"/>
    </xf>
    <xf numFmtId="14" fontId="0" fillId="7" borderId="1" xfId="0" applyNumberFormat="1" applyFill="1" applyBorder="1" applyAlignment="1">
      <alignment horizontal="center" wrapText="1"/>
    </xf>
    <xf numFmtId="0" fontId="0" fillId="7" borderId="1" xfId="0" applyFill="1" applyBorder="1" applyAlignment="1">
      <alignment horizontal="center"/>
    </xf>
    <xf numFmtId="0" fontId="0" fillId="2" borderId="1" xfId="0" applyFill="1" applyBorder="1" applyAlignment="1">
      <alignment horizontal="center" vertical="center"/>
    </xf>
    <xf numFmtId="0" fontId="0" fillId="0" borderId="4" xfId="0" applyFill="1" applyBorder="1" applyAlignment="1">
      <alignment horizontal="center"/>
    </xf>
    <xf numFmtId="0" fontId="0" fillId="0" borderId="2" xfId="0" applyNumberFormat="1" applyFill="1" applyBorder="1" applyAlignment="1">
      <alignment horizontal="center"/>
    </xf>
    <xf numFmtId="0" fontId="0" fillId="0" borderId="2" xfId="0" applyFill="1" applyBorder="1" applyAlignment="1">
      <alignment horizontal="center" wrapText="1"/>
    </xf>
    <xf numFmtId="165" fontId="0" fillId="0" borderId="1" xfId="0" applyNumberFormat="1" applyFill="1" applyBorder="1" applyAlignment="1" applyProtection="1">
      <alignment horizontal="center" vertical="center" wrapText="1"/>
      <protection locked="0"/>
    </xf>
    <xf numFmtId="1" fontId="0" fillId="0" borderId="1" xfId="0" applyNumberFormat="1" applyFill="1" applyBorder="1" applyAlignment="1">
      <alignment horizontal="center" wrapText="1"/>
    </xf>
    <xf numFmtId="14" fontId="0" fillId="0" borderId="1" xfId="0" applyNumberFormat="1" applyFill="1" applyBorder="1" applyAlignment="1">
      <alignment horizontal="center" wrapText="1"/>
    </xf>
    <xf numFmtId="42" fontId="0" fillId="0" borderId="1" xfId="0" applyNumberFormat="1" applyFill="1" applyBorder="1" applyAlignment="1">
      <alignment horizontal="center" wrapText="1"/>
    </xf>
    <xf numFmtId="0" fontId="0" fillId="0" borderId="3" xfId="0" applyFill="1" applyBorder="1" applyAlignment="1">
      <alignment horizontal="center" wrapText="1"/>
    </xf>
    <xf numFmtId="42" fontId="0" fillId="0" borderId="1" xfId="1" applyFont="1" applyFill="1" applyBorder="1" applyAlignment="1">
      <alignment horizontal="center" wrapText="1"/>
    </xf>
    <xf numFmtId="0" fontId="5" fillId="0" borderId="1" xfId="10" applyFont="1" applyBorder="1" applyAlignment="1">
      <alignment horizontal="center" vertical="center"/>
    </xf>
    <xf numFmtId="0" fontId="5" fillId="0" borderId="1" xfId="10" applyFont="1" applyBorder="1" applyAlignment="1">
      <alignment vertical="center"/>
    </xf>
    <xf numFmtId="0" fontId="1" fillId="2" borderId="1" xfId="9" applyFont="1" applyFill="1" applyBorder="1" applyAlignment="1">
      <alignment horizontal="left" vertical="center"/>
    </xf>
    <xf numFmtId="0" fontId="1" fillId="2" borderId="1" xfId="9" applyFont="1" applyFill="1" applyBorder="1" applyAlignment="1">
      <alignment horizontal="center" vertical="center"/>
    </xf>
    <xf numFmtId="4" fontId="1" fillId="2" borderId="1" xfId="9" applyNumberFormat="1" applyFont="1" applyFill="1" applyBorder="1" applyAlignment="1">
      <alignment horizontal="center" vertical="center"/>
    </xf>
    <xf numFmtId="0" fontId="0" fillId="0" borderId="10" xfId="0" applyBorder="1" applyAlignment="1">
      <alignment horizontal="center" wrapText="1"/>
    </xf>
    <xf numFmtId="0" fontId="0" fillId="0" borderId="4" xfId="0" applyBorder="1" applyAlignment="1">
      <alignment horizontal="center" wrapText="1"/>
    </xf>
    <xf numFmtId="0" fontId="0" fillId="0" borderId="6" xfId="0" applyBorder="1" applyAlignment="1">
      <alignment horizontal="center" wrapText="1"/>
    </xf>
    <xf numFmtId="0" fontId="0" fillId="0" borderId="9" xfId="0" applyBorder="1" applyAlignment="1">
      <alignment horizontal="center" wrapText="1"/>
    </xf>
  </cellXfs>
  <cellStyles count="12">
    <cellStyle name="Millares [0]" xfId="8" builtinId="6"/>
    <cellStyle name="Millares 2 3" xfId="11"/>
    <cellStyle name="Moneda [0]" xfId="1" builtinId="7"/>
    <cellStyle name="Moneda [0] 9" xfId="4"/>
    <cellStyle name="Moneda 5 4 2" xfId="7"/>
    <cellStyle name="Moneda 8" xfId="6"/>
    <cellStyle name="Normal" xfId="0" builtinId="0"/>
    <cellStyle name="Normal 11" xfId="2"/>
    <cellStyle name="Normal 11 2" xfId="10"/>
    <cellStyle name="Normal 4 6 4 2 2" xfId="9"/>
    <cellStyle name="Normal 4 9" xfId="5"/>
    <cellStyle name="Normal 7 4 2" xfId="3"/>
  </cellStyles>
  <dxfs count="79">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top style="thin">
          <color indexed="64"/>
        </top>
        <bottom style="thin">
          <color indexed="64"/>
        </bottom>
        <vertical/>
        <horizontal/>
      </border>
    </dxf>
    <dxf>
      <numFmt numFmtId="19" formatCode="d/mm/yyyy"/>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d/mm/yyyy"/>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2" formatCode="_-&quot;$&quot;\ * #,##0_-;\-&quot;$&quot;\ * #,##0_-;_-&quot;$&quot;\ * &quot;-&quot;_-;_-@_-"/>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d/mm/yyyy"/>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d/mm/yyyy"/>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d/mm/yyyy"/>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2" formatCode="_-&quot;$&quot;\ * #,##0_-;\-&quot;$&quot;\ * #,##0_-;_-&quot;$&quot;\ * &quot;-&quot;_-;_-@_-"/>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d/mm/yyyy"/>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d/mm/yyyy"/>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d/mm/yyyy"/>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2" formatCode="_-&quot;$&quot;\ * #,##0_-;\-&quot;$&quot;\ * #,##0_-;_-&quot;$&quot;\ * &quot;-&quot;_-;_-@_-"/>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d/mm/yyyy"/>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d/mm/yyyy"/>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d/mm/yyyy"/>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2" formatCode="_-&quot;$&quot;\ * #,##0_-;\-&quot;$&quot;\ * #,##0_-;_-&quot;$&quot;\ * &quot;-&quot;_-;_-@_-"/>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d/mm/yyyy"/>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d/mm/yyyy"/>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2" formatCode="_-&quot;$&quot;\ * #,##0_-;\-&quot;$&quot;\ * #,##0_-;_-&quot;$&quot;\ *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2" formatCode="_-&quot;$&quot;\ * #,##0_-;\-&quot;$&quot;\ * #,##0_-;_-&quot;$&quot;\ *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5" formatCode="yyyy/mm/dd"/>
      <fill>
        <patternFill patternType="solid">
          <fgColor indexed="64"/>
          <bgColor indexed="9"/>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solid">
          <fgColor indexed="64"/>
          <bgColor theme="0"/>
        </patternFill>
      </fill>
      <alignment horizontal="right" vertical="bottom" textRotation="0" wrapText="0" indent="0" justifyLastLine="0" shrinkToFit="0" readingOrder="0"/>
    </dxf>
    <dxf>
      <border outline="0">
        <bottom style="thin">
          <color indexed="64"/>
        </bottom>
      </border>
    </dxf>
    <dxf>
      <font>
        <strike val="0"/>
        <outline val="0"/>
        <shadow val="0"/>
        <u val="none"/>
        <vertAlign val="baseline"/>
        <sz val="11"/>
        <color theme="1" tint="0.14999847407452621"/>
        <name val="Calibri"/>
        <scheme val="minor"/>
      </font>
      <fill>
        <patternFill patternType="solid">
          <fgColor indexed="64"/>
          <bgColor theme="5" tint="0.39997558519241921"/>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1369219</xdr:colOff>
      <xdr:row>0</xdr:row>
      <xdr:rowOff>35718</xdr:rowOff>
    </xdr:from>
    <xdr:to>
      <xdr:col>0</xdr:col>
      <xdr:colOff>3000374</xdr:colOff>
      <xdr:row>2</xdr:row>
      <xdr:rowOff>70113</xdr:rowOff>
    </xdr:to>
    <xdr:pic>
      <xdr:nvPicPr>
        <xdr:cNvPr id="563" name="Imagen 562"/>
        <xdr:cNvPicPr>
          <a:picLocks noChangeAspect="1"/>
        </xdr:cNvPicPr>
      </xdr:nvPicPr>
      <xdr:blipFill>
        <a:blip xmlns:r="http://schemas.openxmlformats.org/officeDocument/2006/relationships" r:embed="rId1"/>
        <a:stretch>
          <a:fillRect/>
        </a:stretch>
      </xdr:blipFill>
      <xdr:spPr>
        <a:xfrm>
          <a:off x="1369219" y="35718"/>
          <a:ext cx="1631155" cy="403489"/>
        </a:xfrm>
        <a:prstGeom prst="rect">
          <a:avLst/>
        </a:prstGeom>
      </xdr:spPr>
    </xdr:pic>
    <xdr:clientData/>
  </xdr:twoCellAnchor>
  <xdr:oneCellAnchor>
    <xdr:from>
      <xdr:col>3</xdr:col>
      <xdr:colOff>1257300</xdr:colOff>
      <xdr:row>1</xdr:row>
      <xdr:rowOff>0</xdr:rowOff>
    </xdr:from>
    <xdr:ext cx="156318" cy="85725"/>
    <xdr:sp macro="" textlink="">
      <xdr:nvSpPr>
        <xdr:cNvPr id="56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0D00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1</xdr:row>
      <xdr:rowOff>0</xdr:rowOff>
    </xdr:from>
    <xdr:ext cx="156318" cy="85725"/>
    <xdr:sp macro="" textlink="">
      <xdr:nvSpPr>
        <xdr:cNvPr id="56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0E00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1</xdr:row>
      <xdr:rowOff>0</xdr:rowOff>
    </xdr:from>
    <xdr:ext cx="156318" cy="85725"/>
    <xdr:sp macro="" textlink="">
      <xdr:nvSpPr>
        <xdr:cNvPr id="56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0F00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1</xdr:row>
      <xdr:rowOff>0</xdr:rowOff>
    </xdr:from>
    <xdr:ext cx="156318" cy="85725"/>
    <xdr:sp macro="" textlink="">
      <xdr:nvSpPr>
        <xdr:cNvPr id="567"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1000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1</xdr:row>
      <xdr:rowOff>0</xdr:rowOff>
    </xdr:from>
    <xdr:ext cx="156318" cy="85725"/>
    <xdr:sp macro="" textlink="">
      <xdr:nvSpPr>
        <xdr:cNvPr id="56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1100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1</xdr:row>
      <xdr:rowOff>0</xdr:rowOff>
    </xdr:from>
    <xdr:ext cx="156318" cy="85725"/>
    <xdr:sp macro="" textlink="">
      <xdr:nvSpPr>
        <xdr:cNvPr id="56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1200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1</xdr:row>
      <xdr:rowOff>0</xdr:rowOff>
    </xdr:from>
    <xdr:ext cx="156318" cy="85725"/>
    <xdr:sp macro="" textlink="">
      <xdr:nvSpPr>
        <xdr:cNvPr id="570"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1300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1</xdr:row>
      <xdr:rowOff>0</xdr:rowOff>
    </xdr:from>
    <xdr:ext cx="156318" cy="85725"/>
    <xdr:sp macro="" textlink="">
      <xdr:nvSpPr>
        <xdr:cNvPr id="57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4B02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1</xdr:row>
      <xdr:rowOff>0</xdr:rowOff>
    </xdr:from>
    <xdr:ext cx="156318" cy="85725"/>
    <xdr:sp macro="" textlink="">
      <xdr:nvSpPr>
        <xdr:cNvPr id="572"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4C02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xdr:row>
      <xdr:rowOff>0</xdr:rowOff>
    </xdr:from>
    <xdr:ext cx="156318" cy="85725"/>
    <xdr:sp macro="" textlink="">
      <xdr:nvSpPr>
        <xdr:cNvPr id="57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54020000}"/>
            </a:ext>
          </a:extLst>
        </xdr:cNvPr>
        <xdr:cNvSpPr>
          <a:spLocks noChangeAspect="1" noChangeArrowheads="1"/>
        </xdr:cNvSpPr>
      </xdr:nvSpPr>
      <xdr:spPr bwMode="auto">
        <a:xfrm>
          <a:off x="6229350" y="36195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xdr:row>
      <xdr:rowOff>0</xdr:rowOff>
    </xdr:from>
    <xdr:ext cx="156318" cy="85725"/>
    <xdr:sp macro="" textlink="">
      <xdr:nvSpPr>
        <xdr:cNvPr id="57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55020000}"/>
            </a:ext>
          </a:extLst>
        </xdr:cNvPr>
        <xdr:cNvSpPr>
          <a:spLocks noChangeAspect="1" noChangeArrowheads="1"/>
        </xdr:cNvSpPr>
      </xdr:nvSpPr>
      <xdr:spPr bwMode="auto">
        <a:xfrm>
          <a:off x="6229350" y="36195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1</xdr:row>
      <xdr:rowOff>0</xdr:rowOff>
    </xdr:from>
    <xdr:ext cx="156318" cy="85725"/>
    <xdr:sp macro="" textlink="">
      <xdr:nvSpPr>
        <xdr:cNvPr id="57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AE04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1</xdr:row>
      <xdr:rowOff>0</xdr:rowOff>
    </xdr:from>
    <xdr:ext cx="156318" cy="85725"/>
    <xdr:sp macro="" textlink="">
      <xdr:nvSpPr>
        <xdr:cNvPr id="57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AF04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1</xdr:row>
      <xdr:rowOff>0</xdr:rowOff>
    </xdr:from>
    <xdr:ext cx="156318" cy="85725"/>
    <xdr:sp macro="" textlink="">
      <xdr:nvSpPr>
        <xdr:cNvPr id="577"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FD06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1</xdr:row>
      <xdr:rowOff>0</xdr:rowOff>
    </xdr:from>
    <xdr:ext cx="156318" cy="85725"/>
    <xdr:sp macro="" textlink="">
      <xdr:nvSpPr>
        <xdr:cNvPr id="57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FE06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1</xdr:row>
      <xdr:rowOff>0</xdr:rowOff>
    </xdr:from>
    <xdr:ext cx="156318" cy="85725"/>
    <xdr:sp macro="" textlink="">
      <xdr:nvSpPr>
        <xdr:cNvPr id="57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5109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1</xdr:row>
      <xdr:rowOff>0</xdr:rowOff>
    </xdr:from>
    <xdr:ext cx="156318" cy="85725"/>
    <xdr:sp macro="" textlink="">
      <xdr:nvSpPr>
        <xdr:cNvPr id="580"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5209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1</xdr:row>
      <xdr:rowOff>0</xdr:rowOff>
    </xdr:from>
    <xdr:ext cx="156318" cy="85725"/>
    <xdr:sp macro="" textlink="">
      <xdr:nvSpPr>
        <xdr:cNvPr id="58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3817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1</xdr:row>
      <xdr:rowOff>0</xdr:rowOff>
    </xdr:from>
    <xdr:ext cx="156318" cy="85725"/>
    <xdr:sp macro="" textlink="">
      <xdr:nvSpPr>
        <xdr:cNvPr id="582"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3917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1</xdr:row>
      <xdr:rowOff>0</xdr:rowOff>
    </xdr:from>
    <xdr:ext cx="156318" cy="85725"/>
    <xdr:sp macro="" textlink="">
      <xdr:nvSpPr>
        <xdr:cNvPr id="58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3A17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1</xdr:row>
      <xdr:rowOff>0</xdr:rowOff>
    </xdr:from>
    <xdr:ext cx="156318" cy="85725"/>
    <xdr:sp macro="" textlink="">
      <xdr:nvSpPr>
        <xdr:cNvPr id="58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3B17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1</xdr:row>
      <xdr:rowOff>0</xdr:rowOff>
    </xdr:from>
    <xdr:ext cx="156318" cy="85725"/>
    <xdr:sp macro="" textlink="">
      <xdr:nvSpPr>
        <xdr:cNvPr id="58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3C17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1</xdr:row>
      <xdr:rowOff>0</xdr:rowOff>
    </xdr:from>
    <xdr:ext cx="156318" cy="85725"/>
    <xdr:sp macro="" textlink="">
      <xdr:nvSpPr>
        <xdr:cNvPr id="58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3D17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1</xdr:row>
      <xdr:rowOff>0</xdr:rowOff>
    </xdr:from>
    <xdr:ext cx="156318" cy="85725"/>
    <xdr:sp macro="" textlink="">
      <xdr:nvSpPr>
        <xdr:cNvPr id="587"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3E17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1</xdr:row>
      <xdr:rowOff>0</xdr:rowOff>
    </xdr:from>
    <xdr:ext cx="156318" cy="85725"/>
    <xdr:sp macro="" textlink="">
      <xdr:nvSpPr>
        <xdr:cNvPr id="58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567A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1</xdr:row>
      <xdr:rowOff>0</xdr:rowOff>
    </xdr:from>
    <xdr:ext cx="156318" cy="85725"/>
    <xdr:sp macro="" textlink="">
      <xdr:nvSpPr>
        <xdr:cNvPr id="58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577A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xdr:row>
      <xdr:rowOff>0</xdr:rowOff>
    </xdr:from>
    <xdr:ext cx="156318" cy="85725"/>
    <xdr:sp macro="" textlink="">
      <xdr:nvSpPr>
        <xdr:cNvPr id="590"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5F7A0000}"/>
            </a:ext>
          </a:extLst>
        </xdr:cNvPr>
        <xdr:cNvSpPr>
          <a:spLocks noChangeAspect="1" noChangeArrowheads="1"/>
        </xdr:cNvSpPr>
      </xdr:nvSpPr>
      <xdr:spPr bwMode="auto">
        <a:xfrm>
          <a:off x="6229350" y="36195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xdr:row>
      <xdr:rowOff>0</xdr:rowOff>
    </xdr:from>
    <xdr:ext cx="156318" cy="85725"/>
    <xdr:sp macro="" textlink="">
      <xdr:nvSpPr>
        <xdr:cNvPr id="59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607A0000}"/>
            </a:ext>
          </a:extLst>
        </xdr:cNvPr>
        <xdr:cNvSpPr>
          <a:spLocks noChangeAspect="1" noChangeArrowheads="1"/>
        </xdr:cNvSpPr>
      </xdr:nvSpPr>
      <xdr:spPr bwMode="auto">
        <a:xfrm>
          <a:off x="6229350" y="36195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1</xdr:row>
      <xdr:rowOff>0</xdr:rowOff>
    </xdr:from>
    <xdr:ext cx="156318" cy="85725"/>
    <xdr:sp macro="" textlink="">
      <xdr:nvSpPr>
        <xdr:cNvPr id="592"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967C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1</xdr:row>
      <xdr:rowOff>0</xdr:rowOff>
    </xdr:from>
    <xdr:ext cx="156318" cy="85725"/>
    <xdr:sp macro="" textlink="">
      <xdr:nvSpPr>
        <xdr:cNvPr id="59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977C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xdr:row>
      <xdr:rowOff>0</xdr:rowOff>
    </xdr:from>
    <xdr:ext cx="156318" cy="85725"/>
    <xdr:sp macro="" textlink="">
      <xdr:nvSpPr>
        <xdr:cNvPr id="59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9F7C0000}"/>
            </a:ext>
          </a:extLst>
        </xdr:cNvPr>
        <xdr:cNvSpPr>
          <a:spLocks noChangeAspect="1" noChangeArrowheads="1"/>
        </xdr:cNvSpPr>
      </xdr:nvSpPr>
      <xdr:spPr bwMode="auto">
        <a:xfrm>
          <a:off x="6229350" y="36195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xdr:row>
      <xdr:rowOff>0</xdr:rowOff>
    </xdr:from>
    <xdr:ext cx="156318" cy="85725"/>
    <xdr:sp macro="" textlink="">
      <xdr:nvSpPr>
        <xdr:cNvPr id="59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A07C0000}"/>
            </a:ext>
          </a:extLst>
        </xdr:cNvPr>
        <xdr:cNvSpPr>
          <a:spLocks noChangeAspect="1" noChangeArrowheads="1"/>
        </xdr:cNvSpPr>
      </xdr:nvSpPr>
      <xdr:spPr bwMode="auto">
        <a:xfrm>
          <a:off x="6229350" y="36195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49617134c/Downloads/Consolidado%20informe%20gestion%20contractual%202023%20FEBRERO%202023%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1049617134c/Downloads/Informe%20gestion%20contractual%20-%20Febrero%20-%202023%20-%20DAYANNA%20PRIET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1049617134c/Downloads/Consolidado%20informe%20gestion%20contractual%202023%20FEBRERO%202023%20(1).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REPORTE%20PROCESOS%20%20FEBRERO%20DE%20%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de Datos"/>
      <sheetName val="Contratación 2023"/>
      <sheetName val="Lista"/>
      <sheetName val="Consolidado informe gestion con"/>
    </sheetNames>
    <sheetDataSet>
      <sheetData sheetId="0" refreshError="1"/>
      <sheetData sheetId="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de Datos"/>
      <sheetName val="Contratación 2023"/>
      <sheetName val="Lista"/>
      <sheetName val="Informe gestion contractual - F"/>
    </sheetNames>
    <sheetDataSet>
      <sheetData sheetId="0" refreshError="1"/>
      <sheetData sheetId="1"/>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de Datos"/>
      <sheetName val="Contratación 2023"/>
      <sheetName val="Lista"/>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s>
    <sheetDataSet>
      <sheetData sheetId="0"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lejandra Maria Arcos Medina" refreshedDate="44966.406430787036" createdVersion="6" refreshedVersion="6" minRefreshableVersion="3" recordCount="59">
  <cacheSource type="worksheet">
    <worksheetSource name="Tabla1"/>
  </cacheSource>
  <cacheFields count="64">
    <cacheField name="PLATAFORMA" numFmtId="0">
      <sharedItems/>
    </cacheField>
    <cacheField name="CONSECUTIVO PAABS EXCEL Y ESTUDIOS PREVIOS " numFmtId="0">
      <sharedItems containsSemiMixedTypes="0" containsString="0" containsNumber="1" containsInteger="1" minValue="1" maxValue="271"/>
    </cacheField>
    <cacheField name="PROFESiONAL ENCARGADO" numFmtId="0">
      <sharedItems count="5">
        <s v="Alejandra María Arcos Medina"/>
        <s v="Dayanna Prieto Villalba"/>
        <s v="Cesar Augusto Mejia Carrillo"/>
        <s v="Diana Esperanza Durán Garcia "/>
        <s v="Belisa Amparo Oviedo Diaz"/>
      </sharedItems>
    </cacheField>
    <cacheField name="EXPEDIENTE" numFmtId="0">
      <sharedItems/>
    </cacheField>
    <cacheField name="N°PROCESO EN SECOP / No. EVENTO " numFmtId="0">
      <sharedItems/>
    </cacheField>
    <cacheField name="MES" numFmtId="0">
      <sharedItems count="1">
        <s v="Enero"/>
      </sharedItems>
    </cacheField>
    <cacheField name="FECHA PUBLICACION PROCESO SECOP II-TIENDA VIRTUAL" numFmtId="14">
      <sharedItems containsSemiMixedTypes="0" containsNonDate="0" containsDate="1" containsString="0" minDate="2023-01-11T00:00:00" maxDate="2023-02-01T00:00:00" count="15">
        <d v="2023-01-13T00:00:00"/>
        <d v="2023-01-19T00:00:00"/>
        <d v="2023-01-18T00:00:00"/>
        <d v="2023-01-20T00:00:00"/>
        <d v="2023-01-17T00:00:00"/>
        <d v="2023-01-16T00:00:00"/>
        <d v="2023-01-31T00:00:00"/>
        <d v="2023-01-11T00:00:00"/>
        <d v="2023-01-25T00:00:00"/>
        <d v="2023-01-12T00:00:00"/>
        <d v="2023-01-24T00:00:00"/>
        <d v="2023-01-23T00:00:00"/>
        <d v="2023-01-27T00:00:00"/>
        <d v="2023-01-26T00:00:00"/>
        <d v="2023-01-30T00:00:00"/>
      </sharedItems>
    </cacheField>
    <cacheField name="MODALIDAD" numFmtId="0">
      <sharedItems/>
    </cacheField>
    <cacheField name="CAUSAL" numFmtId="0">
      <sharedItems/>
    </cacheField>
    <cacheField name="AREA DE LA  NECESiDAD" numFmtId="0">
      <sharedItems count="20">
        <s v="Subdirección Administrativa y Financiera"/>
        <s v="Subdireccion de Control Migratorio"/>
        <s v="Oficina de Tecnología de la Informacion"/>
        <s v="Oficina de Comunicaciones "/>
        <s v="Dirección General"/>
        <s v="Oficina Asesora de Planeación"/>
        <s v="Oficina Asesora Jurídica"/>
        <s v="Secretaria General"/>
        <s v="Subdirección de Verificación Migratoria"/>
        <s v="oficina tecnologias de la informacion"/>
        <s v="oficina asesora juridica"/>
        <s v="oficina  de  comunicaciones "/>
        <s v="subdireccion talento humano"/>
        <s v="Grupo de Archivo y Correspondencia"/>
        <s v="Sub. Adm y financiera - Grupo Administrativo"/>
        <s v="Subdirección de Control Migratorio"/>
        <s v="Grupo de Archivo y Correspondencia - Tecnología"/>
        <s v="Subdirección de Extranjeria"/>
        <s v="Subdirección Administrativa y Financiera - Grupo Administrativo"/>
        <s v="CONTROL INTERNO DISCIPLINARIO"/>
      </sharedItems>
    </cacheField>
    <cacheField name="OBJETO" numFmtId="0">
      <sharedItems longText="1"/>
    </cacheField>
    <cacheField name="CODIGO UNSCSP" numFmtId="0">
      <sharedItems containsMixedTypes="1" containsNumber="1" containsInteger="1" minValue="73152100" maxValue="81111800"/>
    </cacheField>
    <cacheField name="NOMBRE DE CODIGO" numFmtId="0">
      <sharedItems containsBlank="1"/>
    </cacheField>
    <cacheField name="VALOR PROCESO EN EL PAABS SECOP II" numFmtId="42">
      <sharedItems containsSemiMixedTypes="0" containsString="0" containsNumber="1" containsInteger="1" minValue="4950000" maxValue="138000000"/>
    </cacheField>
    <cacheField name="VALOR PROCESO  ESTUDIOS PREVIOS " numFmtId="42">
      <sharedItems containsSemiMixedTypes="0" containsString="0" containsNumber="1" containsInteger="1" minValue="4800000" maxValue="138000000"/>
    </cacheField>
    <cacheField name="CDP" numFmtId="0">
      <sharedItems containsSemiMixedTypes="0" containsString="0" containsNumber="1" containsInteger="1" minValue="4223" maxValue="19423"/>
    </cacheField>
    <cacheField name="RUBRO" numFmtId="0">
      <sharedItems/>
    </cacheField>
    <cacheField name="ETAPA" numFmtId="0">
      <sharedItems/>
    </cacheField>
    <cacheField name="ESTADO" numFmtId="0">
      <sharedItems containsBlank="1"/>
    </cacheField>
    <cacheField name="RESOLUCION DECLARACTORIA DESIERTO" numFmtId="0">
      <sharedItems containsBlank="1"/>
    </cacheField>
    <cacheField name="N° DE CONTRATO CELEBRADO" numFmtId="0">
      <sharedItems containsBlank="1" containsMixedTypes="1" containsNumber="1" containsInteger="1" minValue="3" maxValue="54"/>
    </cacheField>
    <cacheField name="MES2" numFmtId="0">
      <sharedItems containsBlank="1"/>
    </cacheField>
    <cacheField name="FECHA DE FIRMA CONTRATO" numFmtId="14">
      <sharedItems containsNonDate="0" containsDate="1" containsString="0" containsBlank="1" minDate="2023-01-13T00:00:00" maxDate="2023-02-02T00:00:00"/>
    </cacheField>
    <cacheField name="TIPO DE CONTRATO" numFmtId="0">
      <sharedItems containsBlank="1"/>
    </cacheField>
    <cacheField name="OTRO TIPO DE CONTRATO" numFmtId="0">
      <sharedItems containsNonDate="0" containsString="0" containsBlank="1"/>
    </cacheField>
    <cacheField name="REGIONAL" numFmtId="0">
      <sharedItems containsBlank="1"/>
    </cacheField>
    <cacheField name="LUGAR DE EJECUCION_x000a_" numFmtId="0">
      <sharedItems containsBlank="1"/>
    </cacheField>
    <cacheField name="CONTRATISTA" numFmtId="0">
      <sharedItems containsBlank="1"/>
    </cacheField>
    <cacheField name="IDENTIFICACION" numFmtId="0">
      <sharedItems containsString="0" containsBlank="1" containsNumber="1" containsInteger="1" minValue="19484940" maxValue="1140420436"/>
    </cacheField>
    <cacheField name="DV" numFmtId="0">
      <sharedItems containsBlank="1"/>
    </cacheField>
    <cacheField name="N° RP" numFmtId="0">
      <sharedItems containsString="0" containsBlank="1" containsNumber="1" containsInteger="1" minValue="13723" maxValue="31623"/>
    </cacheField>
    <cacheField name="FECHA RP" numFmtId="14">
      <sharedItems containsNonDate="0" containsDate="1" containsString="0" containsBlank="1" minDate="2023-01-12T00:00:00" maxDate="2023-02-02T00:00:00"/>
    </cacheField>
    <cacheField name="VALOR  2023" numFmtId="42">
      <sharedItems containsString="0" containsBlank="1" containsNumber="1" containsInteger="1" minValue="30800000" maxValue="138000000"/>
    </cacheField>
    <cacheField name="VALOR VF 2024" numFmtId="0">
      <sharedItems containsBlank="1"/>
    </cacheField>
    <cacheField name="VALOR VF 2025" numFmtId="0">
      <sharedItems containsBlank="1"/>
    </cacheField>
    <cacheField name="VALOR VF 2026" numFmtId="0">
      <sharedItems containsBlank="1"/>
    </cacheField>
    <cacheField name="VALOR TOTAL CONTRATO + VF" numFmtId="42">
      <sharedItems containsString="0" containsBlank="1" containsNumber="1" containsInteger="1" minValue="0" maxValue="138000000"/>
    </cacheField>
    <cacheField name="GARANTIA" numFmtId="0">
      <sharedItems containsBlank="1"/>
    </cacheField>
    <cacheField name="FECHA DE EXPEDICION GARANTIA" numFmtId="14">
      <sharedItems containsNonDate="0" containsDate="1" containsString="0" containsBlank="1" minDate="2023-01-13T00:00:00" maxDate="2023-02-02T00:00:00"/>
    </cacheField>
    <cacheField name="RIESGOS" numFmtId="0">
      <sharedItems containsBlank="1"/>
    </cacheField>
    <cacheField name="FECHA DE INICIO DEL CONTRATO" numFmtId="14">
      <sharedItems containsDate="1" containsBlank="1" containsMixedTypes="1" minDate="2023-01-16T00:00:00" maxDate="2023-02-02T00:00:00"/>
    </cacheField>
    <cacheField name="FECHA DE TERMINACION DEL CONTRATO" numFmtId="14">
      <sharedItems containsNonDate="0" containsDate="1" containsString="0" containsBlank="1" minDate="2023-08-26T00:00:00" maxDate="2024-01-01T00:00:00"/>
    </cacheField>
    <cacheField name="DIAS DE EJECUCION DEL CONTRATO" numFmtId="0">
      <sharedItems containsString="0" containsBlank="1" containsNumber="1" containsInteger="1" minValue="212" maxValue="45291"/>
    </cacheField>
    <cacheField name="NOMBRE SUPERVISOR" numFmtId="0">
      <sharedItems containsBlank="1"/>
    </cacheField>
    <cacheField name="CEDULA SUPERVISOR" numFmtId="0">
      <sharedItems containsString="0" containsBlank="1" containsNumber="1" containsInteger="1" minValue="7183645" maxValue="1020712442"/>
    </cacheField>
    <cacheField name="ADICION 1 " numFmtId="42">
      <sharedItems containsNonDate="0" containsString="0" containsBlank="1"/>
    </cacheField>
    <cacheField name="FECHA  DE FIRMA" numFmtId="14">
      <sharedItems containsNonDate="0" containsString="0" containsBlank="1"/>
    </cacheField>
    <cacheField name="ADICION 2" numFmtId="0">
      <sharedItems containsNonDate="0" containsString="0" containsBlank="1"/>
    </cacheField>
    <cacheField name="FECHADE FIRMA" numFmtId="14">
      <sharedItems containsNonDate="0" containsString="0" containsBlank="1"/>
    </cacheField>
    <cacheField name="LIBERACION" numFmtId="0">
      <sharedItems containsNonDate="0" containsString="0" containsBlank="1"/>
    </cacheField>
    <cacheField name="FECHA LIBERACION " numFmtId="14">
      <sharedItems containsNonDate="0" containsString="0" containsBlank="1"/>
    </cacheField>
    <cacheField name="VALOR TOTAL DEL CONTRATO CON ADICIONES VIGENCIA" numFmtId="42">
      <sharedItems containsString="0" containsBlank="1" containsNumber="1" containsInteger="1" minValue="0" maxValue="115000000"/>
    </cacheField>
    <cacheField name="PRORROGA 1  EN DIAS" numFmtId="0">
      <sharedItems containsNonDate="0" containsString="0" containsBlank="1"/>
    </cacheField>
    <cacheField name="FECHADE TERMINACION DEL CONTRATO" numFmtId="14">
      <sharedItems containsNonDate="0" containsString="0" containsBlank="1"/>
    </cacheField>
    <cacheField name="FECHA FIRMA DEL DOCUMENTO" numFmtId="14">
      <sharedItems containsNonDate="0" containsString="0" containsBlank="1"/>
    </cacheField>
    <cacheField name="PRORROGA 2 EN DIAS" numFmtId="0">
      <sharedItems containsNonDate="0" containsString="0" containsBlank="1"/>
    </cacheField>
    <cacheField name="FECHA DE TERMINACION DEL CONTRATO3" numFmtId="0">
      <sharedItems containsNonDate="0" containsString="0" containsBlank="1"/>
    </cacheField>
    <cacheField name="FECHA FIRMA DEL DOCUMENTO4" numFmtId="14">
      <sharedItems containsNonDate="0" containsString="0" containsBlank="1"/>
    </cacheField>
    <cacheField name="PRORROGA 3 EN DIAS" numFmtId="0">
      <sharedItems containsNonDate="0" containsString="0" containsBlank="1"/>
    </cacheField>
    <cacheField name="FECHA DE TERMINACION DEL CONTRATO5" numFmtId="42">
      <sharedItems containsNonDate="0" containsString="0" containsBlank="1"/>
    </cacheField>
    <cacheField name="FECHA FIRMA DEL DOCUEMNTO" numFmtId="14">
      <sharedItems containsNonDate="0" containsString="0" containsBlank="1"/>
    </cacheField>
    <cacheField name="TIEMPO DE EJECUCION DEL CONTRATO CON LAS PRORROGAS" numFmtId="0">
      <sharedItems containsString="0" containsBlank="1" containsNumber="1" containsInteger="1" minValue="212" maxValue="45291"/>
    </cacheField>
    <cacheField name="FECHA DE LIQUIDACION DEL CONTRATO" numFmtId="14">
      <sharedItems containsNonDate="0" containsString="0" containsBlank="1"/>
    </cacheField>
    <cacheField name="OBSERVACION "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9">
  <r>
    <s v="Secop II"/>
    <n v="166"/>
    <x v="0"/>
    <s v="20236211413000002E"/>
    <s v="PCD-003-2023-48SYF"/>
    <x v="0"/>
    <x v="0"/>
    <s v="Contratación Directa"/>
    <s v="Prestación de Servicios Profesionales "/>
    <x v="0"/>
    <s v="Prestación de servicios profesionales con autonomía técnica y administrativa para la realización del trámite de cuentas por pagar y obligaciones dentro del SIIF, así como la aplicación de retenciones y revisión de declaraciones tributarias a cargo de la entidad."/>
    <n v="80111600"/>
    <s v="Servicios de gestión, servicios profesionales de empresa y servicios administrativos"/>
    <n v="69000000"/>
    <n v="69000000"/>
    <n v="11723"/>
    <s v="A-02-02-02-008-003"/>
    <s v="Celebrado"/>
    <s v="En ejecución"/>
    <m/>
    <s v="CO-007-2023"/>
    <s v="Enero"/>
    <d v="2023-01-16T00:00:00"/>
    <s v="Prestación de Servicios Profesionales"/>
    <m/>
    <s v="Nivel Central"/>
    <s v="Bogotá D.C."/>
    <s v="CESAR DAVID CAPACHO PINEDA"/>
    <n v="1020779282"/>
    <m/>
    <n v="15223"/>
    <d v="2023-01-16T00:00:00"/>
    <n v="69000000"/>
    <m/>
    <m/>
    <m/>
    <n v="69000000"/>
    <s v="Si "/>
    <d v="2023-01-16T00:00:00"/>
    <s v="2 CUMPLIMIENTO"/>
    <d v="2023-01-16T00:00:00"/>
    <d v="2023-12-30T00:00:00"/>
    <n v="348"/>
    <s v="Gustavo Alberto Padilla"/>
    <n v="19462757"/>
    <m/>
    <m/>
    <m/>
    <m/>
    <m/>
    <m/>
    <m/>
    <m/>
    <m/>
    <m/>
    <m/>
    <m/>
    <m/>
    <m/>
    <m/>
    <m/>
    <m/>
    <m/>
    <m/>
  </r>
  <r>
    <s v="Secop II"/>
    <n v="230"/>
    <x v="0"/>
    <s v="20233001413000002E"/>
    <s v="PCD-008-2023-5CM"/>
    <x v="0"/>
    <x v="1"/>
    <s v="Contratación Directa"/>
    <s v="Prestación de Servicios Profesionales "/>
    <x v="1"/>
    <s v="PRESTAR LOS SERVICIOS PROFESIONALES CON AUTONOMÍA TÉCNICA Y ADMINISTRATIVA PARA APOYAR LA GESTIÓN DE LA SUBDIRECCIÓN DE CONTROL MIGRATORIO DE ACUERDO CON LAS CONDICIONES SEÑALADAS Y ESPECIFICACIONES TÉCNICAS DESCRITAS EN LOS ESTUDIOS PREVIOS."/>
    <n v="80161504"/>
    <s v="Servicios de gestión, servicios profesionales de empresa y servicios administrativos"/>
    <n v="85500000"/>
    <n v="85500000"/>
    <n v="14323"/>
    <s v="A-02-02-02-008-003"/>
    <s v="Celebrado"/>
    <s v="En ejecución"/>
    <m/>
    <s v="CO-038-2023"/>
    <s v="Enero"/>
    <d v="2023-01-19T00:00:00"/>
    <s v="Prestación de Servicios Profesionales"/>
    <m/>
    <s v="Nivel Central"/>
    <s v="Bogotá D.C."/>
    <s v="MELISSA JOHANNA MONTOYA QUIRAMA"/>
    <n v="42149816"/>
    <m/>
    <n v="21523"/>
    <d v="2023-01-20T00:00:00"/>
    <n v="85500000"/>
    <m/>
    <m/>
    <m/>
    <n v="85500000"/>
    <s v="Si "/>
    <d v="2023-01-19T00:00:00"/>
    <s v="2 CUMPLIMIENTO"/>
    <d v="2023-01-20T00:00:00"/>
    <d v="2023-10-31T00:00:00"/>
    <n v="284"/>
    <s v="MARTHA HERNANDEZ ARANGO"/>
    <n v="51712658"/>
    <m/>
    <m/>
    <m/>
    <m/>
    <m/>
    <m/>
    <m/>
    <m/>
    <m/>
    <m/>
    <m/>
    <m/>
    <m/>
    <m/>
    <m/>
    <m/>
    <m/>
    <m/>
    <m/>
  </r>
  <r>
    <s v="Secop II"/>
    <n v="53"/>
    <x v="0"/>
    <s v="20232501413000009E"/>
    <s v="PCD-009-2023-9TEC"/>
    <x v="0"/>
    <x v="2"/>
    <s v="Contratación Directa"/>
    <s v="Prestación de Servicios Profesionales "/>
    <x v="2"/>
    <s v="Contratar la prestación de los servicios profesionales para administrar y desarrollar funcionalidades en el bus de datos Oracle"/>
    <n v="81111500"/>
    <s v="Servicios Basados en Ingeniería, Investigación y Tecnología"/>
    <n v="57500000"/>
    <n v="57500000"/>
    <n v="10923"/>
    <s v="C-1199-1002-10-0-1199001-02"/>
    <s v="Celebrado"/>
    <s v="En ejecución"/>
    <m/>
    <s v="CO-039-2023"/>
    <s v="Enero"/>
    <d v="2023-01-20T00:00:00"/>
    <s v="Prestación de Servicios Profesionales"/>
    <m/>
    <s v="Nivel Central"/>
    <s v="Bogotá D.C."/>
    <s v="ANA JOHANA CAMELO BARRERA"/>
    <n v="53075439"/>
    <m/>
    <n v="21323"/>
    <d v="2023-01-20T00:00:00"/>
    <n v="57500000"/>
    <m/>
    <m/>
    <m/>
    <n v="57500000"/>
    <s v="Si "/>
    <d v="2023-01-20T00:00:00"/>
    <s v="2 CUMPLIMIENTO"/>
    <d v="2023-01-23T00:00:00"/>
    <d v="2023-12-31T00:00:00"/>
    <n v="342"/>
    <s v="DIEGO EMILIO OJEDA MONCAYO"/>
    <n v="19498970"/>
    <m/>
    <m/>
    <m/>
    <m/>
    <m/>
    <m/>
    <m/>
    <m/>
    <m/>
    <m/>
    <m/>
    <m/>
    <m/>
    <m/>
    <m/>
    <m/>
    <m/>
    <m/>
    <m/>
  </r>
  <r>
    <s v="Secop II"/>
    <n v="52"/>
    <x v="0"/>
    <s v="20232501413000008E"/>
    <s v="PCD-010-2023-8TEC"/>
    <x v="0"/>
    <x v="3"/>
    <s v="Contratación Directa"/>
    <s v="Prestación de Servicios Profesionales "/>
    <x v="2"/>
    <s v="Contratar la prestación de los servicios profesionales para apoyar la gestión de la Oficina de Tecnología de la Información de Migración Colombia, en las actividades propias del desarrollo de aplicaciones en lenguaje .NET"/>
    <n v="81111500"/>
    <s v="Servicios Basados en Ingeniería, Investigación y Tecnología"/>
    <n v="92000000"/>
    <n v="92000000"/>
    <n v="11023"/>
    <s v="C-1199-1002-10-0-1199001-02"/>
    <s v="Celebrado"/>
    <s v="En ejecución"/>
    <m/>
    <s v="CO-041-2023"/>
    <s v="Enero"/>
    <d v="2023-01-20T00:00:00"/>
    <s v="Prestación de Servicios Profesionales"/>
    <m/>
    <s v="Nivel Central"/>
    <s v="Bogotá D.C."/>
    <s v="DANIEL MAURICIO AREVALO RAMIEZ"/>
    <n v="80798819"/>
    <m/>
    <n v="22023"/>
    <d v="2023-01-23T00:00:00"/>
    <n v="92000000"/>
    <m/>
    <m/>
    <m/>
    <n v="92000000"/>
    <s v="Si "/>
    <d v="2023-01-20T00:00:00"/>
    <s v="2 CUMPLIMIENTO"/>
    <d v="2023-01-23T00:00:00"/>
    <d v="2023-12-31T00:00:00"/>
    <n v="342"/>
    <s v="DIEGO EMILIO OJEDA MONCAYO"/>
    <n v="19498970"/>
    <m/>
    <m/>
    <m/>
    <m/>
    <m/>
    <m/>
    <m/>
    <m/>
    <m/>
    <m/>
    <m/>
    <m/>
    <m/>
    <m/>
    <m/>
    <m/>
    <m/>
    <m/>
    <m/>
  </r>
  <r>
    <s v="Secop II"/>
    <n v="1"/>
    <x v="0"/>
    <s v="20232401413000001E"/>
    <s v="PCD-018-2023-4COM"/>
    <x v="0"/>
    <x v="0"/>
    <s v="Contratación Directa"/>
    <s v="Prestación de Servicios Profesionales "/>
    <x v="3"/>
    <s v="CONTRATAR LA PRESTACIÓN DE LOS SERVICIOS PROFESIONALES PARA LA OFICINA DE COMUNICACIONES, REALIZANDO LA GENERACIÓN DE CONTENIDOS DIGITALES EXTERNOS, PRODUCCIÓN DE EVENTOS CON GOBIERNO, GENERACIÓN DE CONTENIDOS WEB Y DISEÑO DE CAMPAÑAS INSTITUCIONALES"/>
    <n v="80161504"/>
    <s v="Servicios de gestión, servicios profesionales de empresa y servicios administrativos"/>
    <n v="86250000"/>
    <n v="86250000"/>
    <n v="13923"/>
    <s v="A-02-02-02-008-003"/>
    <s v="Celebrado"/>
    <s v="En ejecución"/>
    <m/>
    <s v="CO-016-2023"/>
    <s v="Enero"/>
    <d v="2023-01-13T00:00:00"/>
    <s v="Prestación de Servicios Profesionales"/>
    <m/>
    <s v="Nivel Central"/>
    <s v="Bogotá D.C."/>
    <s v="William Andres Tellez Chavez"/>
    <n v="91517570"/>
    <m/>
    <n v="15123"/>
    <d v="2023-01-16T00:00:00"/>
    <n v="86250000"/>
    <m/>
    <m/>
    <m/>
    <n v="86250000"/>
    <s v="Si "/>
    <d v="2023-01-16T00:00:00"/>
    <s v="2 CUMPLIMIENTO"/>
    <d v="2023-01-16T00:00:00"/>
    <d v="2023-12-31T00:00:00"/>
    <n v="349"/>
    <s v="Maritza Rocío Serrano Villamil"/>
    <n v="393757630"/>
    <m/>
    <m/>
    <m/>
    <m/>
    <m/>
    <m/>
    <m/>
    <m/>
    <m/>
    <m/>
    <m/>
    <m/>
    <m/>
    <m/>
    <m/>
    <m/>
    <m/>
    <m/>
    <m/>
  </r>
  <r>
    <s v="Secop II"/>
    <n v="56"/>
    <x v="0"/>
    <s v="20232501413000012E"/>
    <s v="PCD-020-2023-12TEC"/>
    <x v="0"/>
    <x v="4"/>
    <s v="Contratación Directa"/>
    <s v="Prestación de Servicios Profesionales "/>
    <x v="2"/>
    <s v="Contratar la prestación de los servicios profesionales para administrar el centro de datos de la unidad_x000a_administrativa especial Migración Colombia."/>
    <n v="81111800"/>
    <s v="Servicios Basados en Ingeniería, Investigación y Tecnología"/>
    <n v="115000000"/>
    <n v="115000000"/>
    <n v="13123"/>
    <s v="C-1199-1002-10-0-1199001-02"/>
    <s v="Celebrado"/>
    <s v="En ejecución"/>
    <m/>
    <s v="CO-027-2023"/>
    <s v="Enero"/>
    <d v="2023-01-18T00:00:00"/>
    <s v="Prestación de Servicios Profesionales"/>
    <m/>
    <s v="Nivel Central"/>
    <s v="Bogotá D.C."/>
    <s v="JAIME ALEXANDER MÉNDEZ PULECIO"/>
    <n v="1010218162"/>
    <m/>
    <n v="19123"/>
    <d v="2023-01-18T00:00:00"/>
    <n v="115000000"/>
    <m/>
    <m/>
    <m/>
    <n v="115000000"/>
    <s v="Si "/>
    <d v="2023-01-18T00:00:00"/>
    <s v="2 CUMPLIMIENTO"/>
    <d v="2023-01-18T00:00:00"/>
    <d v="2023-12-31T00:00:00"/>
    <n v="347"/>
    <s v="DIEGO EMILIO OJEDA MONCAYO"/>
    <n v="19498970"/>
    <m/>
    <m/>
    <m/>
    <m/>
    <m/>
    <m/>
    <m/>
    <m/>
    <m/>
    <m/>
    <m/>
    <m/>
    <m/>
    <m/>
    <m/>
    <m/>
    <m/>
    <m/>
    <m/>
  </r>
  <r>
    <s v="Secop II"/>
    <n v="98"/>
    <x v="0"/>
    <s v="20232501413000011E"/>
    <s v="PCD-025-2023-60TEC"/>
    <x v="0"/>
    <x v="5"/>
    <s v="Contratación Directa"/>
    <s v="Prestación de Servicios Profesionales "/>
    <x v="2"/>
    <s v="Contratar la prestación de servicios profesionales especializados con autonomía técnica y administrativa para acompañar y orientar jurídicamente a la Oficina de Tecnología de la información de Migración Colombia en los procesos jurídicos, en  temas administrativos y contractuales, en el marco del campo del Derecho"/>
    <n v="80161500"/>
    <s v="Servicios de gestión, servicios profesionales de empresa y servicios administrativos"/>
    <n v="86250000"/>
    <n v="86250000"/>
    <n v="13223"/>
    <s v="C-1199-1002-10-0-1199001-02"/>
    <s v="Celebrado"/>
    <s v="En ejecución"/>
    <m/>
    <s v="CO-023-2023"/>
    <s v="Enero"/>
    <d v="2023-01-18T00:00:00"/>
    <s v="Prestación de Servicios Profesionales"/>
    <m/>
    <s v="Nivel Central"/>
    <s v="Bogotá D.C."/>
    <s v="Sergio Alejandro Romero Sarmiento"/>
    <n v="1010218162"/>
    <m/>
    <n v="19223"/>
    <d v="2023-01-18T00:00:00"/>
    <n v="86250000"/>
    <m/>
    <m/>
    <m/>
    <n v="86250000"/>
    <s v="Si "/>
    <d v="2023-01-18T00:00:00"/>
    <s v="2 CUMPLIMIENTO"/>
    <d v="2023-01-18T00:00:00"/>
    <d v="2023-12-31T00:00:00"/>
    <n v="347"/>
    <s v="DIEGO EMILIO OJEDA MONCAYO"/>
    <n v="19498970"/>
    <m/>
    <m/>
    <m/>
    <m/>
    <m/>
    <m/>
    <m/>
    <m/>
    <m/>
    <m/>
    <m/>
    <m/>
    <m/>
    <m/>
    <m/>
    <m/>
    <m/>
    <m/>
    <m/>
  </r>
  <r>
    <s v="Secop II"/>
    <n v="55"/>
    <x v="0"/>
    <s v="20232501413000010E"/>
    <s v="PCD-026-2023-11TEC"/>
    <x v="0"/>
    <x v="3"/>
    <s v="Contratación Directa"/>
    <s v="Prestación de Servicios Profesionales "/>
    <x v="2"/>
    <s v="Prestar los servicios profesionales para desarrollar actividades relacionadas con planes, programas, documentación y seguimiento a la contratación de la Oficina de Tecnología de la Información de Migración Colombia."/>
    <n v="80101500"/>
    <s v="Servicios de gestión, servicios profesionales de empresa y servicios administrativos"/>
    <n v="121000000"/>
    <n v="121000000"/>
    <n v="13323"/>
    <s v="C-1199-1002-10-0-1199001-02"/>
    <s v="Celebrado"/>
    <s v="En ejecución"/>
    <m/>
    <s v="CO-042-2023"/>
    <s v="Enero"/>
    <d v="2023-01-20T00:00:00"/>
    <s v="Prestación de Servicios Profesionales"/>
    <m/>
    <s v="Nivel Central"/>
    <s v="Bogotá D.C."/>
    <s v="Sonia Yaneth Arevalo Bonilla"/>
    <n v="52440980"/>
    <m/>
    <n v="22123"/>
    <d v="2023-01-23T00:00:00"/>
    <n v="121000000"/>
    <m/>
    <m/>
    <m/>
    <n v="121000000"/>
    <s v="Si "/>
    <d v="2023-01-23T00:00:00"/>
    <s v="2 CUMPLIMIENTO"/>
    <d v="2023-01-23T00:00:00"/>
    <d v="2023-12-31T00:00:00"/>
    <n v="342"/>
    <s v="DIEGO EMILIO OJEDA MONCAYO"/>
    <n v="19498970"/>
    <m/>
    <m/>
    <m/>
    <m/>
    <m/>
    <m/>
    <m/>
    <m/>
    <m/>
    <m/>
    <m/>
    <m/>
    <m/>
    <m/>
    <m/>
    <m/>
    <m/>
    <m/>
    <m/>
  </r>
  <r>
    <s v="Secop II"/>
    <n v="30"/>
    <x v="0"/>
    <s v="20232401413000004E"/>
    <s v="PCD-027-2023-2COM"/>
    <x v="0"/>
    <x v="5"/>
    <s v="Contratación Directa"/>
    <s v="Prestacion de Servicios de Apoyo a la Gestion"/>
    <x v="3"/>
    <s v="Contratar la prestación de los servicios técnicos y administrativos como apoyo a la gestión de la Oficina de Comunicaciones para el manejo de las redes sociales de la entidad."/>
    <n v="80161504"/>
    <s v="Servicios de gestión, servicios profesionales de empresa y servicios administrativos"/>
    <n v="63250000"/>
    <n v="63250000"/>
    <n v="13523"/>
    <s v="A-02-02-02-008-003"/>
    <s v="Celebrado"/>
    <s v="En ejecución"/>
    <m/>
    <s v="CO-024-2023"/>
    <s v="Enero"/>
    <d v="2023-01-18T00:00:00"/>
    <s v="Prestacion de Servicios de Apoyo a la Gestion"/>
    <m/>
    <s v="Nivel Central"/>
    <s v="Bogotá D.C."/>
    <s v="Javier Enrique González González"/>
    <n v="79865008"/>
    <m/>
    <n v="18723"/>
    <d v="2023-01-18T00:00:00"/>
    <n v="63250000"/>
    <m/>
    <m/>
    <m/>
    <n v="63250000"/>
    <s v="Si "/>
    <d v="2023-01-18T00:00:00"/>
    <s v="2 CUMPLIMIENTO"/>
    <d v="2023-01-18T00:00:00"/>
    <d v="2023-12-31T00:00:00"/>
    <n v="347"/>
    <s v="Maritza Rocío Serrano Villamil"/>
    <n v="393757630"/>
    <m/>
    <m/>
    <m/>
    <m/>
    <m/>
    <m/>
    <m/>
    <m/>
    <m/>
    <m/>
    <m/>
    <m/>
    <m/>
    <m/>
    <m/>
    <m/>
    <m/>
    <m/>
    <m/>
  </r>
  <r>
    <s v="Secop II"/>
    <n v="239"/>
    <x v="0"/>
    <s v="20234021413000002E"/>
    <s v="PCD-056-2023-6E"/>
    <x v="0"/>
    <x v="6"/>
    <s v="Contratación Directa"/>
    <s v="Prestación de Servicios Profesionales "/>
    <x v="3"/>
    <s v="PRESTAR LOS SERVICIOS PROFESIONALES ESPECIALIZADOS EN LA SUBDIRECCIÓN DE EXTRANJERÍA CON AUTONOMÍA TÉCNICA Y ADMINISTRATIVA, DE ACUERDO CON LAS CONDICIONES SEÑALADAS Y ESPECIFICACIONES TÉCNICAS DESCRITAS EN LOS ESTUDIOS PREVIOS"/>
    <n v="80111600"/>
    <s v="Servicios de gestión, servicios profesionales de empresa y servicios administrativos"/>
    <n v="90000000"/>
    <n v="90000000"/>
    <n v="15223"/>
    <s v="A-02-02-02-008-003"/>
    <s v="Celebrado"/>
    <s v="En ejecución"/>
    <m/>
    <s v="CO-055-2023"/>
    <s v="Febrero"/>
    <d v="2023-02-01T00:00:00"/>
    <s v="Prestación de Servicios Profesionales"/>
    <m/>
    <s v="Nivel Central"/>
    <s v="Bogotá D.C."/>
    <s v="Nestor David Medina Herrera"/>
    <n v="91534928"/>
    <m/>
    <n v="31623"/>
    <d v="2023-02-01T00:00:00"/>
    <n v="90000000"/>
    <m/>
    <m/>
    <m/>
    <n v="90000000"/>
    <s v="Si "/>
    <d v="2023-02-01T00:00:00"/>
    <s v="2 CUMPLIMIENTO"/>
    <d v="2023-02-01T00:00:00"/>
    <d v="2023-11-30T00:00:00"/>
    <n v="302"/>
    <s v="MARGARITA MARIA BAUTISTA MARTINEZ"/>
    <n v="1010181437"/>
    <m/>
    <m/>
    <m/>
    <m/>
    <m/>
    <m/>
    <m/>
    <m/>
    <m/>
    <m/>
    <m/>
    <m/>
    <m/>
    <m/>
    <m/>
    <m/>
    <m/>
    <m/>
    <m/>
  </r>
  <r>
    <s v="Secop II"/>
    <n v="151"/>
    <x v="0"/>
    <s v="20236231414000002E"/>
    <s v="PCD-061-2023-33SYF"/>
    <x v="0"/>
    <x v="6"/>
    <s v="Contratación Directa"/>
    <s v="Arrendamiento"/>
    <x v="0"/>
    <s v="Contratar el arriendo del parqueadero para el CFSM en la ciudad de Valledupar"/>
    <n v="80131502"/>
    <s v="Alquiler y arrendamiento de propiedades o edificaciones."/>
    <n v="4950000"/>
    <n v="4800000"/>
    <n v="19423"/>
    <s v="A-02-02-02-007-002"/>
    <s v="Cancelado"/>
    <s v="Desierto"/>
    <s v="O341"/>
    <m/>
    <m/>
    <m/>
    <m/>
    <m/>
    <m/>
    <m/>
    <m/>
    <m/>
    <m/>
    <m/>
    <m/>
    <m/>
    <m/>
    <m/>
    <m/>
    <m/>
    <m/>
    <m/>
    <m/>
    <m/>
    <m/>
    <m/>
    <m/>
    <m/>
    <m/>
    <m/>
    <m/>
    <m/>
    <m/>
    <m/>
    <m/>
    <m/>
    <m/>
    <m/>
    <m/>
    <m/>
    <m/>
    <m/>
    <m/>
    <m/>
    <m/>
    <m/>
    <m/>
  </r>
  <r>
    <s v="Secop II"/>
    <n v="1"/>
    <x v="1"/>
    <s v="20236311413000001E"/>
    <s v="PCD-004-2023-1D"/>
    <x v="0"/>
    <x v="7"/>
    <s v="Contratación Directa"/>
    <s v="Prestación de Servicios Profesionales "/>
    <x v="4"/>
    <s v="PRESTACIÖN DE SERVICIOS PROFESIONALES CON AUTONOMÍA TÉCNICA Y ADMINISTRATIVA PARA APOYAR LA GESTIÓN DE LA DIRECCIÓN GENERAL EN LA ESTRATEGIA DE COMUNICACIONES Y POSICIONAMIENTO DE LA ENTIDAD, DE CARA A LAS RELACIONES NACIONALES E INTERNACIONALES FRENTE A LOS PROCESOS DE GESTIÓN MIGRATORIA QUE SE DESARROLLAN EN EL PAÍS."/>
    <n v="80161504"/>
    <s v="Servicios de oficina"/>
    <n v="138000000"/>
    <n v="138000000"/>
    <n v="11223"/>
    <s v="A-02-02-02-008-003"/>
    <s v="Celebrado"/>
    <s v="En ejecución"/>
    <m/>
    <s v="CO-001-2023"/>
    <s v="Enero"/>
    <d v="2023-01-13T00:00:00"/>
    <s v="Prestación de Servicios Profesionales"/>
    <m/>
    <s v="Nivel Central"/>
    <s v="Bogotá D.C."/>
    <s v="LESLIE CATALINA ESPARZA NARANJO"/>
    <n v="52046198"/>
    <s v="-"/>
    <n v="13723"/>
    <d v="2023-01-12T00:00:00"/>
    <n v="138000000"/>
    <s v="-"/>
    <s v="-"/>
    <s v="-"/>
    <n v="138000000"/>
    <s v="Si "/>
    <d v="2023-01-17T00:00:00"/>
    <s v="2 CUMPLIMIENTO"/>
    <d v="2023-01-17T00:00:00"/>
    <d v="2023-12-31T00:00:00"/>
    <n v="348"/>
    <s v="MARTHA EUGENIA RAMOS OSPINA"/>
    <n v="55164919"/>
    <m/>
    <m/>
    <m/>
    <m/>
    <m/>
    <m/>
    <m/>
    <m/>
    <m/>
    <m/>
    <m/>
    <m/>
    <m/>
    <m/>
    <m/>
    <m/>
    <m/>
    <m/>
    <m/>
  </r>
  <r>
    <s v="Secop II"/>
    <n v="4"/>
    <x v="1"/>
    <s v="20236011413000002E"/>
    <s v="_x0009__x000a_PCD-042-2023-4D"/>
    <x v="0"/>
    <x v="8"/>
    <s v="Contratación Directa"/>
    <s v="Prestación de Servicios Profesionales "/>
    <x v="4"/>
    <s v="PRESTAR LOS SERVICIOS PROFESIONALES ESPECIALIZADO CON AUTONOMÍA TÉCNICA Y ADMINISTRATIVA PARA APOYAR LA GESTIÓN DE LA DIRECCIÓN GENERAL DE MIGRACIÓN COLOMBIA, DE ACUERDO CON LAS CONDICIONES SEÑALADAS Y ESPECIFICACIONES TÉCNICAS DESCRITAS EN LOS ESTUDIOS PREVIOS."/>
    <n v="80161504"/>
    <s v="Servicios de oficina"/>
    <n v="80000000"/>
    <n v="80000000"/>
    <n v="14023"/>
    <s v="A-02-02-02-008-003"/>
    <s v="Celebrado"/>
    <s v="En ejecución"/>
    <m/>
    <s v="CO-050-2023"/>
    <s v="Enero"/>
    <d v="2023-01-26T00:00:00"/>
    <s v="Prestación de Servicios Profesionales"/>
    <m/>
    <s v="Nivel Central"/>
    <s v="Bogotá D.C."/>
    <s v="LUIS FERNANDO MARTÍNEZ VARGAS"/>
    <n v="79951390"/>
    <s v="-"/>
    <n v="27723"/>
    <d v="2023-01-26T00:00:00"/>
    <n v="80000000"/>
    <s v="-"/>
    <s v="-"/>
    <s v="-"/>
    <n v="80000000"/>
    <s v="Si "/>
    <d v="2023-01-27T00:00:00"/>
    <s v="2 CUMPLIMIENTO"/>
    <d v="2023-02-01T00:00:00"/>
    <d v="2023-10-01T00:00:00"/>
    <n v="242"/>
    <s v="MARIA PAULA AVILA GONZALEZ"/>
    <n v="52619262"/>
    <m/>
    <m/>
    <m/>
    <m/>
    <m/>
    <m/>
    <m/>
    <m/>
    <m/>
    <m/>
    <m/>
    <m/>
    <m/>
    <m/>
    <m/>
    <m/>
    <m/>
    <m/>
    <m/>
  </r>
  <r>
    <s v="Secop II"/>
    <n v="7"/>
    <x v="1"/>
    <s v="20232121413000001E"/>
    <s v="PCD-001-2023-1P"/>
    <x v="0"/>
    <x v="9"/>
    <s v="Contratación Directa"/>
    <s v="Prestación de Servicios Profesionales "/>
    <x v="5"/>
    <s v="PRESTACIÓN DE SERVICIOS PROFESIONALES CON AUTONOMÍA TÉCNICA Y ADMINISTRATIVA EN  A LA OFICINA ASESORA DE PLANEACIÓN EN TEMAS DE DIRECCIONAMIENTO Y PLANEACIÓN ESTRATÉGICA EN EL MARCO DEL PLAN NACIONAL DE DESARROLLO, POLÍTICAS PÚBLICAS Y POLÍTICAS DE GESTIÓN INSTITUCIONAL."/>
    <n v="80111600"/>
    <s v="Servicios de personal temporal"/>
    <n v="57500000"/>
    <n v="57500000"/>
    <n v="12223"/>
    <s v="C-1199-1002-11-0-1199060-02"/>
    <s v="Celebrado"/>
    <s v="En ejecución"/>
    <m/>
    <s v="CO-002-2023"/>
    <s v="Enero"/>
    <d v="2023-01-13T00:00:00"/>
    <s v="Prestación de Servicios Profesionales"/>
    <m/>
    <s v="Nivel Central"/>
    <s v="Bogotá D.C."/>
    <s v="ANA MARIA OCHOA TABARES"/>
    <n v="52528201"/>
    <s v="-"/>
    <n v="15323"/>
    <d v="2023-01-16T00:00:00"/>
    <n v="57500000"/>
    <s v="-"/>
    <s v="-"/>
    <s v="-"/>
    <n v="57500000"/>
    <s v="Si "/>
    <d v="2023-01-13T00:00:00"/>
    <s v="2 CUMPLIMIENTO"/>
    <d v="2023-01-16T00:00:00"/>
    <d v="2023-12-31T00:00:00"/>
    <n v="349"/>
    <s v="JORGE ENRIQUE GARCIA LONDOÑO"/>
    <n v="79276876"/>
    <m/>
    <m/>
    <m/>
    <m/>
    <m/>
    <m/>
    <m/>
    <m/>
    <m/>
    <m/>
    <m/>
    <m/>
    <m/>
    <m/>
    <m/>
    <m/>
    <m/>
    <m/>
    <m/>
  </r>
  <r>
    <s v="Secop II"/>
    <n v="8"/>
    <x v="1"/>
    <s v="20232121413000006E"/>
    <s v="PCD-054-2023-2P"/>
    <x v="0"/>
    <x v="8"/>
    <s v="Contratación Directa"/>
    <s v="Prestación de Servicios Profesionales "/>
    <x v="5"/>
    <s v="PRESTACIÓN DE SERVICIOS PROFESIONALES CON AUTONOMÍA TÉCNICA Y ADMINISTRATIVA PARA LA OFICINA ASESORA DE PLANEACIÓN EN TEMAS DE MEJORA CONTINUA Y SISTEMA INTEGRADO DE GESTIÓN."/>
    <s v="801615;80121704;80101605;81102702"/>
    <s v="Servicios de apoyo gerencial - Servicios legales sobre contratos - Servicios temporales de redacción - Servicio de ingeniería y diseño para sistemas de control de procesos"/>
    <n v="55000000"/>
    <n v="55000000"/>
    <n v="13823"/>
    <s v="C-1199-1002-11-0-1199060-02"/>
    <s v="Celebrado"/>
    <s v="En ejecución"/>
    <m/>
    <s v="CO-051-2023"/>
    <s v="Enero"/>
    <d v="2023-01-30T00:00:00"/>
    <s v="Prestación de Servicios Profesionales"/>
    <m/>
    <s v="Nivel Central"/>
    <s v="Bogotá D.C."/>
    <s v="HENRY SANTIAGO GUILLEN CABRERA"/>
    <n v="1016072632"/>
    <s v="-"/>
    <n v="31123"/>
    <d v="2023-01-31T00:00:00"/>
    <n v="55000000"/>
    <s v="-"/>
    <s v="-"/>
    <s v="-"/>
    <n v="55000000"/>
    <s v="Si "/>
    <d v="2023-01-30T00:00:00"/>
    <s v="2 CUMPLIMIENTO"/>
    <d v="2023-02-01T00:00:00"/>
    <d v="2023-12-31T00:00:00"/>
    <n v="333"/>
    <s v="JORGE ENRIQUE GARCIA LONDOÑO"/>
    <n v="79276876"/>
    <m/>
    <m/>
    <m/>
    <m/>
    <m/>
    <m/>
    <m/>
    <m/>
    <m/>
    <m/>
    <m/>
    <m/>
    <m/>
    <m/>
    <m/>
    <m/>
    <m/>
    <m/>
    <m/>
  </r>
  <r>
    <s v="Secop II"/>
    <n v="21"/>
    <x v="1"/>
    <s v="20232241413000002E"/>
    <s v="PCD-037-2023-1J"/>
    <x v="0"/>
    <x v="2"/>
    <s v="Contratación Directa"/>
    <s v="Prestación de Servicios Profesionales "/>
    <x v="6"/>
    <s v="PRESTACION DE SERVICIOS PROFESIONALES CON AUTONOMÍA TÉCNICA Y ADMINISTRATIVA PARA APOYAR LA GESTIÓN DEL GRUPO DE DEFENSA JUDICIAL, EXTRAJUDICIAL Y VÍA ADMINISTRATIVA DE LA OFICINA ASESORA JURÍDICA DE MIGRACIÓN COLOMBIA DE ACUERDO CON LAS CONDICIONES SEÑALADAS Y ESPECIFICACIONES TÉCNICAS DESCRITAS EN LOS ESTUDIOS PREVIOS. "/>
    <s v="81101508;80161500;80161504;80121704"/>
    <s v="Ingeniería arquitectónica - Servicios de apoyo gerencial - Servicios de oficina - Servicios legales sobre contratos"/>
    <n v="70400000"/>
    <n v="70400000"/>
    <n v="10323"/>
    <s v="A-02-02-02-008-003"/>
    <s v="Celebrado"/>
    <s v="En ejecución"/>
    <m/>
    <s v="CO-029-2023"/>
    <s v="Enero"/>
    <d v="2023-01-19T00:00:00"/>
    <s v="Prestación de Servicios Profesionales"/>
    <m/>
    <s v="Nivel Central"/>
    <s v="Bogotá D.C."/>
    <s v="ANA CONSTANZA POLANIA"/>
    <n v="52258308"/>
    <s v="-"/>
    <n v="20423"/>
    <d v="2023-01-19T00:00:00"/>
    <n v="70400000"/>
    <s v="-"/>
    <s v="-"/>
    <s v="-"/>
    <n v="70400000"/>
    <s v="Si "/>
    <d v="2023-01-19T00:00:00"/>
    <s v="2 CUMPLIMIENTO"/>
    <d v="2023-01-23T00:00:00"/>
    <d v="2023-11-23T00:00:00"/>
    <n v="304"/>
    <s v="CARLOS JULIO AVILA CORONEL"/>
    <n v="79279880"/>
    <m/>
    <m/>
    <m/>
    <m/>
    <m/>
    <m/>
    <m/>
    <m/>
    <m/>
    <m/>
    <m/>
    <m/>
    <m/>
    <m/>
    <m/>
    <m/>
    <m/>
    <m/>
    <m/>
  </r>
  <r>
    <s v="Secop II"/>
    <n v="31"/>
    <x v="1"/>
    <s v="20232401413000005E"/>
    <s v="PCD-038-2023-3COM"/>
    <x v="0"/>
    <x v="2"/>
    <s v="Contratación Directa"/>
    <s v="Prestación de Servicios Profesionales "/>
    <x v="3"/>
    <s v="PARTICIPAR, IMPLEMENTAR Y ACOMPAÑAR LA EJECUCIÓN DE LAS ACCIONES PLANEADAS POR LA OFICINA DE COMUNICACIONES Y SERVICIO  PARA COMUNICACIÓN INTERNA DE MIGRACIÓN COLOMBIA EN DESARROLLO DE SU MISIONALIDAD Y DE ACUERDO CON LAS NECESIDADES DE LA ENTIDAD."/>
    <n v="80161504"/>
    <s v="Servicios de oficina"/>
    <n v="69000000"/>
    <n v="69000000"/>
    <n v="13623"/>
    <s v="A-02-02-02-008-003"/>
    <s v="Celebrado"/>
    <s v="En ejecución"/>
    <m/>
    <s v="CO-028-2023"/>
    <s v="Enero"/>
    <d v="2023-01-19T00:00:00"/>
    <s v="Prestación de Servicios Profesionales"/>
    <m/>
    <s v="Nivel Central"/>
    <s v="Bogotá D.C."/>
    <s v="LUIS ALFONSO VIECCO ROSADO"/>
    <n v="77172059"/>
    <s v="-"/>
    <n v="20123"/>
    <d v="2023-01-19T00:00:00"/>
    <n v="69000000"/>
    <s v="-"/>
    <s v="-"/>
    <s v="-"/>
    <n v="69000000"/>
    <s v="Si "/>
    <d v="2023-01-18T00:00:00"/>
    <s v="2 CUMPLIMIENTO"/>
    <d v="2023-01-19T00:00:00"/>
    <d v="2023-12-31T00:00:00"/>
    <n v="346"/>
    <s v="MARITZA ROCIO SERRANO VILLAMIL"/>
    <n v="39757630"/>
    <m/>
    <m/>
    <m/>
    <m/>
    <m/>
    <m/>
    <m/>
    <m/>
    <m/>
    <m/>
    <m/>
    <m/>
    <m/>
    <m/>
    <m/>
    <m/>
    <m/>
    <m/>
    <m/>
  </r>
  <r>
    <s v="Secop II"/>
    <n v="45"/>
    <x v="1"/>
    <s v="20232501413000001E"/>
    <s v="PCD-015-2023-1TEC"/>
    <x v="0"/>
    <x v="9"/>
    <s v="Contratación Directa"/>
    <s v="Prestación de Servicios Profesionales "/>
    <x v="2"/>
    <s v="PRESTAR LOS SERVICIOS PROFESIONALES PARA DESARROLLAR ACTIVIDADES RELACIONADAS CON TEMAS CONTRACTUALES  DE LA OFICINA DE TECNOLOGÍA DE LA INFORMACIÓN DE MIGRACIÓN COLOMBIA."/>
    <s v="81111800;80111600"/>
    <s v="Servicios de sistemas y administración de componentes de sistemas - Servicios de personal temporal"/>
    <n v="80500000"/>
    <n v="80500000"/>
    <n v="11423"/>
    <s v="C-1199-1002-10-0-1199001-02"/>
    <s v="Celebrado"/>
    <s v="En ejecución"/>
    <m/>
    <s v="CO-005-2023"/>
    <s v="Enero"/>
    <d v="2023-01-13T00:00:00"/>
    <s v="Prestación de Servicios Profesionales"/>
    <m/>
    <s v="Nivel Central"/>
    <s v="Bogotá D.C."/>
    <s v="NORA CONSTANZA PARRA NARANJO"/>
    <n v="1057579290"/>
    <s v="-"/>
    <n v="14423"/>
    <d v="2023-01-13T00:00:00"/>
    <n v="80500000"/>
    <s v="-"/>
    <s v="-"/>
    <s v="-"/>
    <n v="80500000"/>
    <s v="Si "/>
    <d v="2023-01-17T00:00:00"/>
    <s v="2 CUMPLIMIENTO"/>
    <d v="2023-01-16T00:00:00"/>
    <d v="2023-12-31T00:00:00"/>
    <n v="349"/>
    <s v="DIEGO EMILIO OJEDA MONCAYO"/>
    <n v="19498970"/>
    <m/>
    <m/>
    <m/>
    <m/>
    <m/>
    <m/>
    <m/>
    <m/>
    <m/>
    <m/>
    <m/>
    <m/>
    <m/>
    <m/>
    <m/>
    <m/>
    <m/>
    <m/>
    <m/>
  </r>
  <r>
    <s v="Secop II"/>
    <n v="116"/>
    <x v="1"/>
    <s v="20236001413000003E"/>
    <s v="PCD-019-2023-2SG"/>
    <x v="0"/>
    <x v="0"/>
    <s v="Contratación Directa"/>
    <s v="Prestación de Servicios Profesionales "/>
    <x v="7"/>
    <s v="PRESTAR LOS SERVICIOS PROFESIONALES ESPECIALIZADOS CON AUTONOMÍA TÉCNICA Y ADMINISTRATIVA PARA APOYAR A LA SECRETARIA GENERAL DE MIGRACIÓN COLOMBIA DE ACUERDO CON LAS CONDICIONES SEÑALADAS Y ESPECIFICACIONES TÉCNICAS DESCRITAS EN LOS ESTUDIOS PREVIOS."/>
    <n v="80161504"/>
    <s v="Servicios de oficina"/>
    <n v="80000000"/>
    <n v="80000000"/>
    <n v="12823"/>
    <s v="A-02-02-02-008-003"/>
    <s v="Celebrado"/>
    <s v="En ejecución"/>
    <m/>
    <s v="CO-009-2023"/>
    <s v="Enero"/>
    <d v="2023-01-17T00:00:00"/>
    <s v="Prestación de Servicios Profesionales"/>
    <m/>
    <s v="Nivel Central"/>
    <s v="Bogotá D.C."/>
    <s v="LIZETH ISABOT CORTES  ESPITIA"/>
    <n v="1026271334"/>
    <s v="-"/>
    <n v="19323"/>
    <d v="2023-01-18T00:00:00"/>
    <n v="80000000"/>
    <s v="-"/>
    <s v="-"/>
    <s v="-"/>
    <n v="80000000"/>
    <s v="Si "/>
    <d v="2023-01-18T00:00:00"/>
    <s v="2 CUMPLIMIENTO"/>
    <d v="2023-01-19T00:00:00"/>
    <d v="2023-11-19T00:00:00"/>
    <n v="304"/>
    <s v="RIGOBERTO NIÑO CORREDOR"/>
    <n v="79321317"/>
    <m/>
    <m/>
    <m/>
    <m/>
    <m/>
    <m/>
    <m/>
    <m/>
    <m/>
    <m/>
    <m/>
    <m/>
    <m/>
    <m/>
    <m/>
    <m/>
    <m/>
    <m/>
    <m/>
  </r>
  <r>
    <s v="Secop II"/>
    <n v="164"/>
    <x v="1"/>
    <s v="20236251413000001E"/>
    <s v="PCD-024-2023-46SYF"/>
    <x v="0"/>
    <x v="0"/>
    <s v="Contratación Directa"/>
    <s v="Prestación de Servicios Profesionales "/>
    <x v="0"/>
    <s v="PRESTACIÓN DE SERVICIOS PROFESIONALES CON AUTONOMÍA TÉCNICA Y ADMINISTRATIVA  EN TEMAS RELACIONADOS CON LA GESTIÓN DE CARTERA Y ESTRUCTURACIÓN DE PROCESOS,  AL GRUPO DE SOPORTE A LA GESTIÓN REGIONAL  DE LA  _x000a_SUBDIRECCIÓN ADMINISTRATIVA Y FINANCIERA,  DE ACUERDO CON LAS CONDICIONES Y ESPECIFICACIONES TÉCNICAS DESCRITAS EN LOS ESTUDIOS PREVIOS."/>
    <n v="80161504"/>
    <s v="Servicios de oficina"/>
    <n v="69000000"/>
    <n v="69000000"/>
    <n v="13723"/>
    <s v="A-02-02-02-008-003"/>
    <s v="Celebrado"/>
    <s v="En ejecución"/>
    <m/>
    <s v="CO-021-2023"/>
    <s v="Enero"/>
    <d v="2023-01-16T00:00:00"/>
    <s v="Prestación de Servicios Profesionales"/>
    <m/>
    <s v="Nivel Central"/>
    <s v="Bogotá D.C."/>
    <s v="EMIGDIO NEL TRIANA LOPEZ"/>
    <n v="19484940"/>
    <s v="-"/>
    <n v="16423"/>
    <d v="2023-01-17T00:00:00"/>
    <n v="69000000"/>
    <s v="-"/>
    <s v="-"/>
    <s v="-"/>
    <n v="69000000"/>
    <s v="Si "/>
    <d v="2023-01-18T00:00:00"/>
    <s v="2 CUMPLIMIENTO"/>
    <d v="2023-01-18T00:00:00"/>
    <d v="2023-12-31T00:00:00"/>
    <n v="347"/>
    <s v="CLAUDIA PATRICIA APONTE BELEÑO"/>
    <n v="39759737"/>
    <m/>
    <m/>
    <m/>
    <m/>
    <m/>
    <m/>
    <m/>
    <m/>
    <m/>
    <m/>
    <m/>
    <m/>
    <m/>
    <m/>
    <m/>
    <m/>
    <m/>
    <m/>
    <m/>
  </r>
  <r>
    <s v="Secop II"/>
    <n v="165"/>
    <x v="1"/>
    <s v="20236211413000001E"/>
    <s v="PCD-017-2023-47SYF"/>
    <x v="0"/>
    <x v="9"/>
    <s v="Contratación Directa"/>
    <s v="Prestación de Servicios Profesionales "/>
    <x v="0"/>
    <s v="PRESTACIÓN DE SERVICIOS PROFESIONALES  CON AUTONOMÍA TÉCNICA Y ADMINISTRATIVA EN TEMAS CONTABLES Y TRIBUTARIOS AL GRUPO FINANCIERO DE LA  SUBDIRECCIÓN ADMINISTRATIVA Y FINANCIERA, DE ACUERDO CON LAS CONDICIONES Y ESPECIFICACIONES TÉCNICAS DESCRITAS EN LOS ESTUDIOS PREVIOS."/>
    <s v="80161504;80111605"/>
    <s v="Servicios de oficina - Necesidades de dotación de personal financiero temporal"/>
    <n v="69000000"/>
    <n v="69000000"/>
    <n v="9523"/>
    <s v="A-02-02-02-008-003"/>
    <s v="Celebrado"/>
    <s v="En ejecución"/>
    <m/>
    <s v="CO-006-2023"/>
    <s v="Enero"/>
    <d v="2023-01-16T00:00:00"/>
    <s v="Prestación de Servicios Profesionales"/>
    <m/>
    <s v="Nivel Central"/>
    <s v="Bogotá D.C."/>
    <s v="OSCAR LIBARDO LANCHEROS BUITRAGO"/>
    <n v="80469022"/>
    <s v="-"/>
    <n v="15423"/>
    <d v="2023-01-16T00:00:00"/>
    <n v="69000000"/>
    <s v="-"/>
    <s v="-"/>
    <s v="-"/>
    <n v="69000000"/>
    <s v="Si "/>
    <d v="2023-01-17T00:00:00"/>
    <s v="2 CUMPLIMIENTO"/>
    <d v="2023-01-17T00:00:00"/>
    <d v="2023-12-30T00:00:00"/>
    <n v="347"/>
    <s v="Gustavo Alberto Padilla"/>
    <n v="19462757"/>
    <m/>
    <m/>
    <m/>
    <m/>
    <m/>
    <m/>
    <m/>
    <m/>
    <m/>
    <m/>
    <m/>
    <m/>
    <m/>
    <m/>
    <m/>
    <m/>
    <m/>
    <m/>
    <m/>
  </r>
  <r>
    <s v="Secop II"/>
    <n v="167"/>
    <x v="1"/>
    <s v="20236231413000001E"/>
    <s v="PCD-002-2023-49SYF"/>
    <x v="0"/>
    <x v="9"/>
    <s v="Contratación Directa"/>
    <s v="Prestación de Servicios Profesionales "/>
    <x v="0"/>
    <s v="PRESTACIÓN DE SERVICIOS PROFESIONALES  CON AUTONOMÍA TÉCNICA Y ADMINISTRATIVA  PARA LA GESTIÓN CONTRACTUAL, ELABORACIÓN Y PUBLICACIÓN DE DOCUMENTOS ASIGNADOS EN LAS DIFERENTES MODALIDADES, ASI COMO LA GESTIÓN POSCONTRACTUAL DE LOS PROCESOS QUE SE ADELANTAN EN LA UEMC."/>
    <s v="80161504;80111605"/>
    <s v="Servicios de oficina - Necesidades de dotación de personal financiero temporal"/>
    <n v="92000000"/>
    <n v="92000000"/>
    <n v="9323"/>
    <s v="A-02-02-02-008-003"/>
    <s v="Celebrado"/>
    <s v="En ejecución"/>
    <m/>
    <s v="CO-018-2023"/>
    <s v="Enero"/>
    <d v="2023-01-16T00:00:00"/>
    <s v="Prestación de Servicios Profesionales"/>
    <m/>
    <s v="Nivel Central"/>
    <s v="Bogotá D.C."/>
    <s v="ALEJANDRA MARIA ARCOS MEDINA"/>
    <n v="1049617134"/>
    <s v="-"/>
    <n v="15023"/>
    <d v="2023-01-16T00:00:00"/>
    <n v="92000000"/>
    <s v="-"/>
    <s v="-"/>
    <s v="-"/>
    <n v="92000000"/>
    <s v="Si "/>
    <d v="2023-01-16T00:00:00"/>
    <s v="2 CUMPLIMIENTO"/>
    <d v="2023-01-16T00:00:00"/>
    <d v="2023-12-31T00:00:00"/>
    <n v="349"/>
    <s v="JOSE CLEMENTE GOMEZ ROMERO"/>
    <n v="74852744"/>
    <m/>
    <m/>
    <m/>
    <m/>
    <m/>
    <m/>
    <m/>
    <m/>
    <m/>
    <m/>
    <m/>
    <m/>
    <m/>
    <m/>
    <m/>
    <m/>
    <m/>
    <m/>
    <m/>
  </r>
  <r>
    <s v="Secop II"/>
    <n v="271"/>
    <x v="1"/>
    <s v="20235051413000001E"/>
    <s v="PCD-016-2023-1V"/>
    <x v="0"/>
    <x v="0"/>
    <s v="Contratación Directa"/>
    <s v="Prestación de Servicios Profesionales "/>
    <x v="8"/>
    <s v="PRESTACIÓN DE SERVICIOS PROFESIONALES CON AUTONOMÍA TÉCNICA Y ADMINISTRATIVA DE APOYO A LA SUBDIRECCIÓN DE VERIFICACIONES EN ASUNTOS DE ESTADÍSTICA Y VISUALIZACIÓN DE DATOS"/>
    <s v="81101508;80161504;80121704;81112002;"/>
    <s v="Ingeniería arquitectónica - Servicios de oficina - Servicios legales sobre contratos - Servicios de procesamiento o preparación de dato"/>
    <n v="69000000"/>
    <n v="69000000"/>
    <n v="4223"/>
    <s v="A-02-02-02-008-003"/>
    <s v="Celebrado"/>
    <s v="En ejecución"/>
    <m/>
    <s v="CO-008-2023"/>
    <s v="Enero"/>
    <d v="2023-01-16T00:00:00"/>
    <s v="Prestación de Servicios Profesionales"/>
    <m/>
    <s v="Nivel Central"/>
    <s v="Bogotá D.C."/>
    <s v="JOAQUÍN ANTONIO RODRÍGUEZ VILLEGAS_x000a_"/>
    <n v="78750941"/>
    <s v="-"/>
    <n v="15823"/>
    <d v="2023-01-16T00:00:00"/>
    <n v="69000000"/>
    <s v="-"/>
    <s v="-"/>
    <s v="-"/>
    <n v="69000000"/>
    <s v="Si "/>
    <d v="2023-01-16T00:00:00"/>
    <s v="2 CUMPLIMIENTO"/>
    <d v="2023-01-17T00:00:00"/>
    <d v="2023-12-31T00:00:00"/>
    <n v="348"/>
    <s v="JAIRO DANILO GUTIERREZ CASTILLO"/>
    <n v="7183645"/>
    <m/>
    <m/>
    <m/>
    <m/>
    <m/>
    <m/>
    <m/>
    <m/>
    <m/>
    <m/>
    <m/>
    <m/>
    <m/>
    <m/>
    <m/>
    <m/>
    <m/>
    <m/>
    <m/>
  </r>
  <r>
    <s v="secop ll"/>
    <n v="47"/>
    <x v="2"/>
    <s v="20232501413000003E"/>
    <s v="PCD-022-2023-3TEC"/>
    <x v="0"/>
    <x v="2"/>
    <s v="contratacion directa "/>
    <s v="prestacion de servicios profesionales"/>
    <x v="9"/>
    <s v="Contratar la prestación de los servicios profesionales para apoyar la gestión de la oficina de tecnología de la información de Migración Colombia, en las actividades relacionadas con la administración y gestión de la infraestructura de hardware y software de los sistemas de información"/>
    <s v="81-11-15"/>
    <s v="Servicios Basados en Ingeniería, Investigación y Tecnología -Servicios informáticos-Ingeniería de software o hardware"/>
    <n v="103500000"/>
    <n v="103500000"/>
    <n v="11623"/>
    <s v="C-1199-1002-10-0-1199001-02"/>
    <s v="Celebrado"/>
    <s v="en ejecucion"/>
    <m/>
    <s v="CO-031-2023"/>
    <s v="enero "/>
    <d v="2023-01-20T00:00:00"/>
    <s v="prestacion de servicios profesionales"/>
    <m/>
    <s v="Nivel Central"/>
    <s v="nivel   nacional "/>
    <s v="Jorge Alberto Tibaduiza Rincon"/>
    <n v="1053512616"/>
    <m/>
    <n v="21923"/>
    <d v="2023-01-20T00:00:00"/>
    <n v="103500000"/>
    <m/>
    <m/>
    <m/>
    <n v="103500000"/>
    <s v="si"/>
    <d v="2023-01-19T00:00:00"/>
    <s v="cumplimiento"/>
    <d v="2023-01-20T00:00:00"/>
    <d v="2023-12-31T00:00:00"/>
    <n v="345"/>
    <s v="DIEGO EMILIO OJEDA MONCAYO"/>
    <n v="19498970"/>
    <m/>
    <m/>
    <m/>
    <m/>
    <m/>
    <m/>
    <n v="103500000"/>
    <m/>
    <m/>
    <m/>
    <m/>
    <m/>
    <m/>
    <m/>
    <m/>
    <m/>
    <n v="345"/>
    <m/>
    <m/>
  </r>
  <r>
    <s v="secop ll"/>
    <n v="50"/>
    <x v="2"/>
    <s v="20232501413000006E"/>
    <s v="PCD-033-2023-6TEC"/>
    <x v="0"/>
    <x v="1"/>
    <s v="contratacion directa "/>
    <s v="prestacion de servicios profesionales"/>
    <x v="9"/>
    <s v="Contratar la prestación de los servicios profesionales, para las actividades propias del desarrollo de aplicaciones java de los requerimientos e incidentes de la unidad administrativa especial migración Colombia"/>
    <s v="81-11-15"/>
    <s v="Servicios Basados en Ingeniería, Investigación y Tecnología -Servicios informáticos-Ingeniería de software o hardware"/>
    <n v="115000000"/>
    <n v="115000000"/>
    <n v="12023"/>
    <s v="C-1199-1002-10-0-1199001-02"/>
    <s v="Celebrado"/>
    <s v="en ejecucion"/>
    <m/>
    <s v="CO-032-2023"/>
    <s v="enero "/>
    <d v="2023-01-24T00:00:00"/>
    <s v="prestacion de servicios profesionales"/>
    <m/>
    <s v="Nivel Central"/>
    <s v="nivel   nacional "/>
    <s v="Veronica Beatriz Borges Celin"/>
    <n v="1127617145"/>
    <m/>
    <n v="21823"/>
    <d v="2023-01-20T00:00:00"/>
    <n v="115000000"/>
    <m/>
    <m/>
    <m/>
    <n v="115000000"/>
    <s v="si"/>
    <d v="2023-01-20T00:00:00"/>
    <s v="cumplimiento"/>
    <d v="2023-01-24T00:00:00"/>
    <d v="2023-12-31T00:00:00"/>
    <n v="341"/>
    <s v="DIEGO EMILIO OJEDA MONCAYO"/>
    <n v="19498970"/>
    <m/>
    <m/>
    <m/>
    <m/>
    <m/>
    <m/>
    <n v="115000000"/>
    <m/>
    <m/>
    <m/>
    <m/>
    <m/>
    <m/>
    <m/>
    <m/>
    <m/>
    <n v="341"/>
    <m/>
    <m/>
  </r>
  <r>
    <s v="secop ll"/>
    <n v="48"/>
    <x v="2"/>
    <s v="20232501413000004E"/>
    <s v="PCD-034-2023-4TEC"/>
    <x v="0"/>
    <x v="1"/>
    <s v="contratacion directa "/>
    <s v="prestacion de servicios profesionales"/>
    <x v="9"/>
    <s v="Contratar la prestación de los servicios profesionales, para las actividades propias del desarrollo de aplicaciones java de los requerimientos e incidentes de la unidad administrativa especial migración Colombia"/>
    <s v="81-11-15"/>
    <s v="Servicios Basados en Ingeniería, Investigación y Tecnología -Servicios informáticos-Ingeniería de software o hardware"/>
    <n v="115000000"/>
    <n v="115000000"/>
    <n v="11823"/>
    <s v="C-1199-1002-10-0-1199001-02"/>
    <s v="Celebrado"/>
    <s v="en ejecucion"/>
    <m/>
    <s v="CO-033-2023"/>
    <s v="enero "/>
    <d v="2023-01-24T00:00:00"/>
    <s v="prestacion de servicios profesionales"/>
    <m/>
    <s v="Nivel Central"/>
    <s v="nivel   nacional "/>
    <s v="BALDWIN GABRIEL MONTES PEREZ"/>
    <n v="72001417"/>
    <m/>
    <n v="22323"/>
    <d v="2023-01-23T00:00:00"/>
    <n v="115000000"/>
    <m/>
    <m/>
    <m/>
    <n v="115000000"/>
    <s v="si"/>
    <d v="2023-01-23T00:00:00"/>
    <s v="cumplimiento"/>
    <d v="2023-01-24T00:00:00"/>
    <d v="2023-12-31T00:00:00"/>
    <n v="341"/>
    <s v="DIEGO EMILIO OJEDA MONCAYO"/>
    <n v="19498970"/>
    <m/>
    <m/>
    <m/>
    <m/>
    <m/>
    <m/>
    <n v="115000000"/>
    <m/>
    <m/>
    <m/>
    <m/>
    <m/>
    <m/>
    <m/>
    <m/>
    <m/>
    <n v="341"/>
    <m/>
    <m/>
  </r>
  <r>
    <s v="secop ll"/>
    <n v="49"/>
    <x v="2"/>
    <s v="20232501413000005E"/>
    <s v="PCD-035-2023-5TEC"/>
    <x v="0"/>
    <x v="1"/>
    <s v="contratacion directa "/>
    <s v="prestacion de servicios profesionales"/>
    <x v="9"/>
    <s v="Contratar la prestación de los servicios profesionales, para las actividades propias del desarrollo de aplicaciones java de los requerimientos e incidentes de la unidad administrativa especial migración Colombia"/>
    <s v="81-11-15"/>
    <s v="Servicios Basados en Ingeniería, Investigación y Tecnología -Servicios informáticos-Ingeniería de software o hardware"/>
    <n v="115000000"/>
    <n v="115000000"/>
    <n v="11923"/>
    <s v="C-1199-1002-10-0-1199001-02"/>
    <s v="Celebrado"/>
    <s v="en ejecucion"/>
    <m/>
    <s v="CO-034-2023"/>
    <s v="enero "/>
    <d v="2023-01-24T00:00:00"/>
    <s v="prestacion de servicios profesionales"/>
    <m/>
    <s v="Nivel Central"/>
    <s v="nivel   nacional "/>
    <s v="Jaime Fernando Cantillo Monroy"/>
    <n v="1070608285"/>
    <m/>
    <n v="24323"/>
    <d v="2023-01-24T00:00:00"/>
    <n v="115000000"/>
    <m/>
    <m/>
    <m/>
    <n v="115000000"/>
    <s v="si"/>
    <d v="2023-01-23T00:00:00"/>
    <s v="cumplimiento"/>
    <d v="2023-01-24T00:00:00"/>
    <d v="2023-12-31T00:00:00"/>
    <n v="341"/>
    <s v="DIEGO EMILIO OJEDA MONCAYO"/>
    <n v="19498970"/>
    <m/>
    <m/>
    <m/>
    <m/>
    <m/>
    <m/>
    <n v="115000000"/>
    <m/>
    <m/>
    <m/>
    <m/>
    <m/>
    <m/>
    <m/>
    <m/>
    <m/>
    <n v="341"/>
    <m/>
    <m/>
  </r>
  <r>
    <s v="secop ll"/>
    <n v="51"/>
    <x v="2"/>
    <s v="20232501413000007E"/>
    <s v="PCD-036-2023-7TEC"/>
    <x v="0"/>
    <x v="10"/>
    <s v="contratacion directa "/>
    <s v="prestacion de servicios profesionales"/>
    <x v="9"/>
    <s v="Contratar la prestación de servicios profesionales para la configuración de ambientes, aplicaciones y versionamiento de código fuente de los sistemas de información de Migración Colombia"/>
    <s v="81-11-15"/>
    <s v="Servicios Basados en Ingeniería, Investigación y Tecnología -Servicios informáticos-Ingeniería de software o hardware"/>
    <n v="80500000"/>
    <n v="80500000"/>
    <n v="12123"/>
    <s v="C-1199-1002-10-0-1199001-02"/>
    <s v="Celebrado"/>
    <s v="en ejecucion"/>
    <m/>
    <s v="CO-035-2023"/>
    <s v="enero "/>
    <d v="2023-01-25T00:00:00"/>
    <s v="prestacion de servicios profesionales"/>
    <m/>
    <s v="Nivel Central"/>
    <s v="nivel   nacional "/>
    <s v="adrian augusto fernandez anzola"/>
    <n v="72192898"/>
    <m/>
    <n v="24623"/>
    <d v="2023-01-24T00:00:00"/>
    <n v="80500000"/>
    <m/>
    <m/>
    <m/>
    <n v="80500000"/>
    <s v="si"/>
    <d v="2023-01-24T00:00:00"/>
    <s v="cumplimiento"/>
    <d v="2023-01-25T00:00:00"/>
    <d v="2023-12-31T00:00:00"/>
    <n v="340"/>
    <s v="DIEGO EMILIO OJEDA MONCAYO"/>
    <n v="19498970"/>
    <m/>
    <m/>
    <m/>
    <m/>
    <m/>
    <m/>
    <n v="80500000"/>
    <m/>
    <m/>
    <m/>
    <m/>
    <m/>
    <m/>
    <m/>
    <m/>
    <m/>
    <n v="340"/>
    <m/>
    <m/>
  </r>
  <r>
    <s v="secop ll"/>
    <n v="26"/>
    <x v="2"/>
    <s v="20232261413000001E"/>
    <s v="PCD-007-2023-7J"/>
    <x v="0"/>
    <x v="1"/>
    <s v="contratacion directa "/>
    <s v="prestacion de servicios profesionales"/>
    <x v="10"/>
    <s v="CONTRATAR LA PRESTACION DE SERVICIOS PROFESIONALES CON AUTONOMÍA TÉCNICA Y ADMINISTRATIVA, PARA APOYAR LA GESTIÓN DEL GRUPO DE APOYO CONTRACTUAL DE LA OFICINA ASESORA JURÍDICA, DE ACUERDO CON LAS CONDICIONES SEÑALADAS Y ESPECIFICACIONES TÉCNICAS DESCRITAS EN LOS ESTUDIOS PREVIOS"/>
    <s v="80-16-15-04"/>
    <s v="Servicios de Gestión, Servicios Profesionales de Empresa y Servicios Administrativos- Servicios de Administración de Empresas- Servicios de Apoyo Gerencial- Servicios de oficina"/>
    <n v="60000000"/>
    <n v="60000000"/>
    <n v="9923"/>
    <s v="A-02-02-02-008-003"/>
    <s v="Celebrado"/>
    <s v="en ejecucion"/>
    <m/>
    <s v="CO-036-2023"/>
    <s v="enero "/>
    <d v="2023-01-23T00:00:00"/>
    <s v="prestacion de servicios profesionales"/>
    <m/>
    <s v="Nivel Central"/>
    <s v="nivel   nacional "/>
    <s v="rodrigo andres garcia"/>
    <n v="1075243527"/>
    <m/>
    <n v="21623"/>
    <d v="2023-01-20T00:00:00"/>
    <n v="60000000"/>
    <m/>
    <m/>
    <m/>
    <n v="60000000"/>
    <s v="si"/>
    <d v="2023-01-19T00:00:00"/>
    <s v="cumplimiento"/>
    <d v="2023-01-23T00:00:00"/>
    <d v="2023-11-19T00:00:00"/>
    <n v="300"/>
    <s v="CARLOS JULIO AVILA CORONEL"/>
    <n v="79279880"/>
    <m/>
    <m/>
    <m/>
    <m/>
    <m/>
    <m/>
    <n v="60000000"/>
    <m/>
    <m/>
    <m/>
    <m/>
    <m/>
    <m/>
    <m/>
    <m/>
    <m/>
    <n v="300"/>
    <m/>
    <m/>
  </r>
  <r>
    <s v="secop ll"/>
    <n v="29"/>
    <x v="2"/>
    <s v="20232401413000003E"/>
    <s v="PCD-045-2023-1COM"/>
    <x v="0"/>
    <x v="11"/>
    <s v="contratacion directa "/>
    <s v="prestacion de servicios profesionales"/>
    <x v="11"/>
    <s v="Contratar la prestación de los servicios técnicos y administrativos como apoyo a la gestión de la Oficina de Comunicaciones y Servicio al Ciudadano"/>
    <s v="80-16-15-04"/>
    <s v="Servicios de Gestión, Servicios Profesionales de Empresa y Servicios Administrativos- Servicios de Administración de Empresas- Servicios de Apoyo Gerencial- Servicios de oficina"/>
    <n v="47150000"/>
    <n v="47150000"/>
    <n v="13423"/>
    <s v="A-02-02-02-008-003"/>
    <s v="Celebrado"/>
    <s v="en ejecucion"/>
    <m/>
    <s v="CO-043-2023"/>
    <s v="enero "/>
    <d v="2023-01-24T00:00:00"/>
    <s v="prestacion de servicios profesionales"/>
    <m/>
    <s v="Nivel Central"/>
    <s v="nivel   nacional "/>
    <s v="EDGAR AURELIO MATIZ MENJURA"/>
    <n v="79727331"/>
    <m/>
    <n v="24823"/>
    <d v="2023-01-24T00:00:00"/>
    <n v="47150000"/>
    <m/>
    <m/>
    <m/>
    <n v="47150000"/>
    <s v="si"/>
    <d v="2023-01-23T00:00:00"/>
    <s v="cumplimiento"/>
    <s v="24/012023"/>
    <d v="2023-12-31T00:00:00"/>
    <n v="341"/>
    <s v="Maritza Rocío Serrano Villamil"/>
    <n v="393757630"/>
    <m/>
    <m/>
    <m/>
    <m/>
    <m/>
    <m/>
    <n v="47150000"/>
    <m/>
    <m/>
    <m/>
    <m/>
    <m/>
    <m/>
    <m/>
    <m/>
    <m/>
    <n v="341"/>
    <m/>
    <m/>
  </r>
  <r>
    <s v="secop ll"/>
    <n v="33"/>
    <x v="2"/>
    <s v="20232401413000002E"/>
    <s v="PCD-041-2023-5COM"/>
    <x v="0"/>
    <x v="11"/>
    <s v="contratacion directa "/>
    <s v="prestacion de servicios profesionales"/>
    <x v="11"/>
    <s v="Contratar la prestación de los servicios profesionales para la Oficina de Comunicaciones como apoyo a la gestión y producción con los medios masivos de comunicación"/>
    <s v="80-16-15-05"/>
    <s v="Servicios de Gestión, Servicios Profesionales de Empresa y Servicios Administrativos- Servicios de Administración de Empresas- Servicios de Apoyo Gerencial- Servicios de oficina"/>
    <n v="77000000"/>
    <n v="77000000"/>
    <n v="12523"/>
    <s v="A-02-02-02-008-003"/>
    <s v="Celebrado"/>
    <s v="en ejecucion"/>
    <m/>
    <s v="CO--045-2023"/>
    <s v="enero "/>
    <d v="2023-01-26T00:00:00"/>
    <s v="prestacion de servicios profesionales"/>
    <m/>
    <s v="Nivel Central"/>
    <s v="nivel   nacional "/>
    <s v="Mónica Victoria Mancera Carrero"/>
    <n v="52515581"/>
    <m/>
    <n v="24723"/>
    <d v="2023-01-24T00:00:00"/>
    <n v="77000000"/>
    <m/>
    <m/>
    <m/>
    <n v="77000000"/>
    <s v="si"/>
    <d v="2023-01-24T00:00:00"/>
    <s v="cumplimiento"/>
    <d v="2023-01-26T00:00:00"/>
    <d v="2023-12-23T00:00:00"/>
    <n v="331"/>
    <s v="Maritza Rocío Serrano Villamil"/>
    <n v="393757630"/>
    <m/>
    <m/>
    <m/>
    <m/>
    <m/>
    <m/>
    <n v="77000000"/>
    <m/>
    <m/>
    <m/>
    <m/>
    <m/>
    <m/>
    <m/>
    <m/>
    <m/>
    <n v="331"/>
    <m/>
    <m/>
  </r>
  <r>
    <s v="secop ll"/>
    <n v="251"/>
    <x v="2"/>
    <s v="20236111413000001E"/>
    <s v="PCD-043-2023-12TH"/>
    <x v="0"/>
    <x v="10"/>
    <s v="contratacion directa "/>
    <s v="prestacion de servicios profesionales"/>
    <x v="12"/>
    <s v="CONTRATAR LA PRESTACIÓN DE SERVICIOS PROFESIONALES ESPECIALIZADOS CON AUTONOMÍA TÉCNICA Y ADMINISTRATIVA PARA ACOMPAÑAR Y ORIENTAR JURÍDICAMENTE A LA SUBDIRECCIÓN DE TALENTO HUMANO DE MIGRACIÓN COLOMBIA EN LOS PROCESOS JURÍDICOS Y SOBRE TEMAS ADMINISTRATIVOS Y CONTRACTUALES, ENTRE OTROS ESPECIALIZADOS DEL CAMPO DEL DERECHO Y DE ACUERDO CON LAS FUNCIONES DE LA SUBDIRECCIÓN"/>
    <s v="80-16-15"/>
    <s v="Servicios de gestión, servicios profesionales de empresa y servicios administrativos-  Servicios de Administración de empresas- Servicios de Apoyo Gerencial"/>
    <n v="52500000"/>
    <n v="52500000"/>
    <n v="14123"/>
    <s v="A-02-02-02-008-003"/>
    <s v="Celebrado"/>
    <s v="en ejecucion"/>
    <m/>
    <s v="CO-046-2023"/>
    <s v="enero "/>
    <d v="2023-01-26T00:00:00"/>
    <s v="prestacion de servicios profesionales"/>
    <m/>
    <s v="Nivel Central"/>
    <s v="nivel   nacional "/>
    <s v="JUAN CARLOS LOPEZ RICO"/>
    <n v="1014207920"/>
    <m/>
    <n v="27623"/>
    <d v="2023-01-26T00:00:00"/>
    <n v="52500000"/>
    <m/>
    <m/>
    <m/>
    <n v="52500000"/>
    <s v="si"/>
    <d v="2023-01-25T00:00:00"/>
    <s v="cumplimiento"/>
    <d v="2023-01-26T00:00:00"/>
    <d v="2023-08-26T00:00:00"/>
    <n v="212"/>
    <s v="Rosa María Martínez González"/>
    <n v="51832657"/>
    <m/>
    <m/>
    <m/>
    <m/>
    <m/>
    <m/>
    <n v="52500000"/>
    <m/>
    <m/>
    <m/>
    <m/>
    <m/>
    <m/>
    <m/>
    <m/>
    <m/>
    <n v="212"/>
    <m/>
    <m/>
  </r>
  <r>
    <s v="secop ll"/>
    <n v="24"/>
    <x v="2"/>
    <s v="20232241413000004E"/>
    <s v="PCD-055-2023-4J"/>
    <x v="0"/>
    <x v="12"/>
    <s v="contratacion directa "/>
    <s v="prestacion de servicios apoyo a la gestion"/>
    <x v="10"/>
    <s v="PRESTACION DE SERVICIOS DE APOYO A LA GESTIÓN CON AUTONOMÍA TÉCNICA Y ADMINISTRATIVA PARA APOYAR AL GRUPO DE DEFENSA JUDICIAL, EXTRAJUDICIAL Y VÍA ADMINISTRATIVA DE LA OFICINA ASESORA JURÍDICA DE MIGRACIÓN COLOMBIA DE ACUERDO CON LAS CONDICIONES SEÑALADAS Y ESPECIFICACIONES TÉCNICAS DESCRITAS EN LOS ESTUDIOS PREVIOS"/>
    <s v="80-16-15-04"/>
    <s v="Servicios de Gestión, Servicios Profesionales de Empresa y Servicios Administrativos- Servicios de Administración de Empresas- Servicios de Apoyo Gerencial- Servicios de oficina"/>
    <n v="30800000"/>
    <n v="30800000"/>
    <n v="15523"/>
    <s v="A-02-02-02-008-003"/>
    <s v="Celebrado"/>
    <s v="en ejecucion"/>
    <m/>
    <s v="CO-048-2023"/>
    <s v="enero "/>
    <d v="2023-01-31T00:00:00"/>
    <s v="prestacion de servicios  apoyo a la gestion"/>
    <m/>
    <s v="Nivel Central"/>
    <s v="nivel   nacional "/>
    <s v="NUBIA AMPARO RODRIGUEZ MORENO"/>
    <n v="51977370"/>
    <m/>
    <n v="30523"/>
    <d v="2023-01-30T00:00:00"/>
    <n v="30800000"/>
    <m/>
    <m/>
    <m/>
    <n v="30800000"/>
    <s v="si"/>
    <d v="2023-01-30T00:00:00"/>
    <s v="cumplimiento"/>
    <d v="2023-01-31T00:00:00"/>
    <d v="2023-12-31T00:00:00"/>
    <n v="334"/>
    <s v="CARLOS JULIO AVILA CORONEL"/>
    <n v="79279880"/>
    <m/>
    <m/>
    <m/>
    <m/>
    <m/>
    <m/>
    <n v="30800000"/>
    <m/>
    <m/>
    <m/>
    <m/>
    <m/>
    <m/>
    <m/>
    <m/>
    <m/>
    <n v="334"/>
    <m/>
    <m/>
  </r>
  <r>
    <s v="secop ll"/>
    <n v="46"/>
    <x v="2"/>
    <s v="20232501413000002E"/>
    <s v="PCD-021-2023-2TEC"/>
    <x v="0"/>
    <x v="2"/>
    <s v="contratacion directa "/>
    <s v="prestacion de servicios profesionales"/>
    <x v="9"/>
    <s v="Contratar la prestación de los servicios profesionales en las actividades propias de levantamiento, especificaciónde requerimientos, pruebas y capacitación para el desarrollo de los sistemas de información de Migración Colombia"/>
    <s v="81-11-15"/>
    <s v="Servicios Basados en Ingeniería, Investigación y Tecnología -Servicios informáticos-Ingeniería de software o hardware"/>
    <n v="103500000"/>
    <n v="103500000"/>
    <n v="11523"/>
    <s v="C-1199-1002-10-0-1199001-02"/>
    <s v="Celebrado"/>
    <s v="en ejecucion"/>
    <m/>
    <s v="CO-026-2023"/>
    <s v="enero "/>
    <d v="2023-01-19T00:00:00"/>
    <s v="prestacion de servicios profesionales"/>
    <m/>
    <s v="Nivel Central"/>
    <s v="nivel   nacional "/>
    <s v="Deissy Yohana Neita Nuvan"/>
    <n v="1058038192"/>
    <m/>
    <n v="20323"/>
    <d v="2023-01-19T00:00:00"/>
    <n v="103500000"/>
    <m/>
    <m/>
    <m/>
    <n v="103500000"/>
    <s v="si"/>
    <d v="2023-01-18T00:00:00"/>
    <s v="cumplimiento"/>
    <d v="2023-01-19T00:00:00"/>
    <d v="2023-12-31T00:00:00"/>
    <n v="346"/>
    <s v="DIEGO EMILIO OJEDA MONCAYO"/>
    <n v="19498970"/>
    <m/>
    <m/>
    <m/>
    <m/>
    <m/>
    <m/>
    <n v="103500000"/>
    <m/>
    <m/>
    <m/>
    <m/>
    <m/>
    <m/>
    <m/>
    <m/>
    <m/>
    <n v="346"/>
    <m/>
    <m/>
  </r>
  <r>
    <s v="secop ll"/>
    <n v="115"/>
    <x v="2"/>
    <s v="20236001413000002E"/>
    <s v="PCD-012-2023-1SG"/>
    <x v="0"/>
    <x v="2"/>
    <s v="contratacion directa "/>
    <s v="prestacion de servicios profesionales"/>
    <x v="7"/>
    <s v="PRESTAR LOS SERVICIOS PROFESIONALES ESPECIALIZADOS CON AUTONOMÍA TÉCNICA Y ADMINISTRATIVA PARA EL APOYO Y ACOMPAÑAMIENTO A LA SECRETARIA GENERAL EN TEMAS RELACIONADOS CON LAS COMUNICACIONES DE LA UNIDAD ADMINISTRATIVA ESPECIAL MIGRACIÓN COLOMBIA"/>
    <s v="80-16-15-04"/>
    <s v="Servicios de Gestión, Servicios Profesionales de Empresa y Servicios Administrativos- Servicios de Administración de Empresas- Servicios de Apoyo Gerencial- Servicios de oficina"/>
    <n v="80000000"/>
    <n v="80000000"/>
    <n v="12923"/>
    <s v="A-02-02-02-008-003"/>
    <s v="Celebrado"/>
    <s v="en ejecucion"/>
    <m/>
    <s v="CO-025-2023"/>
    <s v="enero "/>
    <d v="2023-01-23T00:00:00"/>
    <s v="prestacion de servicios profesionales"/>
    <m/>
    <s v="Nivel Central"/>
    <s v="nivel   nacional "/>
    <s v="HÉCTOR PINILLA"/>
    <n v="79470333"/>
    <m/>
    <n v="22423"/>
    <d v="2023-01-23T00:00:00"/>
    <n v="80000000"/>
    <m/>
    <m/>
    <m/>
    <n v="80000000"/>
    <s v="si"/>
    <d v="2023-01-24T00:00:00"/>
    <s v="cumplimiento"/>
    <d v="2023-01-23T00:00:00"/>
    <d v="2023-11-20T00:00:00"/>
    <n v="301"/>
    <s v="Maritza Rocío Serrano Villamil"/>
    <n v="393757630"/>
    <m/>
    <m/>
    <m/>
    <m/>
    <m/>
    <m/>
    <n v="80000000"/>
    <m/>
    <m/>
    <m/>
    <m/>
    <m/>
    <m/>
    <m/>
    <m/>
    <m/>
    <n v="301"/>
    <m/>
    <m/>
  </r>
  <r>
    <s v="Secop II"/>
    <n v="205"/>
    <x v="3"/>
    <s v="20236221413000002E"/>
    <s v="PCD-011-2023"/>
    <x v="0"/>
    <x v="0"/>
    <s v="Contratación Directa"/>
    <s v="Prestación de servicios Profesionales"/>
    <x v="13"/>
    <s v="Prestación de servicios profesionales con autonomía técnica y administrativa para la gestión transversal del modelo integrado de gestión de los procesos a cargo de la subdirección administrativa y financiera, en especial lo concerniente a la gestión documental de uaemc."/>
    <n v="80161500"/>
    <s v="Serv icios de Apoyo Gerencial."/>
    <n v="44000000"/>
    <n v="44000000"/>
    <n v="9723"/>
    <s v="C-1199-1002-8-0-1199018-02"/>
    <s v="Celebrado"/>
    <s v="En ejecución"/>
    <m/>
    <n v="3"/>
    <s v="Enero"/>
    <d v="2023-01-17T00:00:00"/>
    <s v="Prestación de Servicios Profesionales"/>
    <m/>
    <s v="Nivel Central "/>
    <s v="Nivel Central "/>
    <s v="FREDDY STEVE CAMARGO BARRETO"/>
    <n v="80880247"/>
    <m/>
    <n v="15523"/>
    <d v="2023-01-16T00:00:00"/>
    <m/>
    <m/>
    <m/>
    <m/>
    <n v="44000000"/>
    <s v="si"/>
    <d v="2023-01-17T00:00:00"/>
    <s v="cumplimiento"/>
    <d v="2023-01-19T00:00:00"/>
    <d v="2023-12-31T00:00:00"/>
    <n v="346"/>
    <s v="PEREZ ARISMENDI ANDREA"/>
    <n v="52808564"/>
    <m/>
    <m/>
    <m/>
    <m/>
    <m/>
    <m/>
    <m/>
    <m/>
    <m/>
    <m/>
    <m/>
    <m/>
    <m/>
    <m/>
    <m/>
    <m/>
    <m/>
    <m/>
    <m/>
  </r>
  <r>
    <s v="Secop II"/>
    <n v="204"/>
    <x v="3"/>
    <s v="20236221413000001E"/>
    <s v="PCD-014-2023"/>
    <x v="0"/>
    <x v="0"/>
    <s v="Contratación Directa"/>
    <s v="Prestación de servicios Profesionales"/>
    <x v="13"/>
    <s v="Prestación de serv icios profesionales con autonomía técnica y administrativ a en el proceso de gestión documental dando cumplimiento a lo establecido por el archivo general de la nación y las necesidades de la uaemc."/>
    <n v="80161500"/>
    <s v="Serv icios de Apoyo Gerencial."/>
    <n v="92000000"/>
    <n v="92000000"/>
    <n v="12423"/>
    <s v="C-1199-1002-8-0-1199018-02"/>
    <s v="Celebrado"/>
    <s v="En ejecución"/>
    <m/>
    <n v="4"/>
    <s v="Enero"/>
    <d v="2023-01-17T00:00:00"/>
    <s v="Prestación de Servicios Profesionales"/>
    <m/>
    <s v="Nivel Central "/>
    <s v="Nivel Central "/>
    <s v="MARIA FERNANDA AGUIRRE GARZÓN"/>
    <n v="1022367781"/>
    <m/>
    <n v="15623"/>
    <d v="2023-01-16T00:00:00"/>
    <m/>
    <m/>
    <m/>
    <m/>
    <n v="92000000"/>
    <s v="si"/>
    <d v="2023-01-17T00:00:00"/>
    <s v="cumplimiento"/>
    <d v="2023-01-18T00:00:00"/>
    <d v="2023-12-31T00:00:00"/>
    <n v="347"/>
    <s v="PEREZ ARISMENDI ANDREA"/>
    <n v="52808564"/>
    <m/>
    <m/>
    <m/>
    <m/>
    <m/>
    <m/>
    <m/>
    <m/>
    <m/>
    <m/>
    <m/>
    <m/>
    <m/>
    <m/>
    <m/>
    <m/>
    <m/>
    <m/>
    <m/>
  </r>
  <r>
    <s v="Secop II"/>
    <n v="209"/>
    <x v="3"/>
    <s v="20236211413000003E"/>
    <s v="PCD-023-2023"/>
    <x v="0"/>
    <x v="0"/>
    <s v="Contratación Directa"/>
    <s v="Prestación de servicios Profesionales"/>
    <x v="14"/>
    <s v="Contratar la prestación de servicios profesionales con autonomía técnica y administrativa para gestionar, acompañar y orientar jurídicamente a la subdirección administrativa y financiera de Migración Colombia en la aplicación y desarrollo de normas e instrumentos jurídico - legales sobre temas administrativos y contractuales entre otros, en especial lo relacionado con el proyecto de inversión de infraestructura de la UAEMC."/>
    <n v="80161500"/>
    <s v="Serv icios de Apoyo Gerencial."/>
    <n v="120750000"/>
    <n v="120750000"/>
    <n v="10723"/>
    <s v=" C -1103-1002-2-0-1103002-02"/>
    <s v="Celebrado"/>
    <s v="En ejecución"/>
    <m/>
    <n v="15"/>
    <s v="Enero"/>
    <d v="2023-01-16T00:00:00"/>
    <s v="Prestación de Servicios Profesionales"/>
    <m/>
    <s v="Nivel Central "/>
    <s v="Nivel Central "/>
    <s v="SANDRA MILENA MORENO ACEVEDO"/>
    <n v="52355684"/>
    <m/>
    <n v="15723"/>
    <d v="2023-01-16T00:00:00"/>
    <m/>
    <m/>
    <m/>
    <m/>
    <n v="120750000"/>
    <s v="si"/>
    <d v="2023-01-17T00:00:00"/>
    <s v="cumplimiento"/>
    <d v="2023-01-17T00:00:00"/>
    <d v="2023-12-31T00:00:00"/>
    <n v="348"/>
    <s v="PEREZ ARISMENDI ANDREA"/>
    <n v="52808564"/>
    <m/>
    <m/>
    <m/>
    <m/>
    <m/>
    <m/>
    <m/>
    <m/>
    <m/>
    <m/>
    <m/>
    <m/>
    <m/>
    <m/>
    <m/>
    <m/>
    <m/>
    <m/>
    <m/>
  </r>
  <r>
    <s v="Secop II"/>
    <n v="207"/>
    <x v="3"/>
    <s v="20236211413000004E"/>
    <s v="PCD-032-2023"/>
    <x v="0"/>
    <x v="5"/>
    <s v="Contratación Directa"/>
    <s v="Prestación de servicios Profesionales"/>
    <x v="14"/>
    <s v="Prestar los servicios profesionales con autonomía técnica y administrativa dentro del grupo de gestión administrativa, en lo relacionado con la etapa precontractual, así como la evaluación de procesos de infraestructura"/>
    <n v="80161500"/>
    <s v="Serv icios de Apoyo Gerencial."/>
    <n v="69000000"/>
    <n v="69000000"/>
    <n v="10823"/>
    <s v="C-1103-1002-2-0-1103002-02"/>
    <s v="Celebrado"/>
    <s v="En ejecución"/>
    <m/>
    <n v="17"/>
    <s v="Enero"/>
    <d v="2023-01-16T00:00:00"/>
    <s v="Prestación de Servicios Profesionales"/>
    <m/>
    <s v="Nivel Central "/>
    <s v="Nivel Central "/>
    <s v="HERNANDO ERNESTO GONZÁLEZ ATUESTA"/>
    <n v="79463678"/>
    <m/>
    <n v="16723"/>
    <d v="2023-01-17T00:00:00"/>
    <m/>
    <m/>
    <m/>
    <m/>
    <n v="69000000"/>
    <s v="si"/>
    <d v="2023-01-18T00:00:00"/>
    <s v="cumplimiento"/>
    <d v="2023-01-18T00:00:00"/>
    <d v="2023-12-31T00:00:00"/>
    <n v="347"/>
    <s v="CAMARGO SEGURA ELIANA CRISTINA"/>
    <n v="52452907"/>
    <m/>
    <m/>
    <m/>
    <m/>
    <m/>
    <m/>
    <m/>
    <m/>
    <m/>
    <m/>
    <m/>
    <m/>
    <m/>
    <m/>
    <m/>
    <m/>
    <m/>
    <m/>
    <m/>
  </r>
  <r>
    <s v="Secop II"/>
    <n v="227"/>
    <x v="3"/>
    <s v="20233001413000001E"/>
    <s v="PCD-039-2023"/>
    <x v="0"/>
    <x v="2"/>
    <s v="Contratación Directa"/>
    <s v="Prestación de servicios Profesionales"/>
    <x v="15"/>
    <s v="PRESTAR LOS SERVICIOS PROFESIONALES CON AUTONOMÍA TÉCNICA Y ADMINISTRATIVA PARA APOYAR LA GESTIÓN DE LA SUBDIRECCIÓN DE CONTROL MIGRATORIO DE ACUERDO CON LAS CONDICIONES SEÑALADAS Y ESPECIFICACIONES TÉCNICAS DESCRITAS EN LOS ESTUDIOS PREVIOS"/>
    <n v="80161504"/>
    <s v="Servicios de oficina"/>
    <n v="51750000"/>
    <n v="51750000"/>
    <n v="14423"/>
    <s v="A-02-02-02-008-003 "/>
    <s v="Celebrado"/>
    <s v="En ejecución"/>
    <m/>
    <n v="30"/>
    <s v="Enero"/>
    <d v="2023-01-20T00:00:00"/>
    <s v="Prestación de Servicios Profesionales"/>
    <m/>
    <s v="Nivel Central "/>
    <s v="Nivel Central "/>
    <s v="JOSÉ LEONARDO BECERRA APÍSCOPE"/>
    <n v="1140420436"/>
    <m/>
    <n v="19823"/>
    <d v="2023-01-19T00:00:00"/>
    <m/>
    <m/>
    <m/>
    <m/>
    <n v="51750000"/>
    <s v="si"/>
    <d v="2023-01-18T00:00:00"/>
    <s v="cumplimiento"/>
    <d v="2023-01-20T00:00:00"/>
    <d v="2023-12-31T00:00:00"/>
    <n v="345"/>
    <s v="USECHE OVALLES CARLOS EDUARDO"/>
    <n v="1020712442"/>
    <m/>
    <m/>
    <m/>
    <m/>
    <m/>
    <m/>
    <m/>
    <m/>
    <m/>
    <m/>
    <m/>
    <m/>
    <m/>
    <m/>
    <m/>
    <m/>
    <m/>
    <m/>
    <m/>
  </r>
  <r>
    <s v="Secop II"/>
    <n v="226"/>
    <x v="3"/>
    <s v="20233001413000003E"/>
    <s v="PCD-040-2023"/>
    <x v="0"/>
    <x v="3"/>
    <s v="Contratación Directa"/>
    <s v="Prestación de servicios Profesionales"/>
    <x v="15"/>
    <s v="PRES TA R L OS SE RVI CI OS PR OFE SI ON ALES C ON AU TON OMÍA TÉ C NI CA Y A DM INI S TR ATIVA P AR A AP OY AR L A GESTI ÓN DE LA SUBDI REC CI ÓN DE C ON TR OL MIGRATORI O DE A CUER D O C ON LAS C ON DICI ONES SEÑALA DAS Y ESPECIFICACIONES TÉCNICAS DESCRITAS EN LOS ESTUDIOS PREVIOS"/>
    <n v="80161504"/>
    <s v="Servicios de oficina"/>
    <n v="57500000"/>
    <n v="57500000"/>
    <n v="14223"/>
    <s v="A-02-02-02-008-003"/>
    <s v="Celebrado"/>
    <s v="En ejecución"/>
    <m/>
    <n v="37"/>
    <s v="Enero"/>
    <d v="2023-01-23T00:00:00"/>
    <s v="Prestación de Servicios Profesionales"/>
    <m/>
    <s v="Nivel Central "/>
    <s v="Nivel Central "/>
    <s v="DANIEL RODRÍGUEZ RAMÍREZ"/>
    <n v="1020743029"/>
    <m/>
    <n v="21723"/>
    <d v="2023-01-20T00:00:00"/>
    <m/>
    <m/>
    <m/>
    <m/>
    <n v="57500000"/>
    <s v="si"/>
    <d v="2023-01-23T00:00:00"/>
    <s v="cumplimiento"/>
    <d v="2023-01-24T00:00:00"/>
    <d v="2023-12-31T00:00:00"/>
    <n v="341"/>
    <s v="HERNANDEZ ARANGO MARTHA"/>
    <n v="51712658"/>
    <m/>
    <m/>
    <m/>
    <m/>
    <m/>
    <m/>
    <m/>
    <m/>
    <m/>
    <m/>
    <m/>
    <m/>
    <m/>
    <m/>
    <m/>
    <m/>
    <m/>
    <m/>
    <m/>
  </r>
  <r>
    <s v="Secop II"/>
    <n v="200"/>
    <x v="3"/>
    <s v="20236221413000003E"/>
    <s v="PCD-044-2023"/>
    <x v="0"/>
    <x v="10"/>
    <s v="Contratación Directa"/>
    <s v="Prestación de servicios Profesionales"/>
    <x v="16"/>
    <s v="Apoy ar a Migración Colombia en el desarrollo de nuevas funcionalidades y el mantenimiento, optimización e integración del sistema de gestión documental Orfeo."/>
    <n v="81111504"/>
    <s v="Serv icios de program ación de aplicacio nes"/>
    <n v="86250000"/>
    <n v="86250000"/>
    <n v="12623"/>
    <s v="C-1199-1002-8-0-1199018-02"/>
    <s v="Celebrado"/>
    <s v="En ejecución"/>
    <m/>
    <n v="47"/>
    <s v="Enero"/>
    <d v="2023-01-26T00:00:00"/>
    <s v="Prestación de Servicios Profesionales"/>
    <m/>
    <s v="Nivel Central "/>
    <s v="Nivel Central "/>
    <s v="FABIAN MAURICIO LOSADA FLÓREZ"/>
    <n v="80151371"/>
    <m/>
    <n v="27323"/>
    <d v="2023-01-26T00:00:00"/>
    <m/>
    <m/>
    <m/>
    <m/>
    <n v="86250000"/>
    <s v="si"/>
    <d v="2023-01-26T00:00:00"/>
    <s v="cumplimiento"/>
    <d v="2023-01-26T00:00:00"/>
    <d v="2023-12-31T00:00:00"/>
    <n v="339"/>
    <s v=" OJEDA MONCAYO DIEGO EMILIO"/>
    <n v="19498970"/>
    <m/>
    <m/>
    <m/>
    <m/>
    <m/>
    <m/>
    <m/>
    <m/>
    <m/>
    <m/>
    <m/>
    <m/>
    <m/>
    <m/>
    <m/>
    <m/>
    <m/>
    <m/>
    <m/>
  </r>
  <r>
    <s v="Secop II"/>
    <n v="232"/>
    <x v="3"/>
    <s v="20236231415000001E"/>
    <s v="PCD-047-2023"/>
    <x v="0"/>
    <x v="13"/>
    <s v="Contratación Directa"/>
    <s v="Exclusividad"/>
    <x v="15"/>
    <s v="CONTRATAR EL SERVICIO DE MANTENIMIENTO PREVENTIVO DE LA MÁQUINA LÁSER TROTEC SP100R C30 Y DEL SUMINISTRO DEL SISTEMA DE EXTRACCIÓN 8260 ATMOS MONO Y SU RESPECTIVA BOLSA DE REPUESTOS."/>
    <n v="73152100"/>
    <s v="Servicios de mantenimien to y reparación de equipo de manufactura"/>
    <n v="16275000"/>
    <n v="16275000"/>
    <n v="13023"/>
    <s v="C-1199-1002-10-0-1199001-02"/>
    <s v="Cancelado"/>
    <s v="Desierto"/>
    <m/>
    <m/>
    <m/>
    <m/>
    <m/>
    <m/>
    <m/>
    <m/>
    <m/>
    <m/>
    <m/>
    <m/>
    <m/>
    <m/>
    <m/>
    <m/>
    <m/>
    <m/>
    <m/>
    <m/>
    <m/>
    <m/>
    <m/>
    <m/>
    <m/>
    <m/>
    <m/>
    <m/>
    <m/>
    <m/>
    <m/>
    <m/>
    <m/>
    <m/>
    <m/>
    <m/>
    <m/>
    <m/>
    <m/>
    <m/>
    <m/>
    <m/>
    <m/>
    <m/>
    <m/>
  </r>
  <r>
    <s v="Secop II"/>
    <n v="237"/>
    <x v="3"/>
    <s v="20234021413000001E"/>
    <s v="PCD-059-2023"/>
    <x v="0"/>
    <x v="12"/>
    <s v="Contratación Directa"/>
    <s v="Prestación de servicios Profesionales"/>
    <x v="17"/>
    <s v="PRESTAR LOS SERVICIOS PROFESIONALES EN LA SUBDIRECCIÓN DE EXTRANJERÍA CON AUTONOMÍA TÉCNICA Y ADMINISTRATIVA, DE ACUERDO CON LAS CONDICIONES SEÑALADAS Y ESPECIFICACIONES TÉCNICAS DESCRITAS EN LOS ESTUDIOS PREVIOS"/>
    <n v="80111600"/>
    <s v="Serv icios de Personal temporal"/>
    <n v="77000000"/>
    <n v="77000000"/>
    <n v="18923"/>
    <s v="A-02-02-02-008-003"/>
    <s v="Celebrado"/>
    <s v="En ejecución"/>
    <m/>
    <n v="54"/>
    <s v="Enero"/>
    <d v="2023-01-30T00:00:00"/>
    <s v="Prestación de Servicios Profesionales"/>
    <m/>
    <s v="Nivel Central "/>
    <s v="Nivel Central "/>
    <s v="OSCAR FERNANDO FAJARDO"/>
    <n v="1121918009"/>
    <m/>
    <n v="30023"/>
    <d v="2023-01-30T00:00:00"/>
    <m/>
    <m/>
    <m/>
    <m/>
    <n v="77000000"/>
    <s v="si"/>
    <d v="2023-01-30T00:00:00"/>
    <s v="cumplimiento"/>
    <d v="2023-02-01T00:00:00"/>
    <d v="2023-12-31T00:00:00"/>
    <n v="333"/>
    <s v="BAUTISTA MARTINEZ MARGARITA MARIA"/>
    <n v="1010181437"/>
    <m/>
    <m/>
    <m/>
    <m/>
    <m/>
    <m/>
    <m/>
    <m/>
    <m/>
    <m/>
    <m/>
    <m/>
    <m/>
    <m/>
    <m/>
    <m/>
    <m/>
    <m/>
    <m/>
  </r>
  <r>
    <s v="Secop II"/>
    <n v="155"/>
    <x v="3"/>
    <s v="20236231414000001E"/>
    <s v="PCD-060-2023"/>
    <x v="0"/>
    <x v="14"/>
    <s v="Contratación Directa"/>
    <s v="Arrendamiento"/>
    <x v="18"/>
    <s v="Contratar el arrendamiento de cupos de parqueadero para el parque automotor del Centro Facilitador de Serv icios Migratorios en la Ciudad de Riohacha"/>
    <n v="80131502"/>
    <s v="Arrendamien to de Instalaciones comerciales o Industriales"/>
    <n v="16400000"/>
    <n v="16170000"/>
    <n v="19323"/>
    <s v=" A-02-02-02-007-002"/>
    <s v="Cancelado"/>
    <s v="Desierto"/>
    <m/>
    <m/>
    <m/>
    <m/>
    <m/>
    <m/>
    <m/>
    <m/>
    <m/>
    <m/>
    <m/>
    <m/>
    <m/>
    <m/>
    <m/>
    <m/>
    <m/>
    <m/>
    <m/>
    <m/>
    <m/>
    <m/>
    <m/>
    <m/>
    <m/>
    <m/>
    <m/>
    <m/>
    <m/>
    <m/>
    <m/>
    <m/>
    <m/>
    <m/>
    <m/>
    <m/>
    <m/>
    <m/>
    <m/>
    <m/>
    <m/>
    <m/>
    <m/>
    <m/>
    <m/>
  </r>
  <r>
    <s v="Secop II"/>
    <n v="12"/>
    <x v="4"/>
    <s v="20232121413000004E"/>
    <s v="PCD-005-2023-6P"/>
    <x v="0"/>
    <x v="0"/>
    <s v="Contratación Directa"/>
    <s v="Prestación de Servicios Profesionales "/>
    <x v="5"/>
    <s v="PRESTACIÓN DE SERVICIOS PROFESIONALES CON AUTONOMÍA TÉCNICA Y ADMINISTRATIVA EN LA OFICINA ASESORA DE PLANEACIÓN PARA LA  INVESTIGACIÓN DE LAS CAUSAS Y CONSECUENCIAS SOBRE LOS FENÓMENOS Y DINÁMICA MIGRATORIA."/>
    <s v="801615;801015;80121704;80101605;93141509;93141510"/>
    <m/>
    <n v="69000000"/>
    <n v="69000000"/>
    <n v="10423"/>
    <s v="C-1199-1002-11-0-1199054-02"/>
    <s v="Celebrado"/>
    <s v="En ejecución"/>
    <m/>
    <s v="CO-010-2023"/>
    <s v="Enero"/>
    <d v="2023-01-18T00:00:00"/>
    <s v="Prestación de Servicios Profesionales"/>
    <m/>
    <s v="Nivel Central"/>
    <s v="Bogotá D.C."/>
    <s v="María Eugenia Restrepo Londoño"/>
    <n v="42867450"/>
    <m/>
    <n v="20023"/>
    <d v="2023-01-19T00:00:00"/>
    <n v="69000000"/>
    <m/>
    <m/>
    <m/>
    <n v="69000000"/>
    <s v="Si "/>
    <d v="2023-01-19T00:00:00"/>
    <s v="2 CUMPLIMIENTO"/>
    <d v="2023-01-20T00:00:00"/>
    <d v="2023-12-31T00:00:00"/>
    <n v="345"/>
    <s v="JORGE ENRIQUE GARCIA LONDOÑO"/>
    <n v="79276876"/>
    <m/>
    <m/>
    <m/>
    <m/>
    <m/>
    <m/>
    <n v="69000000"/>
    <m/>
    <m/>
    <m/>
    <m/>
    <m/>
    <m/>
    <m/>
    <m/>
    <m/>
    <n v="345"/>
    <m/>
    <m/>
  </r>
  <r>
    <s v="Secop II"/>
    <n v="9"/>
    <x v="4"/>
    <s v="20232121410000002E"/>
    <s v="PCD-006-2023-3P"/>
    <x v="0"/>
    <x v="0"/>
    <s v="Contratación Directa"/>
    <s v="Prestación de Servicios Profesionales "/>
    <x v="5"/>
    <s v="PRESTACIÓN DE SERVICIOS PROFESIONALES CON AUTONOMÍA TÉCNICA Y ADMINISTRATIVA A LA OFICINA ASESORA DE PLANEACIÓN, PARA LA IMPLEMENTACIÓN DE LA POLÍTICA DE GESTIÓN DE LA INFORMACIÓN ESTADÍSTICA DE LA ENTIDAD."/>
    <s v="801615;80121704;80101605;81112006;81112007;811315"/>
    <m/>
    <n v="69000000"/>
    <n v="69000000"/>
    <n v="12323"/>
    <s v="C-1199-1002-11-0-1199054-02"/>
    <s v="Celebrado"/>
    <s v="En ejecución"/>
    <m/>
    <s v="CO-012-2023"/>
    <s v="Enero"/>
    <d v="2023-01-17T00:00:00"/>
    <s v="Prestación de Servicios Profesionales"/>
    <m/>
    <s v="Nivel Central"/>
    <s v="Bogotá D.C."/>
    <s v="Andres Alejandro Orjuela Trujillo"/>
    <n v="93461864"/>
    <m/>
    <n v="16523"/>
    <d v="2023-01-17T00:00:00"/>
    <n v="69000000"/>
    <m/>
    <m/>
    <m/>
    <n v="69000000"/>
    <s v="Si "/>
    <d v="2023-01-17T00:00:00"/>
    <s v="2 CUMPLIMIENTO"/>
    <d v="2023-01-18T00:00:00"/>
    <d v="2023-12-31T00:00:00"/>
    <n v="347"/>
    <s v="JORGE ENRIQUE GARCIA LONDOÑO"/>
    <n v="79276876"/>
    <m/>
    <m/>
    <m/>
    <m/>
    <m/>
    <m/>
    <n v="69000000"/>
    <m/>
    <m/>
    <m/>
    <m/>
    <m/>
    <m/>
    <m/>
    <m/>
    <m/>
    <n v="347"/>
    <m/>
    <m/>
  </r>
  <r>
    <s v="Secop II"/>
    <n v="14"/>
    <x v="4"/>
    <s v="20232121413000005E"/>
    <s v="PCD-013-2023-8P"/>
    <x v="0"/>
    <x v="0"/>
    <s v="Contratación Directa"/>
    <s v="Prestación de Servicios Profesionales "/>
    <x v="5"/>
    <s v="PRESTACIÓN DE SERVICIOS PROFESIONALES CON AUTONOMÍA TÉCNICA Y ADMINISTRATIVA EN LA OFICINA ASESORA DE PLANEACIÓN, PARA LA ATENCIÓN SOCIAL A LA POBLACIÓN MIGRANTE EN EL TERRITORIO NACIONAL."/>
    <s v="801615;80121704;80101605;93141507;93141503"/>
    <m/>
    <n v="57500000"/>
    <n v="57500000"/>
    <n v="11123"/>
    <s v="C-1199-1002-11-0-1199054-02"/>
    <s v="Celebrado"/>
    <s v="En ejecución"/>
    <m/>
    <s v="CO-011-2023"/>
    <s v="Enero"/>
    <d v="2023-01-18T00:00:00"/>
    <s v="Prestación de Servicios Profesionales"/>
    <m/>
    <s v="Nivel Central"/>
    <s v="Bogotá D.C."/>
    <s v="Deicy Yohana Parada Pardo"/>
    <n v="1019022177"/>
    <m/>
    <n v="16623"/>
    <d v="2023-01-17T00:00:00"/>
    <n v="57500000"/>
    <m/>
    <m/>
    <m/>
    <n v="57500000"/>
    <s v="Si "/>
    <d v="2023-01-19T00:00:00"/>
    <s v="2 CUMPLIMIENTO"/>
    <d v="2023-01-17T00:00:00"/>
    <d v="2023-12-31T00:00:00"/>
    <n v="348"/>
    <s v="JORGE ENRIQUE GARCIA LONDOÑO"/>
    <n v="79276876"/>
    <m/>
    <m/>
    <m/>
    <m/>
    <m/>
    <m/>
    <n v="57500000"/>
    <m/>
    <m/>
    <m/>
    <m/>
    <m/>
    <m/>
    <m/>
    <m/>
    <m/>
    <n v="348"/>
    <m/>
    <m/>
  </r>
  <r>
    <s v="Secop II"/>
    <n v="23"/>
    <x v="4"/>
    <s v="20232241413000003E"/>
    <s v="PCD-028-2023-3J"/>
    <x v="0"/>
    <x v="2"/>
    <s v="Contratación Directa"/>
    <s v="Prestación de Servicios Profesionales "/>
    <x v="4"/>
    <s v="PRESTACIÓN DE SERVICIOS PROFESIONALES CON AUTONOMÍA TÉCNICA Y ADMINISTRATIVA A LA OFICINA ASESORA DE PLANEACIÓN, PARA LA IMPLEMENTACIÓN DE LA POLÍTICA DE GESTIÓN DE LA INFORMACIÓN ESTADÍSTICA DE LA ENTIDAD."/>
    <s v="81101508;80161500;80161504;80121704"/>
    <m/>
    <n v="46000000"/>
    <n v="46000000"/>
    <n v="9823"/>
    <s v="A-02-02-02-008-003"/>
    <s v="Celebrado"/>
    <s v="En ejecución"/>
    <m/>
    <s v="CO-019-2023"/>
    <s v="Enero"/>
    <d v="2023-01-19T00:00:00"/>
    <s v="Prestación de Servicios Profesionales"/>
    <m/>
    <s v="Nivel Central"/>
    <s v="Bogotá D.C."/>
    <s v="Adriana Carolina Maestre Solano"/>
    <n v="1065827686"/>
    <m/>
    <n v="20223"/>
    <d v="2023-01-19T00:00:00"/>
    <n v="46000000"/>
    <m/>
    <m/>
    <m/>
    <n v="46000000"/>
    <s v="Si "/>
    <d v="2023-01-19T00:00:00"/>
    <s v="2 CUMPLIMIENTO"/>
    <d v="2023-01-18T00:00:00"/>
    <d v="2023-12-31T00:00:00"/>
    <n v="347"/>
    <s v="CARLOS JULIO AVILA CORONEL"/>
    <n v="79279880"/>
    <m/>
    <m/>
    <m/>
    <m/>
    <m/>
    <m/>
    <n v="46000000"/>
    <m/>
    <m/>
    <m/>
    <m/>
    <m/>
    <m/>
    <m/>
    <m/>
    <m/>
    <n v="347"/>
    <m/>
    <m/>
  </r>
  <r>
    <s v="Secop II"/>
    <n v="2"/>
    <x v="4"/>
    <s v="20236011413000001E"/>
    <s v="PCD-029-2023-2D"/>
    <x v="0"/>
    <x v="5"/>
    <s v="Contratación Directa"/>
    <s v="Prestación de Servicios Profesionales "/>
    <x v="5"/>
    <s v="PRESTACIÖN DE SERVICIOS PROFESIONALES CON AUTONOMÍA TÉCNICA Y ADMINISTRATIVA PARA APOYAR LA GESTIÓN DE LA DIRECCIÓN GENERAL DE MIGRACIÓN COLOMBIA, DE ACUERDO CON LAS CONDICIONES SEÑALADAS Y ESPECIFICACIONES TÉCNICAS DESCRITAS EN LOS ESTUDIOS PREVIOS."/>
    <s v="80161504"/>
    <m/>
    <n v="71500000"/>
    <n v="71500000"/>
    <n v="11323"/>
    <s v="A-02-02-02-008-003"/>
    <s v="Celebrado"/>
    <s v="En ejecución"/>
    <m/>
    <s v="CO-014-2023"/>
    <s v="Enero"/>
    <d v="2023-01-17T00:00:00"/>
    <s v="Prestación de Servicios Profesionales"/>
    <m/>
    <s v="Nivel Central"/>
    <s v="Bogotá D.C."/>
    <s v="Adriana Marcela Rosas Suarez "/>
    <n v="1026262941"/>
    <m/>
    <n v="17423"/>
    <d v="2023-01-17T00:00:00"/>
    <n v="71500000"/>
    <m/>
    <m/>
    <m/>
    <n v="71500000"/>
    <s v="Si "/>
    <d v="2023-01-19T00:00:00"/>
    <s v="2 CUMPLIMIENTO"/>
    <d v="2023-01-19T00:00:00"/>
    <d v="2023-12-31T00:00:00"/>
    <n v="346"/>
    <s v="MARÍA PAULA AVILA GONZALEZ"/>
    <n v="52619262"/>
    <m/>
    <m/>
    <m/>
    <m/>
    <m/>
    <m/>
    <n v="71500000"/>
    <m/>
    <m/>
    <m/>
    <m/>
    <m/>
    <m/>
    <m/>
    <m/>
    <m/>
    <n v="346"/>
    <m/>
    <m/>
  </r>
  <r>
    <s v="Secop II"/>
    <n v="22"/>
    <x v="4"/>
    <s v="20232241413000001E"/>
    <s v="PCD-030-2023-2J"/>
    <x v="0"/>
    <x v="4"/>
    <s v="Contratación Directa"/>
    <s v="Prestación de Servicios Profesionales "/>
    <x v="10"/>
    <s v="PRESTACION DE SERVICIOS PROFESIONALES CON AUTONOMÍA TÉCNICA Y ADMINISTRATIVA  PARA APOYAR LA GESTIÓN DEL GRUPO DE DEFENSA JUDICIAL, EXTRAJUDICIAL Y VÍA ADMINISTRATIVA DE LA OFICINA ASESORA JURÍDICA  DE MIGRACIÓN COLOMBIA DE ACUERDO CON LAS CONDICIONES SEÑALADAS Y ESPECIFICACIONES TÉCNICAS DESCRITAS EN LOS ESTUDIOS PREVIOS."/>
    <s v="80121704;80161504"/>
    <m/>
    <n v="55000000"/>
    <n v="55000000"/>
    <n v="10023"/>
    <s v="A-02-02-02-008-003"/>
    <s v="Celebrado"/>
    <s v="En ejecución"/>
    <m/>
    <s v="CO-020-2023"/>
    <s v="Enero"/>
    <d v="2023-01-18T00:00:00"/>
    <s v="Prestación de Servicios Profesionales"/>
    <m/>
    <s v="Nivel Central"/>
    <s v="Bogotá D.C."/>
    <s v="MYRIAM BUITRAGO ESPITIA"/>
    <n v="24018748"/>
    <m/>
    <n v="20623"/>
    <d v="2023-01-19T00:00:00"/>
    <n v="55000000"/>
    <m/>
    <m/>
    <m/>
    <n v="55000000"/>
    <s v="Si "/>
    <d v="2023-01-19T00:00:00"/>
    <s v="2 CUMPLIMIENTO"/>
    <d v="2023-01-23T00:00:00"/>
    <d v="2023-12-31T00:00:00"/>
    <n v="342"/>
    <s v="CARLOS JULIO AVILA CORONEL"/>
    <n v="79279880"/>
    <m/>
    <m/>
    <m/>
    <m/>
    <m/>
    <m/>
    <n v="55000000"/>
    <m/>
    <m/>
    <m/>
    <m/>
    <m/>
    <m/>
    <m/>
    <m/>
    <m/>
    <n v="342"/>
    <m/>
    <m/>
  </r>
  <r>
    <s v="Secop II"/>
    <n v="17"/>
    <x v="4"/>
    <s v="20232121413000003E"/>
    <s v="PCD-031-2023-11P"/>
    <x v="0"/>
    <x v="4"/>
    <s v="Contratación Directa"/>
    <s v="Prestación de Servicios Profesionales "/>
    <x v="5"/>
    <s v="PRESTACIÓN DE SERVICIOS PROFESIONALES CON AUTONOMÍA TÉCNICA Y ADMINISTRATIVA, EN LA OFICINA ASESORA DE PLANEACIÓN PARA EL MONITOREO Y SEGUIMIENTO DOCUMENTAL  DE ACUERDO CON LAS CONDICIONES SEÑALADAS Y ESPECIFICACIONES DESCRITAS EN LOS ESTUDIOS PREVIOS."/>
    <s v="801615;8012170;80101605;93121600"/>
    <m/>
    <n v="57500000"/>
    <n v="57500000"/>
    <n v="10523"/>
    <s v="C-1199-1002-11-0-1199054-02"/>
    <s v="Celebrado"/>
    <s v="En ejecución"/>
    <m/>
    <s v="CO-013-2023"/>
    <s v="Enero"/>
    <d v="2023-01-18T00:00:00"/>
    <s v="Prestación de Servicios Profesionales"/>
    <m/>
    <s v="Nivel Central"/>
    <s v="Bogotá D.C."/>
    <s v="SANDRA MARCELA CAJAMARCA GUZMAN"/>
    <n v="1010167732"/>
    <m/>
    <n v="19723"/>
    <d v="2023-01-19T00:00:00"/>
    <n v="57500000"/>
    <m/>
    <m/>
    <m/>
    <n v="57500000"/>
    <s v="Si "/>
    <d v="2023-01-19T00:00:00"/>
    <s v="2 CUMPLIMIENTO"/>
    <d v="2023-01-20T00:00:00"/>
    <d v="2023-12-31T00:00:00"/>
    <n v="345"/>
    <s v="JORGE ENRIQUE GARCIA LONDOÑO"/>
    <n v="79276876"/>
    <m/>
    <m/>
    <m/>
    <m/>
    <m/>
    <m/>
    <n v="57500000"/>
    <m/>
    <m/>
    <m/>
    <m/>
    <m/>
    <m/>
    <m/>
    <m/>
    <m/>
    <n v="345"/>
    <m/>
    <m/>
  </r>
  <r>
    <s v="Secop II"/>
    <n v="11"/>
    <x v="4"/>
    <s v="20232121413000008E"/>
    <s v="PCD-046-2023-5P"/>
    <x v="0"/>
    <x v="12"/>
    <s v="Contratación Directa"/>
    <s v="Prestación de Servicios Profesionales "/>
    <x v="5"/>
    <s v="PRESTACIÓN DE SERVICIOS PROFESIONALES CON AUTONOMÍA TÉCNICA Y ADMINISTRATIVA EN LA OFICINA ASESORA DE PLANEACIÓN PARA LA ELABORACIÓN DE ANÁLISIS, INFORMES Y REPORTES DE REGISTROS ADMINISTRATIVOS."/>
    <s v="801615;80121704;80101605;81112006;81112007;811315;93121600"/>
    <m/>
    <n v="55000000"/>
    <n v="55000000"/>
    <n v="15723"/>
    <s v="C-1199-1002-11-0-1199054-02"/>
    <s v="Celebrado"/>
    <s v="En ejecución"/>
    <m/>
    <s v="CO-044-2023"/>
    <s v="Enero"/>
    <d v="2023-01-31T00:00:00"/>
    <s v="Prestación de Servicios Profesionales"/>
    <m/>
    <s v="Nivel Central"/>
    <s v="Bogotá D.C."/>
    <s v="CESAR EMILIO TORRES REYES"/>
    <n v="1082992710"/>
    <m/>
    <n v="30923"/>
    <d v="2023-01-31T00:00:00"/>
    <n v="55000000"/>
    <m/>
    <m/>
    <m/>
    <n v="55000000"/>
    <s v="Si "/>
    <d v="2023-01-19T00:00:00"/>
    <s v="2 CUMPLIMIENTO"/>
    <d v="2023-01-30T00:00:00"/>
    <d v="2023-12-31T00:00:00"/>
    <n v="335"/>
    <s v="Oscar Andres Valderrama Cano"/>
    <n v="80791769"/>
    <m/>
    <m/>
    <m/>
    <m/>
    <m/>
    <m/>
    <n v="55000000"/>
    <m/>
    <m/>
    <m/>
    <m/>
    <m/>
    <m/>
    <m/>
    <m/>
    <m/>
    <n v="335"/>
    <m/>
    <m/>
  </r>
  <r>
    <s v="Secop II"/>
    <n v="13"/>
    <x v="4"/>
    <s v="20232121413000007E"/>
    <s v="PCD-048-2023-7P"/>
    <x v="0"/>
    <x v="6"/>
    <s v="Contratación Directa"/>
    <s v="Prestación de Servicios Profesionales "/>
    <x v="5"/>
    <s v="PRESTACIÓN DE SERVICIOS PROFESIONALES CON AUTONOMÍA TÉCNICA Y ADMINISTRATIVA EN LA OFICINA ASESORA DE PLANEACIÓN, EN ASUNTOS JURÍDICOS PARA LA ESTRUCTURACIÓN DE ESTUDIOS EN PRO DEL MEJORAMIENTO EN LA OPERATIVIDAD MISIONAL Y ADMINISTRATIVA DE LA ENTIDAD."/>
    <s v="801615;801015;80121704;80101605;80121803"/>
    <m/>
    <n v="55000000"/>
    <n v="55000000"/>
    <n v="15423"/>
    <s v="C-1199-1002-11-0-1199060-02"/>
    <s v="en tramite "/>
    <m/>
    <m/>
    <m/>
    <m/>
    <m/>
    <m/>
    <m/>
    <m/>
    <m/>
    <m/>
    <m/>
    <m/>
    <m/>
    <m/>
    <m/>
    <m/>
    <m/>
    <m/>
    <n v="0"/>
    <s v="Si "/>
    <m/>
    <s v="2 CUMPLIMIENTO"/>
    <m/>
    <d v="2023-12-31T00:00:00"/>
    <n v="45291"/>
    <m/>
    <m/>
    <m/>
    <m/>
    <m/>
    <m/>
    <m/>
    <m/>
    <n v="0"/>
    <m/>
    <m/>
    <m/>
    <m/>
    <m/>
    <m/>
    <m/>
    <m/>
    <m/>
    <n v="45291"/>
    <m/>
    <m/>
  </r>
  <r>
    <s v="Secop II"/>
    <n v="15"/>
    <x v="4"/>
    <s v="20232121413000010E"/>
    <s v="PCD-049-2023-9P"/>
    <x v="0"/>
    <x v="6"/>
    <s v="Contratación Directa"/>
    <s v="Prestación de Servicios Profesionales "/>
    <x v="5"/>
    <s v="PRESTACIÓN DE SERVICIOS PROFESIONALES CON AUTONOMÍA TÉCNICA Y ADMINISTRATIVA EN LA OFICINA ASESORA DE PLANEACIÓN, PARA LA ADMINISTRACIÓN, GESTIONAMIENTO, PROCESAMIENTO Y ORGANIZACIÓN DE DATOS PARA EL GEME."/>
    <s v="801615;80121704;80101605;81112006;81112007;81102702"/>
    <m/>
    <n v="55000000"/>
    <n v="55000000"/>
    <n v="15123"/>
    <s v="C-1199-1002-11-0-1199054-02"/>
    <s v="en tramite "/>
    <m/>
    <m/>
    <m/>
    <m/>
    <m/>
    <m/>
    <m/>
    <m/>
    <m/>
    <m/>
    <m/>
    <m/>
    <m/>
    <m/>
    <m/>
    <m/>
    <m/>
    <m/>
    <m/>
    <m/>
    <m/>
    <m/>
    <m/>
    <m/>
    <m/>
    <m/>
    <m/>
    <m/>
    <m/>
    <m/>
    <m/>
    <m/>
    <m/>
    <m/>
    <m/>
    <m/>
    <m/>
    <m/>
    <m/>
    <m/>
    <m/>
    <m/>
    <m/>
    <m/>
    <m/>
    <m/>
  </r>
  <r>
    <s v="Secop II"/>
    <n v="3"/>
    <x v="4"/>
    <s v="20232111413000001E"/>
    <s v="PCD-050-2023-3D"/>
    <x v="0"/>
    <x v="12"/>
    <s v="Contratación Directa"/>
    <s v="Prestación de Servicios Profesionales "/>
    <x v="4"/>
    <s v="PRESTACIÖN DE SERVICIOS PROFESIONALES CON AUTONOMÍA TÉCNICA Y ADMINISTRATIVA PARA EL APOYO EN LA GESTIÓN DE LA DIRECCIÓN GENERAL EN EL SEGUIMIENTO A COMPROMISOS INTERNACIONALES  Y  PROYECTOS DE COOPERACIÓN INTERNACIONAL, DE ACUERDO CON LAS CONDICIONES SEÑALADAS Y ESPECIFICACIONES TÉCNICAS DESCRITAS EN LOS ESTUDIOS PREVIOS."/>
    <n v="80161504"/>
    <m/>
    <n v="46000000"/>
    <n v="44000000"/>
    <n v="18823"/>
    <s v="A-02-02-02-008-003"/>
    <s v="en tramite "/>
    <m/>
    <m/>
    <m/>
    <m/>
    <m/>
    <m/>
    <m/>
    <m/>
    <m/>
    <m/>
    <m/>
    <m/>
    <m/>
    <m/>
    <m/>
    <m/>
    <m/>
    <m/>
    <m/>
    <m/>
    <m/>
    <m/>
    <m/>
    <m/>
    <m/>
    <m/>
    <m/>
    <m/>
    <m/>
    <m/>
    <m/>
    <m/>
    <m/>
    <m/>
    <m/>
    <m/>
    <m/>
    <m/>
    <m/>
    <m/>
    <m/>
    <m/>
    <m/>
    <m/>
    <m/>
    <m/>
  </r>
  <r>
    <s v="Secop II"/>
    <n v="16"/>
    <x v="4"/>
    <s v="20232121413000009E"/>
    <s v="PCD-051-2023-10P"/>
    <x v="0"/>
    <x v="6"/>
    <s v="Contratación Directa"/>
    <s v="Prestación de Servicios Profesionales "/>
    <x v="5"/>
    <s v="PRESTACIÓN DE SERVICIOS PROFESIONALES CON AUTONOMÍA TÉCNICA Y ADMINISTRATIVA EN LA OFICINA ASESORA DE PLANEACIÓN PARA LA CONSOLIDACIÓN DEL SISTEMA INTEGRADO DE GESTIÓN Y FORTALECIMIENTO DE LA GESTIÓN ORGANIZACIONAL."/>
    <s v="801615;80121704;80101605;81102702"/>
    <m/>
    <n v="55000000"/>
    <n v="55000000"/>
    <n v="15323"/>
    <s v="C-1199-1002-11-0-1199060-02"/>
    <s v="en tramite "/>
    <m/>
    <m/>
    <m/>
    <m/>
    <m/>
    <m/>
    <m/>
    <m/>
    <m/>
    <m/>
    <m/>
    <m/>
    <m/>
    <m/>
    <m/>
    <m/>
    <m/>
    <m/>
    <m/>
    <m/>
    <m/>
    <m/>
    <m/>
    <m/>
    <m/>
    <m/>
    <m/>
    <m/>
    <m/>
    <m/>
    <m/>
    <m/>
    <m/>
    <m/>
    <m/>
    <m/>
    <m/>
    <m/>
    <m/>
    <m/>
    <m/>
    <m/>
    <m/>
    <m/>
    <m/>
    <m/>
  </r>
  <r>
    <s v="Secop II"/>
    <n v="25"/>
    <x v="4"/>
    <s v="20236231416000001E"/>
    <s v="PCD-057-2023-6J"/>
    <x v="0"/>
    <x v="14"/>
    <s v="Contratación Directa"/>
    <s v="Prestación de Servicios Profesionales "/>
    <x v="10"/>
    <s v="CONTRATAR LA PUBLICACIÓN EN EL DIARIO OFICIAL DE LOS ACTOS ADMINISTRATIVOS QUE DEMANDE LA UAEMC"/>
    <s v="82121506"/>
    <m/>
    <n v="6000000"/>
    <n v="6000000"/>
    <n v="15623"/>
    <s v="A-02-02-02-008-003"/>
    <s v="en tramite "/>
    <m/>
    <m/>
    <m/>
    <m/>
    <m/>
    <m/>
    <m/>
    <m/>
    <m/>
    <m/>
    <m/>
    <m/>
    <m/>
    <m/>
    <m/>
    <m/>
    <m/>
    <m/>
    <m/>
    <m/>
    <m/>
    <m/>
    <m/>
    <m/>
    <m/>
    <m/>
    <m/>
    <m/>
    <m/>
    <m/>
    <m/>
    <m/>
    <m/>
    <m/>
    <m/>
    <m/>
    <m/>
    <m/>
    <m/>
    <m/>
    <m/>
    <m/>
    <m/>
    <m/>
    <m/>
    <m/>
  </r>
  <r>
    <s v="Secop II"/>
    <n v="6"/>
    <x v="4"/>
    <s v="20236311413000002E"/>
    <s v="PCD-058-2023-6D"/>
    <x v="0"/>
    <x v="6"/>
    <s v="Contratación Directa"/>
    <s v="Prestación de Servicios Profesionales "/>
    <x v="19"/>
    <s v="PRESTACIÖN DE SERVICIOS DE APOYO A LA GESTIÓN DE LA SUBDIRECCIÓN DE CONTROL DISCIPLINARIO INTERNO, EN LAS LABORES SECRETARIALES, DE ACUERDO CON LAS CONDICIONES SEÑALADAS Y ESPECIFICACIONES TÉCNICAS DESCRITAS EN LOS ESTUDIOS PREVIOS."/>
    <n v="80161500"/>
    <m/>
    <n v="29700000"/>
    <n v="29700000"/>
    <n v="10223"/>
    <s v="A-02-02-02-008-003"/>
    <s v="en tramite "/>
    <m/>
    <m/>
    <m/>
    <m/>
    <m/>
    <m/>
    <m/>
    <m/>
    <m/>
    <m/>
    <m/>
    <m/>
    <m/>
    <m/>
    <m/>
    <m/>
    <m/>
    <m/>
    <m/>
    <m/>
    <m/>
    <m/>
    <m/>
    <m/>
    <m/>
    <m/>
    <m/>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2"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5:C42" firstHeaderRow="1" firstDataRow="2" firstDataCol="1" rowPageCount="1" colPageCount="1"/>
  <pivotFields count="64">
    <pivotField showAll="0"/>
    <pivotField dataField="1" showAll="0"/>
    <pivotField axis="axisRow" showAll="0">
      <items count="6">
        <item x="0"/>
        <item x="4"/>
        <item x="2"/>
        <item x="1"/>
        <item x="3"/>
        <item t="default"/>
      </items>
    </pivotField>
    <pivotField showAll="0"/>
    <pivotField showAll="0"/>
    <pivotField axis="axisCol" showAll="0">
      <items count="2">
        <item x="0"/>
        <item t="default"/>
      </items>
    </pivotField>
    <pivotField axis="axisPage" numFmtId="14" showAll="0">
      <items count="16">
        <item x="7"/>
        <item x="9"/>
        <item x="0"/>
        <item x="5"/>
        <item x="4"/>
        <item x="2"/>
        <item x="1"/>
        <item x="3"/>
        <item x="11"/>
        <item x="10"/>
        <item x="8"/>
        <item x="13"/>
        <item x="12"/>
        <item x="14"/>
        <item x="6"/>
        <item t="default"/>
      </items>
    </pivotField>
    <pivotField showAll="0"/>
    <pivotField showAll="0"/>
    <pivotField showAll="0"/>
    <pivotField showAll="0"/>
    <pivotField showAll="0"/>
    <pivotField showAll="0"/>
    <pivotField numFmtId="42" showAll="0"/>
    <pivotField numFmtId="42"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6">
    <i>
      <x/>
    </i>
    <i>
      <x v="1"/>
    </i>
    <i>
      <x v="2"/>
    </i>
    <i>
      <x v="3"/>
    </i>
    <i>
      <x v="4"/>
    </i>
    <i t="grand">
      <x/>
    </i>
  </rowItems>
  <colFields count="1">
    <field x="5"/>
  </colFields>
  <colItems count="2">
    <i>
      <x/>
    </i>
    <i t="grand">
      <x/>
    </i>
  </colItems>
  <pageFields count="1">
    <pageField fld="6" hier="-1"/>
  </pageFields>
  <dataFields count="1">
    <dataField name="Cuenta de CONSECUTIVO PAABS EXCEL Y ESTUDIOS PREVIOS " fld="1" subtotal="count" baseField="0" baseItem="454746608"/>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Dinámica1"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7:C29" firstHeaderRow="1" firstDataRow="2" firstDataCol="1" rowPageCount="1" colPageCount="1"/>
  <pivotFields count="64">
    <pivotField showAll="0"/>
    <pivotField dataField="1" showAll="0"/>
    <pivotField showAll="0"/>
    <pivotField showAll="0"/>
    <pivotField showAll="0"/>
    <pivotField axis="axisCol" showAll="0">
      <items count="2">
        <item x="0"/>
        <item t="default"/>
      </items>
    </pivotField>
    <pivotField axis="axisPage" numFmtId="14" showAll="0">
      <items count="16">
        <item x="7"/>
        <item x="9"/>
        <item x="0"/>
        <item x="5"/>
        <item x="4"/>
        <item x="2"/>
        <item x="1"/>
        <item x="3"/>
        <item x="11"/>
        <item x="10"/>
        <item x="8"/>
        <item x="13"/>
        <item x="12"/>
        <item x="14"/>
        <item x="6"/>
        <item t="default"/>
      </items>
    </pivotField>
    <pivotField showAll="0"/>
    <pivotField showAll="0"/>
    <pivotField axis="axisRow" showAll="0">
      <items count="21">
        <item x="19"/>
        <item x="4"/>
        <item x="13"/>
        <item x="16"/>
        <item x="11"/>
        <item x="5"/>
        <item x="10"/>
        <item x="6"/>
        <item x="3"/>
        <item x="2"/>
        <item x="9"/>
        <item x="7"/>
        <item x="14"/>
        <item x="0"/>
        <item x="18"/>
        <item x="1"/>
        <item x="15"/>
        <item x="17"/>
        <item x="8"/>
        <item x="12"/>
        <item t="default"/>
      </items>
    </pivotField>
    <pivotField showAll="0"/>
    <pivotField showAll="0"/>
    <pivotField showAll="0"/>
    <pivotField numFmtId="42" showAll="0"/>
    <pivotField numFmtId="42"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9"/>
  </rowFields>
  <rowItems count="21">
    <i>
      <x/>
    </i>
    <i>
      <x v="1"/>
    </i>
    <i>
      <x v="2"/>
    </i>
    <i>
      <x v="3"/>
    </i>
    <i>
      <x v="4"/>
    </i>
    <i>
      <x v="5"/>
    </i>
    <i>
      <x v="6"/>
    </i>
    <i>
      <x v="7"/>
    </i>
    <i>
      <x v="8"/>
    </i>
    <i>
      <x v="9"/>
    </i>
    <i>
      <x v="10"/>
    </i>
    <i>
      <x v="11"/>
    </i>
    <i>
      <x v="12"/>
    </i>
    <i>
      <x v="13"/>
    </i>
    <i>
      <x v="14"/>
    </i>
    <i>
      <x v="15"/>
    </i>
    <i>
      <x v="16"/>
    </i>
    <i>
      <x v="17"/>
    </i>
    <i>
      <x v="18"/>
    </i>
    <i>
      <x v="19"/>
    </i>
    <i t="grand">
      <x/>
    </i>
  </rowItems>
  <colFields count="1">
    <field x="5"/>
  </colFields>
  <colItems count="2">
    <i>
      <x/>
    </i>
    <i t="grand">
      <x/>
    </i>
  </colItems>
  <pageFields count="1">
    <pageField fld="6" hier="-1"/>
  </pageFields>
  <dataFields count="1">
    <dataField name="Cuenta de CONSECUTIVO PAABS EXCEL Y ESTUDIOS PREVIOS " fld="1" subtotal="count" baseField="0" baseItem="454746608"/>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a1" displayName="Tabla1" ref="A4:BV105" totalsRowShown="0" headerRowDxfId="78" dataDxfId="76" headerRowBorderDxfId="77" tableBorderDxfId="75" totalsRowBorderDxfId="74">
  <tableColumns count="74">
    <tableColumn id="70" name="ENTIDAD" dataDxfId="73"/>
    <tableColumn id="71" name="NIT" dataDxfId="72"/>
    <tableColumn id="1" name="PLATAFORMA" dataDxfId="71"/>
    <tableColumn id="2" name="CONSECUTIVO PAABS EXCEL Y ESTUDIOS PREVIOS " dataDxfId="70"/>
    <tableColumn id="3" name="PROFESIONAL ENCARGADO" dataDxfId="69"/>
    <tableColumn id="4" name="EXPEDIENTE" dataDxfId="68"/>
    <tableColumn id="5" name="N°PROCESO EN SECOP / No. EVENTO " dataDxfId="67"/>
    <tableColumn id="6" name="MES" dataDxfId="66"/>
    <tableColumn id="7" name="FECHA PUBLICACION PROCESO SECOP II-TIENDA VIRTUAL" dataDxfId="65"/>
    <tableColumn id="8" name="MODALIDAD" dataDxfId="64"/>
    <tableColumn id="9" name="CAUSAL" dataDxfId="63"/>
    <tableColumn id="10" name="AREA DE LA  NECESiDAD" dataDxfId="62"/>
    <tableColumn id="11" name="OBJETO" dataDxfId="61"/>
    <tableColumn id="12" name="CODIGO UNSCSP" dataDxfId="60"/>
    <tableColumn id="13" name="NOMBRE DE CODIGO" dataDxfId="59"/>
    <tableColumn id="14" name="VALOR PROCESO EN EL PAABS SECOP II" dataDxfId="58"/>
    <tableColumn id="15" name="VALOR PROCESO  ESTUDIOS PREVIOS " dataDxfId="57"/>
    <tableColumn id="16" name="CDP" dataDxfId="56"/>
    <tableColumn id="17" name="RUBRO" dataDxfId="55"/>
    <tableColumn id="18" name="ETAPA" dataDxfId="54"/>
    <tableColumn id="19" name="ESTADO" dataDxfId="53"/>
    <tableColumn id="20" name="RESOLUCION DECLARACTORIA DESIERTO" dataDxfId="52"/>
    <tableColumn id="21" name="N° DE CONTRATO CELEBRADO" dataDxfId="51"/>
    <tableColumn id="22" name="MES2" dataDxfId="50"/>
    <tableColumn id="23" name="FECHA DE FIRMA CONTRATO" dataDxfId="49"/>
    <tableColumn id="24" name="TIPO DE CONTRATO" dataDxfId="48"/>
    <tableColumn id="25" name="OTRO TIPO DE CONTRATO" dataDxfId="47"/>
    <tableColumn id="26" name="REGIONAL" dataDxfId="46"/>
    <tableColumn id="27" name="_x000a_LUGAR DE EJECUCION_x000a_" dataDxfId="45"/>
    <tableColumn id="28" name="CONTRATISTA" dataDxfId="44"/>
    <tableColumn id="29" name="IDENTIFICACION" dataDxfId="43"/>
    <tableColumn id="30" name="DV" dataDxfId="42"/>
    <tableColumn id="74" name="PROFESIÓN" dataDxfId="41"/>
    <tableColumn id="68" name="MYPIME" dataDxfId="40"/>
    <tableColumn id="72" name="CLASIFICACION" dataDxfId="39"/>
    <tableColumn id="73" name="TIPO DE ORGANIZACIÓN" dataDxfId="38"/>
    <tableColumn id="65" name="FECHA DE NACIMIENTO" dataDxfId="37"/>
    <tableColumn id="67" name="EDAD" dataDxfId="36">
      <calculatedColumnFormula>+YEAR(TODAY())-YEAR(Tabla1[[#This Row],[FECHA DE NACIMIENTO]])</calculatedColumnFormula>
    </tableColumn>
    <tableColumn id="31" name="N° RP" dataDxfId="35"/>
    <tableColumn id="32" name="FECHA RP" dataDxfId="34"/>
    <tableColumn id="33" name="VALOR  2023" dataDxfId="33"/>
    <tableColumn id="34" name="VALOR VF 2024" dataDxfId="32"/>
    <tableColumn id="35" name="VALOR VF 2025" dataDxfId="31"/>
    <tableColumn id="36" name="VALOR VF 2026" dataDxfId="30"/>
    <tableColumn id="37" name="VALOR TOTAL CONTRATO + VF" dataDxfId="29" dataCellStyle="Moneda [0]"/>
    <tableColumn id="38" name="GARANTIA" dataDxfId="28"/>
    <tableColumn id="39" name="FECHA DE EXPEDICION GARANTIA" dataDxfId="27"/>
    <tableColumn id="40" name="RIESGOS" dataDxfId="26"/>
    <tableColumn id="41" name="FECHA DE INICIO DEL CONTRATO" dataDxfId="25"/>
    <tableColumn id="42" name="FECHA DE TERMINACION DEL CONTRATO" dataDxfId="24"/>
    <tableColumn id="43" name="DIAS DE EJECUCION DEL CONTRATO" dataDxfId="23"/>
    <tableColumn id="44" name="NOMBRE SUPERVISOR" dataDxfId="22"/>
    <tableColumn id="45" name="CEDULA SUPERVISOR" dataDxfId="21"/>
    <tableColumn id="46" name="ADICION 1 " dataDxfId="20"/>
    <tableColumn id="47" name="FECHA  DE FIRMA" dataDxfId="19"/>
    <tableColumn id="48" name="ADICION 2" dataDxfId="18"/>
    <tableColumn id="69" name="FECHA FIRMA" dataDxfId="17"/>
    <tableColumn id="66" name="ADICION 3" dataDxfId="16"/>
    <tableColumn id="49" name="FECHADE FIRMA" dataDxfId="15"/>
    <tableColumn id="50" name="LIBERACION" dataDxfId="14"/>
    <tableColumn id="51" name="FECHA LIBERACION " dataDxfId="13"/>
    <tableColumn id="52" name="VALOR TOTAL DEL CONTRATO CON ADICIONES VIGENCIA" dataDxfId="12"/>
    <tableColumn id="53" name="PRORROGA 1  EN DIAS" dataDxfId="11"/>
    <tableColumn id="54" name="FECHADE TERMINACION DEL CONTRATO" dataDxfId="10"/>
    <tableColumn id="55" name="FECHA FIRMA DEL DOCUMENTO" dataDxfId="9"/>
    <tableColumn id="56" name="PRORROGA 2 EN DIAS" dataDxfId="8"/>
    <tableColumn id="57" name="FECHA DE TERMINACION DEL CONTRATO2" dataDxfId="7"/>
    <tableColumn id="58" name="FECHA FIRMA DEL DOCUMENTOS" dataDxfId="6"/>
    <tableColumn id="59" name="PRORROGA 3 EN DIAS" dataDxfId="5"/>
    <tableColumn id="60" name="FECHA DE TERMINACION DEL CONTRATO3" dataDxfId="4"/>
    <tableColumn id="61" name="FECHA FIRMA DEL DOCUMENTO2" dataDxfId="3"/>
    <tableColumn id="62" name="TIEMPO DE EJECUCION DEL CONTRATO CON LAS PRORROGAS" dataDxfId="2"/>
    <tableColumn id="63" name="FECHA DE LIQUIDACION DEL CONTRATO" dataDxfId="1"/>
    <tableColumn id="64" name="OBSERVACION "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javascript:void(0);" TargetMode="External"/><Relationship Id="rId7" Type="http://schemas.openxmlformats.org/officeDocument/2006/relationships/printerSettings" Target="../printerSettings/printerSettings1.bin"/><Relationship Id="rId2" Type="http://schemas.openxmlformats.org/officeDocument/2006/relationships/hyperlink" Target="javascript:void(0);" TargetMode="External"/><Relationship Id="rId1" Type="http://schemas.openxmlformats.org/officeDocument/2006/relationships/hyperlink" Target="javascript:void(0);" TargetMode="External"/><Relationship Id="rId6" Type="http://schemas.openxmlformats.org/officeDocument/2006/relationships/hyperlink" Target="javascript:void(0);" TargetMode="External"/><Relationship Id="rId5" Type="http://schemas.openxmlformats.org/officeDocument/2006/relationships/hyperlink" Target="javascript:void(0);" TargetMode="External"/><Relationship Id="rId4" Type="http://schemas.openxmlformats.org/officeDocument/2006/relationships/hyperlink" Target="javascript:void(0);" TargetMode="External"/><Relationship Id="rId9"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C42"/>
  <sheetViews>
    <sheetView workbookViewId="0">
      <selection activeCell="C29" sqref="C29"/>
    </sheetView>
  </sheetViews>
  <sheetFormatPr baseColWidth="10" defaultRowHeight="15" x14ac:dyDescent="0.25"/>
  <cols>
    <col min="1" max="1" width="55.42578125" customWidth="1"/>
    <col min="2" max="2" width="22.42578125" customWidth="1"/>
    <col min="3" max="3" width="12.5703125" bestFit="1" customWidth="1"/>
  </cols>
  <sheetData>
    <row r="5" spans="1:3" x14ac:dyDescent="0.25">
      <c r="A5" s="12" t="s">
        <v>5</v>
      </c>
      <c r="B5" t="s">
        <v>428</v>
      </c>
    </row>
    <row r="7" spans="1:3" x14ac:dyDescent="0.25">
      <c r="A7" s="12" t="s">
        <v>424</v>
      </c>
      <c r="B7" s="12" t="s">
        <v>427</v>
      </c>
    </row>
    <row r="8" spans="1:3" x14ac:dyDescent="0.25">
      <c r="A8" s="12" t="s">
        <v>425</v>
      </c>
      <c r="B8" t="s">
        <v>58</v>
      </c>
      <c r="C8" t="s">
        <v>426</v>
      </c>
    </row>
    <row r="9" spans="1:3" x14ac:dyDescent="0.25">
      <c r="A9" s="13" t="s">
        <v>419</v>
      </c>
      <c r="B9" s="11">
        <v>1</v>
      </c>
      <c r="C9" s="11">
        <v>1</v>
      </c>
    </row>
    <row r="10" spans="1:3" x14ac:dyDescent="0.25">
      <c r="A10" s="13" t="s">
        <v>137</v>
      </c>
      <c r="B10" s="11">
        <v>4</v>
      </c>
      <c r="C10" s="11">
        <v>4</v>
      </c>
    </row>
    <row r="11" spans="1:3" x14ac:dyDescent="0.25">
      <c r="A11" s="13" t="s">
        <v>293</v>
      </c>
      <c r="B11" s="11">
        <v>2</v>
      </c>
      <c r="C11" s="11">
        <v>2</v>
      </c>
    </row>
    <row r="12" spans="1:3" x14ac:dyDescent="0.25">
      <c r="A12" s="13" t="s">
        <v>332</v>
      </c>
      <c r="B12" s="11">
        <v>1</v>
      </c>
      <c r="C12" s="11">
        <v>1</v>
      </c>
    </row>
    <row r="13" spans="1:3" x14ac:dyDescent="0.25">
      <c r="A13" s="13" t="s">
        <v>251</v>
      </c>
      <c r="B13" s="11">
        <v>2</v>
      </c>
      <c r="C13" s="11">
        <v>2</v>
      </c>
    </row>
    <row r="14" spans="1:3" x14ac:dyDescent="0.25">
      <c r="A14" s="13" t="s">
        <v>151</v>
      </c>
      <c r="B14" s="11">
        <v>11</v>
      </c>
      <c r="C14" s="11">
        <v>11</v>
      </c>
    </row>
    <row r="15" spans="1:3" x14ac:dyDescent="0.25">
      <c r="A15" s="13" t="s">
        <v>245</v>
      </c>
      <c r="B15" s="11">
        <v>4</v>
      </c>
      <c r="C15" s="11">
        <v>4</v>
      </c>
    </row>
    <row r="16" spans="1:3" x14ac:dyDescent="0.25">
      <c r="A16" s="13" t="s">
        <v>167</v>
      </c>
      <c r="B16" s="11">
        <v>1</v>
      </c>
      <c r="C16" s="11">
        <v>1</v>
      </c>
    </row>
    <row r="17" spans="1:3" x14ac:dyDescent="0.25">
      <c r="A17" s="13" t="s">
        <v>100</v>
      </c>
      <c r="B17" s="11">
        <v>4</v>
      </c>
      <c r="C17" s="11">
        <v>4</v>
      </c>
    </row>
    <row r="18" spans="1:3" x14ac:dyDescent="0.25">
      <c r="A18" s="13" t="s">
        <v>87</v>
      </c>
      <c r="B18" s="11">
        <v>6</v>
      </c>
      <c r="C18" s="11">
        <v>6</v>
      </c>
    </row>
    <row r="19" spans="1:3" x14ac:dyDescent="0.25">
      <c r="A19" s="13" t="s">
        <v>226</v>
      </c>
      <c r="B19" s="11">
        <v>6</v>
      </c>
      <c r="C19" s="11">
        <v>6</v>
      </c>
    </row>
    <row r="20" spans="1:3" x14ac:dyDescent="0.25">
      <c r="A20" s="13" t="s">
        <v>189</v>
      </c>
      <c r="B20" s="11">
        <v>2</v>
      </c>
      <c r="C20" s="11">
        <v>2</v>
      </c>
    </row>
    <row r="21" spans="1:3" x14ac:dyDescent="0.25">
      <c r="A21" s="13" t="s">
        <v>307</v>
      </c>
      <c r="B21" s="11">
        <v>2</v>
      </c>
      <c r="C21" s="11">
        <v>2</v>
      </c>
    </row>
    <row r="22" spans="1:3" x14ac:dyDescent="0.25">
      <c r="A22" s="13" t="s">
        <v>62</v>
      </c>
      <c r="B22" s="11">
        <v>5</v>
      </c>
      <c r="C22" s="11">
        <v>5</v>
      </c>
    </row>
    <row r="23" spans="1:3" x14ac:dyDescent="0.25">
      <c r="A23" s="13" t="s">
        <v>351</v>
      </c>
      <c r="B23" s="11">
        <v>1</v>
      </c>
      <c r="C23" s="11">
        <v>1</v>
      </c>
    </row>
    <row r="24" spans="1:3" x14ac:dyDescent="0.25">
      <c r="A24" s="13" t="s">
        <v>79</v>
      </c>
      <c r="B24" s="11">
        <v>1</v>
      </c>
      <c r="C24" s="11">
        <v>1</v>
      </c>
    </row>
    <row r="25" spans="1:3" x14ac:dyDescent="0.25">
      <c r="A25" s="13" t="s">
        <v>319</v>
      </c>
      <c r="B25" s="11">
        <v>3</v>
      </c>
      <c r="C25" s="11">
        <v>3</v>
      </c>
    </row>
    <row r="26" spans="1:3" x14ac:dyDescent="0.25">
      <c r="A26" s="13" t="s">
        <v>344</v>
      </c>
      <c r="B26" s="11">
        <v>1</v>
      </c>
      <c r="C26" s="11">
        <v>1</v>
      </c>
    </row>
    <row r="27" spans="1:3" x14ac:dyDescent="0.25">
      <c r="A27" s="13" t="s">
        <v>216</v>
      </c>
      <c r="B27" s="11">
        <v>1</v>
      </c>
      <c r="C27" s="11">
        <v>1</v>
      </c>
    </row>
    <row r="28" spans="1:3" x14ac:dyDescent="0.25">
      <c r="A28" s="13" t="s">
        <v>260</v>
      </c>
      <c r="B28" s="11">
        <v>1</v>
      </c>
      <c r="C28" s="11">
        <v>1</v>
      </c>
    </row>
    <row r="29" spans="1:3" x14ac:dyDescent="0.25">
      <c r="A29" s="13" t="s">
        <v>426</v>
      </c>
      <c r="B29" s="11">
        <v>59</v>
      </c>
      <c r="C29" s="11">
        <v>59</v>
      </c>
    </row>
    <row r="33" spans="1:3" x14ac:dyDescent="0.25">
      <c r="A33" s="12" t="s">
        <v>5</v>
      </c>
      <c r="B33" t="s">
        <v>428</v>
      </c>
    </row>
    <row r="35" spans="1:3" x14ac:dyDescent="0.25">
      <c r="A35" s="12" t="s">
        <v>424</v>
      </c>
      <c r="B35" s="12" t="s">
        <v>427</v>
      </c>
    </row>
    <row r="36" spans="1:3" x14ac:dyDescent="0.25">
      <c r="A36" s="12" t="s">
        <v>425</v>
      </c>
      <c r="B36" t="s">
        <v>58</v>
      </c>
      <c r="C36" t="s">
        <v>426</v>
      </c>
    </row>
    <row r="37" spans="1:3" x14ac:dyDescent="0.25">
      <c r="A37" s="13" t="s">
        <v>56</v>
      </c>
      <c r="B37" s="11">
        <v>11</v>
      </c>
      <c r="C37" s="11">
        <v>11</v>
      </c>
    </row>
    <row r="38" spans="1:3" x14ac:dyDescent="0.25">
      <c r="A38" s="13" t="s">
        <v>420</v>
      </c>
      <c r="B38" s="11">
        <v>14</v>
      </c>
      <c r="C38" s="11">
        <v>14</v>
      </c>
    </row>
    <row r="39" spans="1:3" x14ac:dyDescent="0.25">
      <c r="A39" s="13" t="s">
        <v>355</v>
      </c>
      <c r="B39" s="11">
        <v>12</v>
      </c>
      <c r="C39" s="11">
        <v>12</v>
      </c>
    </row>
    <row r="40" spans="1:3" x14ac:dyDescent="0.25">
      <c r="A40" s="13" t="s">
        <v>222</v>
      </c>
      <c r="B40" s="11">
        <v>12</v>
      </c>
      <c r="C40" s="11">
        <v>12</v>
      </c>
    </row>
    <row r="41" spans="1:3" x14ac:dyDescent="0.25">
      <c r="A41" s="13" t="s">
        <v>356</v>
      </c>
      <c r="B41" s="11">
        <v>10</v>
      </c>
      <c r="C41" s="11">
        <v>10</v>
      </c>
    </row>
    <row r="42" spans="1:3" x14ac:dyDescent="0.25">
      <c r="A42" s="13" t="s">
        <v>426</v>
      </c>
      <c r="B42" s="11">
        <v>59</v>
      </c>
      <c r="C42" s="11">
        <v>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264"/>
  <sheetViews>
    <sheetView tabSelected="1" topLeftCell="D76" zoomScale="90" zoomScaleNormal="90" workbookViewId="0">
      <selection activeCell="E5" sqref="E4:E5"/>
    </sheetView>
  </sheetViews>
  <sheetFormatPr baseColWidth="10" defaultColWidth="30" defaultRowHeight="15" customHeight="1" x14ac:dyDescent="0.25"/>
  <cols>
    <col min="1" max="1" width="64.28515625" style="47" customWidth="1"/>
    <col min="2" max="4" width="30" style="47" customWidth="1"/>
    <col min="5" max="5" width="41.28515625" style="47" customWidth="1"/>
    <col min="6" max="10" width="30" style="47" customWidth="1"/>
    <col min="11" max="11" width="48.85546875" style="47" customWidth="1"/>
    <col min="12" max="12" width="59.42578125" style="47" customWidth="1"/>
    <col min="13" max="13" width="49.28515625" style="47" customWidth="1"/>
    <col min="14" max="14" width="30" style="49" customWidth="1"/>
    <col min="15" max="15" width="179.28515625" style="49" customWidth="1"/>
    <col min="16" max="22" width="30" style="47" customWidth="1"/>
    <col min="23" max="23" width="30" style="48" customWidth="1"/>
    <col min="24" max="25" width="30" style="47" customWidth="1"/>
    <col min="26" max="26" width="52.5703125" style="47" customWidth="1"/>
    <col min="27" max="37" width="30" style="47" customWidth="1"/>
    <col min="38" max="38" width="30" style="48" customWidth="1"/>
    <col min="39" max="39" width="30" style="49" customWidth="1"/>
    <col min="40" max="42" width="30" style="47" customWidth="1"/>
    <col min="43" max="43" width="30" style="50" customWidth="1"/>
    <col min="44" max="44" width="30" style="47" customWidth="1"/>
    <col min="45" max="45" width="30" style="48" customWidth="1"/>
    <col min="46" max="46" width="30" style="47" customWidth="1"/>
    <col min="47" max="48" width="30" style="48" customWidth="1"/>
    <col min="49" max="51" width="30" style="47" customWidth="1"/>
    <col min="52" max="52" width="30" style="49" customWidth="1"/>
    <col min="53" max="53" width="30" style="48" customWidth="1"/>
    <col min="54" max="56" width="30" style="47" customWidth="1"/>
    <col min="57" max="57" width="30" style="48" customWidth="1"/>
    <col min="58" max="58" width="30" style="47" customWidth="1"/>
    <col min="59" max="59" width="30" style="48" customWidth="1"/>
    <col min="60" max="60" width="30" style="49" customWidth="1"/>
    <col min="61" max="61" width="30" style="47" customWidth="1"/>
    <col min="62" max="62" width="30" style="48" customWidth="1"/>
    <col min="63" max="63" width="30" style="48"/>
    <col min="64" max="65" width="30" style="47"/>
    <col min="66" max="66" width="30" style="48"/>
    <col min="67" max="67" width="30" style="47"/>
    <col min="68" max="68" width="30" style="49"/>
    <col min="69" max="69" width="30" style="48"/>
    <col min="70" max="70" width="30" style="47"/>
    <col min="71" max="71" width="20.85546875" style="48" customWidth="1"/>
    <col min="72" max="16384" width="30" style="47"/>
  </cols>
  <sheetData>
    <row r="1" spans="1:74" ht="12.75" customHeight="1" x14ac:dyDescent="0.25">
      <c r="A1" s="95"/>
      <c r="B1" s="97"/>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c r="AK1" s="98"/>
      <c r="AL1" s="98"/>
      <c r="AM1" s="98"/>
      <c r="AN1" s="98"/>
      <c r="AO1" s="98"/>
      <c r="AP1" s="98"/>
      <c r="AQ1" s="98"/>
      <c r="AR1" s="98"/>
      <c r="AS1" s="98"/>
      <c r="AT1" s="98"/>
      <c r="AU1" s="98"/>
      <c r="AV1" s="98"/>
      <c r="AW1" s="98"/>
      <c r="AX1" s="98"/>
      <c r="AY1" s="98"/>
      <c r="AZ1" s="98"/>
      <c r="BA1" s="98"/>
      <c r="BB1" s="98"/>
      <c r="BC1" s="98"/>
      <c r="BD1" s="98"/>
      <c r="BE1" s="98"/>
      <c r="BF1" s="98"/>
      <c r="BG1" s="98"/>
      <c r="BH1" s="98"/>
      <c r="BI1" s="98"/>
      <c r="BJ1" s="98"/>
      <c r="BK1" s="98"/>
      <c r="BL1" s="98"/>
      <c r="BM1" s="98"/>
      <c r="BN1" s="98"/>
      <c r="BO1" s="98"/>
      <c r="BP1" s="98"/>
      <c r="BQ1" s="98"/>
      <c r="BR1" s="98"/>
      <c r="BS1" s="98"/>
      <c r="BT1" s="98"/>
      <c r="BU1" s="98"/>
      <c r="BV1" s="96"/>
    </row>
    <row r="2" spans="1:74" ht="15.75" customHeight="1" x14ac:dyDescent="0.25">
      <c r="A2" s="95"/>
      <c r="B2" s="90" t="s">
        <v>497</v>
      </c>
      <c r="C2" s="90"/>
      <c r="D2" s="91"/>
      <c r="E2" s="92" t="s">
        <v>498</v>
      </c>
      <c r="F2" s="93"/>
      <c r="G2" s="93"/>
      <c r="H2" s="93"/>
      <c r="I2" s="93"/>
      <c r="J2" s="93"/>
      <c r="K2" s="93"/>
      <c r="L2" s="93"/>
      <c r="M2" s="93"/>
      <c r="N2" s="93"/>
      <c r="O2" s="93"/>
      <c r="P2" s="93"/>
      <c r="Q2" s="93"/>
      <c r="R2" s="93"/>
      <c r="S2" s="92"/>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4"/>
      <c r="BB2" s="93"/>
      <c r="BC2" s="93"/>
      <c r="BD2" s="93"/>
      <c r="BE2" s="93"/>
      <c r="BF2" s="93"/>
      <c r="BG2" s="93"/>
      <c r="BH2" s="74"/>
      <c r="BI2" s="74"/>
      <c r="BJ2" s="74"/>
      <c r="BK2" s="47"/>
      <c r="BM2" s="71"/>
      <c r="BN2" s="73"/>
      <c r="BO2" s="71"/>
      <c r="BP2" s="72"/>
      <c r="BQ2" s="73"/>
      <c r="BR2" s="71"/>
      <c r="BS2" s="73"/>
      <c r="BT2" s="71"/>
      <c r="BU2" s="75" t="s">
        <v>499</v>
      </c>
      <c r="BV2" s="76" t="s">
        <v>500</v>
      </c>
    </row>
    <row r="3" spans="1:74" ht="35.25" customHeight="1" x14ac:dyDescent="0.25">
      <c r="A3" s="96"/>
      <c r="B3" s="90" t="s">
        <v>501</v>
      </c>
      <c r="C3" s="90"/>
      <c r="D3" s="91"/>
      <c r="E3" s="92" t="s">
        <v>502</v>
      </c>
      <c r="F3" s="93"/>
      <c r="G3" s="93"/>
      <c r="H3" s="93"/>
      <c r="I3" s="93"/>
      <c r="J3" s="93"/>
      <c r="K3" s="93"/>
      <c r="L3" s="93"/>
      <c r="M3" s="93"/>
      <c r="N3" s="93"/>
      <c r="O3" s="93"/>
      <c r="P3" s="93"/>
      <c r="Q3" s="93"/>
      <c r="R3" s="93"/>
      <c r="S3" s="92"/>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4"/>
      <c r="BB3" s="93"/>
      <c r="BC3" s="93"/>
      <c r="BD3" s="93"/>
      <c r="BE3" s="93"/>
      <c r="BF3" s="93"/>
      <c r="BG3" s="93"/>
      <c r="BH3" s="74"/>
      <c r="BI3" s="74"/>
      <c r="BJ3" s="74"/>
      <c r="BK3" s="47"/>
      <c r="BM3" s="71"/>
      <c r="BN3" s="73"/>
      <c r="BO3" s="71"/>
      <c r="BP3" s="72"/>
      <c r="BQ3" s="73"/>
      <c r="BR3" s="71"/>
      <c r="BS3" s="73"/>
      <c r="BT3" s="71"/>
      <c r="BU3" s="75" t="s">
        <v>503</v>
      </c>
      <c r="BV3" s="75">
        <v>4</v>
      </c>
    </row>
    <row r="4" spans="1:74" s="24" customFormat="1" ht="27" customHeight="1" x14ac:dyDescent="0.25">
      <c r="A4" s="55" t="s">
        <v>468</v>
      </c>
      <c r="B4" s="55" t="s">
        <v>469</v>
      </c>
      <c r="C4" s="17" t="s">
        <v>0</v>
      </c>
      <c r="D4" s="18" t="s">
        <v>1</v>
      </c>
      <c r="E4" s="18" t="s">
        <v>429</v>
      </c>
      <c r="F4" s="18" t="s">
        <v>2</v>
      </c>
      <c r="G4" s="18" t="s">
        <v>3</v>
      </c>
      <c r="H4" s="18" t="s">
        <v>4</v>
      </c>
      <c r="I4" s="18" t="s">
        <v>5</v>
      </c>
      <c r="J4" s="18" t="s">
        <v>6</v>
      </c>
      <c r="K4" s="18" t="s">
        <v>7</v>
      </c>
      <c r="L4" s="18" t="s">
        <v>8</v>
      </c>
      <c r="M4" s="18" t="s">
        <v>9</v>
      </c>
      <c r="N4" s="18" t="s">
        <v>10</v>
      </c>
      <c r="O4" s="18" t="s">
        <v>11</v>
      </c>
      <c r="P4" s="19" t="s">
        <v>12</v>
      </c>
      <c r="Q4" s="19" t="s">
        <v>13</v>
      </c>
      <c r="R4" s="18" t="s">
        <v>14</v>
      </c>
      <c r="S4" s="18" t="s">
        <v>15</v>
      </c>
      <c r="T4" s="18" t="s">
        <v>16</v>
      </c>
      <c r="U4" s="18" t="s">
        <v>17</v>
      </c>
      <c r="V4" s="18" t="s">
        <v>18</v>
      </c>
      <c r="W4" s="18" t="s">
        <v>19</v>
      </c>
      <c r="X4" s="18" t="s">
        <v>422</v>
      </c>
      <c r="Y4" s="20" t="s">
        <v>20</v>
      </c>
      <c r="Z4" s="18" t="s">
        <v>21</v>
      </c>
      <c r="AA4" s="18" t="s">
        <v>22</v>
      </c>
      <c r="AB4" s="18" t="s">
        <v>23</v>
      </c>
      <c r="AC4" s="18" t="s">
        <v>473</v>
      </c>
      <c r="AD4" s="18" t="s">
        <v>24</v>
      </c>
      <c r="AE4" s="18" t="s">
        <v>25</v>
      </c>
      <c r="AF4" s="18" t="s">
        <v>26</v>
      </c>
      <c r="AG4" s="16" t="s">
        <v>504</v>
      </c>
      <c r="AH4" s="16" t="s">
        <v>462</v>
      </c>
      <c r="AI4" s="16" t="s">
        <v>472</v>
      </c>
      <c r="AJ4" s="16" t="s">
        <v>474</v>
      </c>
      <c r="AK4" s="16" t="s">
        <v>461</v>
      </c>
      <c r="AL4" s="16" t="s">
        <v>460</v>
      </c>
      <c r="AM4" s="18" t="s">
        <v>27</v>
      </c>
      <c r="AN4" s="20" t="s">
        <v>28</v>
      </c>
      <c r="AO4" s="19" t="s">
        <v>73</v>
      </c>
      <c r="AP4" s="18" t="s">
        <v>29</v>
      </c>
      <c r="AQ4" s="18" t="s">
        <v>30</v>
      </c>
      <c r="AR4" s="18" t="s">
        <v>74</v>
      </c>
      <c r="AS4" s="21" t="s">
        <v>31</v>
      </c>
      <c r="AT4" s="18" t="s">
        <v>32</v>
      </c>
      <c r="AU4" s="20" t="s">
        <v>33</v>
      </c>
      <c r="AV4" s="18" t="s">
        <v>34</v>
      </c>
      <c r="AW4" s="22" t="s">
        <v>35</v>
      </c>
      <c r="AX4" s="22" t="s">
        <v>36</v>
      </c>
      <c r="AY4" s="18" t="s">
        <v>37</v>
      </c>
      <c r="AZ4" s="18" t="s">
        <v>38</v>
      </c>
      <c r="BA4" s="18" t="s">
        <v>39</v>
      </c>
      <c r="BB4" s="19" t="s">
        <v>40</v>
      </c>
      <c r="BC4" s="20" t="s">
        <v>41</v>
      </c>
      <c r="BD4" s="18" t="s">
        <v>42</v>
      </c>
      <c r="BE4" s="18" t="s">
        <v>464</v>
      </c>
      <c r="BF4" s="18" t="s">
        <v>463</v>
      </c>
      <c r="BG4" s="20" t="s">
        <v>43</v>
      </c>
      <c r="BH4" s="18" t="s">
        <v>44</v>
      </c>
      <c r="BI4" s="20" t="s">
        <v>45</v>
      </c>
      <c r="BJ4" s="19" t="s">
        <v>46</v>
      </c>
      <c r="BK4" s="18" t="s">
        <v>47</v>
      </c>
      <c r="BL4" s="20" t="s">
        <v>48</v>
      </c>
      <c r="BM4" s="20" t="s">
        <v>49</v>
      </c>
      <c r="BN4" s="18" t="s">
        <v>50</v>
      </c>
      <c r="BO4" s="18" t="s">
        <v>466</v>
      </c>
      <c r="BP4" s="20" t="s">
        <v>467</v>
      </c>
      <c r="BQ4" s="18" t="s">
        <v>51</v>
      </c>
      <c r="BR4" s="19" t="s">
        <v>423</v>
      </c>
      <c r="BS4" s="20" t="s">
        <v>465</v>
      </c>
      <c r="BT4" s="18" t="s">
        <v>52</v>
      </c>
      <c r="BU4" s="20" t="s">
        <v>53</v>
      </c>
      <c r="BV4" s="23" t="s">
        <v>54</v>
      </c>
    </row>
    <row r="5" spans="1:74" s="7" customFormat="1" ht="15" customHeight="1" x14ac:dyDescent="0.25">
      <c r="A5" s="53" t="s">
        <v>470</v>
      </c>
      <c r="B5" s="54" t="s">
        <v>471</v>
      </c>
      <c r="C5" s="25" t="s">
        <v>55</v>
      </c>
      <c r="D5" s="7">
        <v>166</v>
      </c>
      <c r="E5" s="7" t="s">
        <v>56</v>
      </c>
      <c r="F5" s="7" t="s">
        <v>57</v>
      </c>
      <c r="G5" s="7" t="s">
        <v>59</v>
      </c>
      <c r="H5" s="7" t="s">
        <v>58</v>
      </c>
      <c r="I5" s="26">
        <v>44939</v>
      </c>
      <c r="J5" s="7" t="s">
        <v>60</v>
      </c>
      <c r="K5" s="7" t="s">
        <v>61</v>
      </c>
      <c r="L5" s="7" t="s">
        <v>62</v>
      </c>
      <c r="M5" s="7" t="s">
        <v>80</v>
      </c>
      <c r="N5" s="7">
        <v>80111600</v>
      </c>
      <c r="O5" s="7" t="s">
        <v>63</v>
      </c>
      <c r="P5" s="27">
        <v>69000000</v>
      </c>
      <c r="Q5" s="27">
        <v>69000000</v>
      </c>
      <c r="R5" s="7">
        <v>11723</v>
      </c>
      <c r="S5" s="7" t="s">
        <v>64</v>
      </c>
      <c r="T5" s="7" t="s">
        <v>65</v>
      </c>
      <c r="U5" s="7" t="s">
        <v>66</v>
      </c>
      <c r="W5" s="7" t="s">
        <v>71</v>
      </c>
      <c r="X5" s="7" t="s">
        <v>58</v>
      </c>
      <c r="Y5" s="28">
        <v>44942</v>
      </c>
      <c r="Z5" s="7" t="s">
        <v>68</v>
      </c>
      <c r="AB5" s="7" t="s">
        <v>69</v>
      </c>
      <c r="AC5" s="7" t="s">
        <v>70</v>
      </c>
      <c r="AD5" s="7" t="s">
        <v>72</v>
      </c>
      <c r="AE5" s="29">
        <v>1020779282</v>
      </c>
      <c r="AK5" s="30">
        <v>34779</v>
      </c>
      <c r="AL5" s="31">
        <f ca="1">+YEAR(TODAY())-YEAR(Tabla1[[#This Row],[FECHA DE NACIMIENTO]])</f>
        <v>28</v>
      </c>
      <c r="AM5" s="7">
        <v>15223</v>
      </c>
      <c r="AN5" s="26">
        <v>44942</v>
      </c>
      <c r="AO5" s="27">
        <v>69000000</v>
      </c>
      <c r="AS5" s="32">
        <v>69000000</v>
      </c>
      <c r="AT5" s="7" t="s">
        <v>76</v>
      </c>
      <c r="AU5" s="26">
        <v>44942</v>
      </c>
      <c r="AV5" s="33" t="s">
        <v>75</v>
      </c>
      <c r="AW5" s="26">
        <v>44942</v>
      </c>
      <c r="AX5" s="26">
        <v>45290</v>
      </c>
      <c r="AY5" s="25">
        <f t="shared" ref="AY5:AY15" si="0">(AX5-AW5)</f>
        <v>348</v>
      </c>
      <c r="AZ5" s="7" t="s">
        <v>207</v>
      </c>
      <c r="BA5" s="7">
        <v>19462757</v>
      </c>
      <c r="BB5" s="27"/>
      <c r="BC5" s="30"/>
      <c r="BG5" s="30"/>
      <c r="BI5" s="30"/>
      <c r="BJ5" s="27">
        <f>(Tabla1[[#This Row],[VALOR TOTAL CONTRATO + VF]]+Tabla1[[#This Row],[ADICION 1 ]]+Tabla1[[#This Row],[ADICION 2]]-Tabla1[[#This Row],[LIBERACION]])</f>
        <v>69000000</v>
      </c>
      <c r="BL5" s="30"/>
      <c r="BM5" s="30"/>
      <c r="BP5" s="30"/>
      <c r="BR5" s="27"/>
      <c r="BS5" s="30"/>
      <c r="BT5" s="7">
        <f t="shared" ref="BT5:BT46" si="1">SUM(AY5+BK5+BN5+BQ5)</f>
        <v>348</v>
      </c>
      <c r="BU5" s="30"/>
      <c r="BV5" s="33"/>
    </row>
    <row r="6" spans="1:74" s="7" customFormat="1" ht="15" customHeight="1" x14ac:dyDescent="0.25">
      <c r="A6" s="53" t="s">
        <v>470</v>
      </c>
      <c r="B6" s="54" t="s">
        <v>471</v>
      </c>
      <c r="C6" s="25" t="s">
        <v>55</v>
      </c>
      <c r="D6" s="7">
        <v>230</v>
      </c>
      <c r="E6" s="7" t="s">
        <v>56</v>
      </c>
      <c r="F6" s="7" t="s">
        <v>77</v>
      </c>
      <c r="G6" s="7" t="s">
        <v>78</v>
      </c>
      <c r="H6" s="7" t="s">
        <v>58</v>
      </c>
      <c r="I6" s="26">
        <v>44945</v>
      </c>
      <c r="J6" s="7" t="s">
        <v>60</v>
      </c>
      <c r="K6" s="7" t="s">
        <v>61</v>
      </c>
      <c r="L6" s="7" t="s">
        <v>79</v>
      </c>
      <c r="M6" s="7" t="s">
        <v>81</v>
      </c>
      <c r="N6" s="7">
        <v>80161504</v>
      </c>
      <c r="O6" s="7" t="s">
        <v>63</v>
      </c>
      <c r="P6" s="27">
        <v>85500000</v>
      </c>
      <c r="Q6" s="27">
        <v>85500000</v>
      </c>
      <c r="R6" s="7">
        <v>14323</v>
      </c>
      <c r="S6" s="7" t="s">
        <v>64</v>
      </c>
      <c r="T6" s="7" t="s">
        <v>65</v>
      </c>
      <c r="U6" s="7" t="s">
        <v>66</v>
      </c>
      <c r="W6" s="7" t="s">
        <v>82</v>
      </c>
      <c r="X6" s="7" t="s">
        <v>58</v>
      </c>
      <c r="Y6" s="26">
        <v>44945</v>
      </c>
      <c r="Z6" s="7" t="s">
        <v>68</v>
      </c>
      <c r="AB6" s="7" t="s">
        <v>69</v>
      </c>
      <c r="AC6" s="7" t="s">
        <v>70</v>
      </c>
      <c r="AD6" s="7" t="s">
        <v>83</v>
      </c>
      <c r="AE6" s="29">
        <v>42149816</v>
      </c>
      <c r="AL6" s="31">
        <f ca="1">+YEAR(TODAY())-YEAR(Tabla1[[#This Row],[FECHA DE NACIMIENTO]])</f>
        <v>123</v>
      </c>
      <c r="AM6" s="7">
        <v>21523</v>
      </c>
      <c r="AN6" s="26">
        <v>44946</v>
      </c>
      <c r="AO6" s="27">
        <v>85500000</v>
      </c>
      <c r="AS6" s="27">
        <v>85500000</v>
      </c>
      <c r="AT6" s="7" t="s">
        <v>76</v>
      </c>
      <c r="AU6" s="26">
        <v>44945</v>
      </c>
      <c r="AV6" s="33" t="s">
        <v>75</v>
      </c>
      <c r="AW6" s="26">
        <v>44946</v>
      </c>
      <c r="AX6" s="26">
        <v>45230</v>
      </c>
      <c r="AY6" s="25">
        <f t="shared" si="0"/>
        <v>284</v>
      </c>
      <c r="AZ6" s="7" t="s">
        <v>84</v>
      </c>
      <c r="BA6" s="7">
        <v>51712658</v>
      </c>
      <c r="BB6" s="27"/>
      <c r="BC6" s="30"/>
      <c r="BG6" s="30"/>
      <c r="BI6" s="30"/>
      <c r="BJ6" s="27">
        <f>(Tabla1[[#This Row],[VALOR TOTAL CONTRATO + VF]]+Tabla1[[#This Row],[ADICION 1 ]]+Tabla1[[#This Row],[ADICION 2]]-Tabla1[[#This Row],[LIBERACION]])</f>
        <v>85500000</v>
      </c>
      <c r="BL6" s="30"/>
      <c r="BM6" s="30"/>
      <c r="BP6" s="30"/>
      <c r="BR6" s="27"/>
      <c r="BS6" s="30"/>
      <c r="BT6" s="7">
        <f t="shared" si="1"/>
        <v>284</v>
      </c>
      <c r="BU6" s="30"/>
      <c r="BV6" s="33"/>
    </row>
    <row r="7" spans="1:74" s="7" customFormat="1" ht="15" customHeight="1" x14ac:dyDescent="0.25">
      <c r="A7" s="53" t="s">
        <v>470</v>
      </c>
      <c r="B7" s="54" t="s">
        <v>471</v>
      </c>
      <c r="C7" s="25" t="s">
        <v>55</v>
      </c>
      <c r="D7" s="7">
        <v>53</v>
      </c>
      <c r="E7" s="7" t="s">
        <v>56</v>
      </c>
      <c r="F7" s="7" t="s">
        <v>85</v>
      </c>
      <c r="G7" s="7" t="s">
        <v>86</v>
      </c>
      <c r="H7" s="7" t="s">
        <v>58</v>
      </c>
      <c r="I7" s="26">
        <v>44944</v>
      </c>
      <c r="J7" s="7" t="s">
        <v>60</v>
      </c>
      <c r="K7" s="7" t="s">
        <v>61</v>
      </c>
      <c r="L7" s="7" t="s">
        <v>87</v>
      </c>
      <c r="M7" s="7" t="s">
        <v>88</v>
      </c>
      <c r="N7" s="7">
        <v>81111500</v>
      </c>
      <c r="O7" s="7" t="s">
        <v>89</v>
      </c>
      <c r="P7" s="27">
        <v>57500000</v>
      </c>
      <c r="Q7" s="27">
        <v>57500000</v>
      </c>
      <c r="R7" s="7">
        <v>10923</v>
      </c>
      <c r="S7" s="7" t="s">
        <v>90</v>
      </c>
      <c r="T7" s="7" t="s">
        <v>65</v>
      </c>
      <c r="U7" s="7" t="s">
        <v>66</v>
      </c>
      <c r="W7" s="7" t="s">
        <v>91</v>
      </c>
      <c r="X7" s="7" t="s">
        <v>58</v>
      </c>
      <c r="Y7" s="26">
        <v>44946</v>
      </c>
      <c r="Z7" s="7" t="s">
        <v>68</v>
      </c>
      <c r="AB7" s="7" t="s">
        <v>69</v>
      </c>
      <c r="AC7" s="7" t="s">
        <v>70</v>
      </c>
      <c r="AD7" s="7" t="s">
        <v>92</v>
      </c>
      <c r="AE7" s="29">
        <v>53075439</v>
      </c>
      <c r="AL7" s="31">
        <f ca="1">+YEAR(TODAY())-YEAR(Tabla1[[#This Row],[FECHA DE NACIMIENTO]])</f>
        <v>123</v>
      </c>
      <c r="AM7" s="7">
        <v>21323</v>
      </c>
      <c r="AN7" s="26">
        <v>44946</v>
      </c>
      <c r="AO7" s="27">
        <v>57500000</v>
      </c>
      <c r="AS7" s="32">
        <v>57500000</v>
      </c>
      <c r="AT7" s="7" t="s">
        <v>76</v>
      </c>
      <c r="AU7" s="26">
        <v>44946</v>
      </c>
      <c r="AV7" s="33" t="s">
        <v>75</v>
      </c>
      <c r="AW7" s="26">
        <v>44949</v>
      </c>
      <c r="AX7" s="26">
        <v>45291</v>
      </c>
      <c r="AY7" s="25">
        <f t="shared" si="0"/>
        <v>342</v>
      </c>
      <c r="AZ7" s="7" t="s">
        <v>93</v>
      </c>
      <c r="BA7" s="7">
        <v>19498970</v>
      </c>
      <c r="BB7" s="27"/>
      <c r="BC7" s="30"/>
      <c r="BG7" s="30"/>
      <c r="BI7" s="30"/>
      <c r="BJ7" s="27">
        <f>(Tabla1[[#This Row],[VALOR TOTAL CONTRATO + VF]]+Tabla1[[#This Row],[ADICION 1 ]]+Tabla1[[#This Row],[ADICION 2]]-Tabla1[[#This Row],[LIBERACION]])</f>
        <v>57500000</v>
      </c>
      <c r="BL7" s="30"/>
      <c r="BM7" s="30"/>
      <c r="BP7" s="30"/>
      <c r="BR7" s="27"/>
      <c r="BS7" s="30"/>
      <c r="BT7" s="7">
        <f t="shared" si="1"/>
        <v>342</v>
      </c>
      <c r="BU7" s="30"/>
      <c r="BV7" s="33"/>
    </row>
    <row r="8" spans="1:74" s="7" customFormat="1" ht="15" customHeight="1" x14ac:dyDescent="0.25">
      <c r="A8" s="53" t="s">
        <v>470</v>
      </c>
      <c r="B8" s="54" t="s">
        <v>471</v>
      </c>
      <c r="C8" s="25" t="s">
        <v>55</v>
      </c>
      <c r="D8" s="7">
        <v>52</v>
      </c>
      <c r="E8" s="7" t="s">
        <v>56</v>
      </c>
      <c r="F8" s="7" t="s">
        <v>94</v>
      </c>
      <c r="G8" s="7" t="s">
        <v>95</v>
      </c>
      <c r="H8" s="7" t="s">
        <v>58</v>
      </c>
      <c r="I8" s="26">
        <v>44946</v>
      </c>
      <c r="J8" s="7" t="s">
        <v>60</v>
      </c>
      <c r="K8" s="7" t="s">
        <v>61</v>
      </c>
      <c r="L8" s="7" t="s">
        <v>87</v>
      </c>
      <c r="M8" s="7" t="s">
        <v>96</v>
      </c>
      <c r="N8" s="7">
        <v>81111500</v>
      </c>
      <c r="O8" s="7" t="s">
        <v>89</v>
      </c>
      <c r="P8" s="27">
        <v>92000000</v>
      </c>
      <c r="Q8" s="27">
        <v>92000000</v>
      </c>
      <c r="R8" s="7">
        <v>11023</v>
      </c>
      <c r="S8" s="7" t="s">
        <v>90</v>
      </c>
      <c r="T8" s="7" t="s">
        <v>65</v>
      </c>
      <c r="U8" s="7" t="s">
        <v>66</v>
      </c>
      <c r="W8" s="7" t="s">
        <v>97</v>
      </c>
      <c r="X8" s="7" t="s">
        <v>58</v>
      </c>
      <c r="Y8" s="26">
        <v>44946</v>
      </c>
      <c r="Z8" s="7" t="s">
        <v>68</v>
      </c>
      <c r="AB8" s="7" t="s">
        <v>69</v>
      </c>
      <c r="AC8" s="7" t="s">
        <v>70</v>
      </c>
      <c r="AD8" s="7" t="s">
        <v>98</v>
      </c>
      <c r="AE8" s="7">
        <v>80798819</v>
      </c>
      <c r="AL8" s="31">
        <f ca="1">+YEAR(TODAY())-YEAR(Tabla1[[#This Row],[FECHA DE NACIMIENTO]])</f>
        <v>123</v>
      </c>
      <c r="AM8" s="7">
        <v>22023</v>
      </c>
      <c r="AN8" s="26">
        <v>44949</v>
      </c>
      <c r="AO8" s="27">
        <v>92000000</v>
      </c>
      <c r="AS8" s="27">
        <v>92000000</v>
      </c>
      <c r="AT8" s="7" t="s">
        <v>76</v>
      </c>
      <c r="AU8" s="26">
        <v>44946</v>
      </c>
      <c r="AV8" s="33" t="s">
        <v>75</v>
      </c>
      <c r="AW8" s="26">
        <v>44949</v>
      </c>
      <c r="AX8" s="26">
        <v>45291</v>
      </c>
      <c r="AY8" s="25">
        <f t="shared" si="0"/>
        <v>342</v>
      </c>
      <c r="AZ8" s="7" t="s">
        <v>93</v>
      </c>
      <c r="BA8" s="7">
        <v>19498970</v>
      </c>
      <c r="BB8" s="27"/>
      <c r="BC8" s="30"/>
      <c r="BG8" s="30"/>
      <c r="BI8" s="30"/>
      <c r="BJ8" s="27">
        <f>(Tabla1[[#This Row],[VALOR TOTAL CONTRATO + VF]]+Tabla1[[#This Row],[ADICION 1 ]]+Tabla1[[#This Row],[ADICION 2]]-Tabla1[[#This Row],[LIBERACION]])</f>
        <v>92000000</v>
      </c>
      <c r="BL8" s="30"/>
      <c r="BM8" s="30"/>
      <c r="BP8" s="30"/>
      <c r="BR8" s="27"/>
      <c r="BS8" s="30"/>
      <c r="BT8" s="7">
        <f t="shared" si="1"/>
        <v>342</v>
      </c>
      <c r="BU8" s="30"/>
      <c r="BV8" s="33"/>
    </row>
    <row r="9" spans="1:74" s="7" customFormat="1" ht="15" customHeight="1" x14ac:dyDescent="0.25">
      <c r="A9" s="53" t="s">
        <v>470</v>
      </c>
      <c r="B9" s="54" t="s">
        <v>471</v>
      </c>
      <c r="C9" s="25" t="s">
        <v>55</v>
      </c>
      <c r="D9" s="7">
        <v>1</v>
      </c>
      <c r="E9" s="7" t="s">
        <v>56</v>
      </c>
      <c r="F9" s="7" t="s">
        <v>99</v>
      </c>
      <c r="G9" s="7" t="s">
        <v>103</v>
      </c>
      <c r="H9" s="7" t="s">
        <v>58</v>
      </c>
      <c r="I9" s="26">
        <v>44939</v>
      </c>
      <c r="J9" s="7" t="s">
        <v>60</v>
      </c>
      <c r="K9" s="7" t="s">
        <v>61</v>
      </c>
      <c r="L9" s="7" t="s">
        <v>100</v>
      </c>
      <c r="M9" s="7" t="s">
        <v>101</v>
      </c>
      <c r="N9" s="7">
        <v>80161504</v>
      </c>
      <c r="O9" s="7" t="s">
        <v>63</v>
      </c>
      <c r="P9" s="27">
        <v>86250000</v>
      </c>
      <c r="Q9" s="27">
        <v>86250000</v>
      </c>
      <c r="R9" s="7">
        <v>13923</v>
      </c>
      <c r="S9" s="7" t="s">
        <v>64</v>
      </c>
      <c r="T9" s="7" t="s">
        <v>65</v>
      </c>
      <c r="U9" s="7" t="s">
        <v>66</v>
      </c>
      <c r="W9" s="7" t="s">
        <v>67</v>
      </c>
      <c r="X9" s="7" t="s">
        <v>58</v>
      </c>
      <c r="Y9" s="26">
        <v>44939</v>
      </c>
      <c r="Z9" s="7" t="s">
        <v>68</v>
      </c>
      <c r="AB9" s="7" t="s">
        <v>69</v>
      </c>
      <c r="AC9" s="7" t="s">
        <v>70</v>
      </c>
      <c r="AD9" s="7" t="s">
        <v>430</v>
      </c>
      <c r="AE9" s="7">
        <v>91517570</v>
      </c>
      <c r="AL9" s="31">
        <f ca="1">+YEAR(TODAY())-YEAR(Tabla1[[#This Row],[FECHA DE NACIMIENTO]])</f>
        <v>123</v>
      </c>
      <c r="AM9" s="7">
        <v>15123</v>
      </c>
      <c r="AN9" s="26">
        <v>44942</v>
      </c>
      <c r="AO9" s="27">
        <v>86250000</v>
      </c>
      <c r="AS9" s="32">
        <v>86250000</v>
      </c>
      <c r="AT9" s="7" t="s">
        <v>76</v>
      </c>
      <c r="AU9" s="26">
        <v>44942</v>
      </c>
      <c r="AV9" s="33" t="s">
        <v>75</v>
      </c>
      <c r="AW9" s="26">
        <v>44942</v>
      </c>
      <c r="AX9" s="26">
        <v>45291</v>
      </c>
      <c r="AY9" s="25">
        <f t="shared" si="0"/>
        <v>349</v>
      </c>
      <c r="AZ9" s="7" t="s">
        <v>448</v>
      </c>
      <c r="BA9" s="7">
        <v>393757630</v>
      </c>
      <c r="BB9" s="27"/>
      <c r="BC9" s="30"/>
      <c r="BG9" s="30"/>
      <c r="BI9" s="30"/>
      <c r="BJ9" s="27">
        <f>(Tabla1[[#This Row],[VALOR TOTAL CONTRATO + VF]]+Tabla1[[#This Row],[ADICION 1 ]]+Tabla1[[#This Row],[ADICION 2]]-Tabla1[[#This Row],[LIBERACION]])</f>
        <v>86250000</v>
      </c>
      <c r="BL9" s="30"/>
      <c r="BM9" s="30"/>
      <c r="BP9" s="30"/>
      <c r="BR9" s="27"/>
      <c r="BS9" s="30"/>
      <c r="BT9" s="7">
        <f t="shared" si="1"/>
        <v>349</v>
      </c>
      <c r="BU9" s="30"/>
      <c r="BV9" s="33"/>
    </row>
    <row r="10" spans="1:74" s="7" customFormat="1" ht="15" customHeight="1" x14ac:dyDescent="0.25">
      <c r="A10" s="53" t="s">
        <v>470</v>
      </c>
      <c r="B10" s="54" t="s">
        <v>471</v>
      </c>
      <c r="C10" s="25" t="s">
        <v>55</v>
      </c>
      <c r="D10" s="7">
        <v>56</v>
      </c>
      <c r="E10" s="7" t="s">
        <v>56</v>
      </c>
      <c r="F10" s="7" t="s">
        <v>102</v>
      </c>
      <c r="G10" s="7" t="s">
        <v>104</v>
      </c>
      <c r="H10" s="7" t="s">
        <v>58</v>
      </c>
      <c r="I10" s="26">
        <v>44943</v>
      </c>
      <c r="J10" s="7" t="s">
        <v>60</v>
      </c>
      <c r="K10" s="7" t="s">
        <v>61</v>
      </c>
      <c r="L10" s="7" t="s">
        <v>87</v>
      </c>
      <c r="M10" s="7" t="s">
        <v>105</v>
      </c>
      <c r="N10" s="7">
        <v>81111800</v>
      </c>
      <c r="O10" s="7" t="s">
        <v>89</v>
      </c>
      <c r="P10" s="27">
        <v>115000000</v>
      </c>
      <c r="Q10" s="27">
        <v>115000000</v>
      </c>
      <c r="R10" s="7">
        <v>13123</v>
      </c>
      <c r="S10" s="7" t="s">
        <v>90</v>
      </c>
      <c r="T10" s="7" t="s">
        <v>65</v>
      </c>
      <c r="U10" s="7" t="s">
        <v>66</v>
      </c>
      <c r="W10" s="7" t="s">
        <v>106</v>
      </c>
      <c r="X10" s="7" t="s">
        <v>58</v>
      </c>
      <c r="Y10" s="26">
        <v>44944</v>
      </c>
      <c r="Z10" s="7" t="s">
        <v>68</v>
      </c>
      <c r="AB10" s="7" t="s">
        <v>69</v>
      </c>
      <c r="AC10" s="7" t="s">
        <v>70</v>
      </c>
      <c r="AD10" s="7" t="s">
        <v>107</v>
      </c>
      <c r="AE10" s="7">
        <v>1010218162</v>
      </c>
      <c r="AL10" s="31">
        <f ca="1">+YEAR(TODAY())-YEAR(Tabla1[[#This Row],[FECHA DE NACIMIENTO]])</f>
        <v>123</v>
      </c>
      <c r="AM10" s="7">
        <v>19123</v>
      </c>
      <c r="AN10" s="26">
        <v>44944</v>
      </c>
      <c r="AO10" s="27">
        <v>115000000</v>
      </c>
      <c r="AS10" s="32">
        <v>115000000</v>
      </c>
      <c r="AT10" s="7" t="s">
        <v>76</v>
      </c>
      <c r="AU10" s="26">
        <v>44944</v>
      </c>
      <c r="AV10" s="33" t="s">
        <v>75</v>
      </c>
      <c r="AW10" s="26">
        <v>44944</v>
      </c>
      <c r="AX10" s="26">
        <v>45291</v>
      </c>
      <c r="AY10" s="25">
        <f t="shared" si="0"/>
        <v>347</v>
      </c>
      <c r="AZ10" s="7" t="s">
        <v>93</v>
      </c>
      <c r="BA10" s="7">
        <v>19498970</v>
      </c>
      <c r="BB10" s="27"/>
      <c r="BC10" s="30"/>
      <c r="BG10" s="30"/>
      <c r="BI10" s="30"/>
      <c r="BJ10" s="27">
        <f>(Tabla1[[#This Row],[VALOR TOTAL CONTRATO + VF]]+Tabla1[[#This Row],[ADICION 1 ]]+Tabla1[[#This Row],[ADICION 2]]-Tabla1[[#This Row],[LIBERACION]])</f>
        <v>115000000</v>
      </c>
      <c r="BL10" s="30"/>
      <c r="BM10" s="30"/>
      <c r="BP10" s="30"/>
      <c r="BR10" s="27"/>
      <c r="BS10" s="30"/>
      <c r="BT10" s="7">
        <f t="shared" si="1"/>
        <v>347</v>
      </c>
      <c r="BU10" s="30"/>
      <c r="BV10" s="33"/>
    </row>
    <row r="11" spans="1:74" s="7" customFormat="1" ht="15" customHeight="1" x14ac:dyDescent="0.25">
      <c r="A11" s="53" t="s">
        <v>470</v>
      </c>
      <c r="B11" s="54" t="s">
        <v>471</v>
      </c>
      <c r="C11" s="25" t="s">
        <v>55</v>
      </c>
      <c r="D11" s="7">
        <v>98</v>
      </c>
      <c r="E11" s="7" t="s">
        <v>56</v>
      </c>
      <c r="F11" s="7" t="s">
        <v>108</v>
      </c>
      <c r="G11" s="7" t="s">
        <v>109</v>
      </c>
      <c r="H11" s="7" t="s">
        <v>58</v>
      </c>
      <c r="I11" s="26">
        <v>44942</v>
      </c>
      <c r="J11" s="7" t="s">
        <v>60</v>
      </c>
      <c r="K11" s="7" t="s">
        <v>61</v>
      </c>
      <c r="L11" s="7" t="s">
        <v>87</v>
      </c>
      <c r="M11" s="7" t="s">
        <v>110</v>
      </c>
      <c r="N11" s="7">
        <v>80161500</v>
      </c>
      <c r="O11" s="7" t="s">
        <v>63</v>
      </c>
      <c r="P11" s="27">
        <v>86250000</v>
      </c>
      <c r="Q11" s="27">
        <v>86250000</v>
      </c>
      <c r="R11" s="7">
        <v>13223</v>
      </c>
      <c r="S11" s="7" t="s">
        <v>90</v>
      </c>
      <c r="T11" s="7" t="s">
        <v>65</v>
      </c>
      <c r="U11" s="7" t="s">
        <v>66</v>
      </c>
      <c r="W11" s="7" t="s">
        <v>111</v>
      </c>
      <c r="X11" s="7" t="s">
        <v>58</v>
      </c>
      <c r="Y11" s="26">
        <v>44944</v>
      </c>
      <c r="Z11" s="7" t="s">
        <v>68</v>
      </c>
      <c r="AB11" s="7" t="s">
        <v>69</v>
      </c>
      <c r="AC11" s="7" t="s">
        <v>70</v>
      </c>
      <c r="AD11" s="7" t="s">
        <v>431</v>
      </c>
      <c r="AE11" s="7">
        <v>1010218162</v>
      </c>
      <c r="AL11" s="31">
        <f ca="1">+YEAR(TODAY())-YEAR(Tabla1[[#This Row],[FECHA DE NACIMIENTO]])</f>
        <v>123</v>
      </c>
      <c r="AM11" s="7">
        <v>19223</v>
      </c>
      <c r="AN11" s="26">
        <v>44944</v>
      </c>
      <c r="AO11" s="27">
        <v>86250000</v>
      </c>
      <c r="AS11" s="32">
        <v>86250000</v>
      </c>
      <c r="AT11" s="7" t="s">
        <v>76</v>
      </c>
      <c r="AU11" s="26">
        <v>44944</v>
      </c>
      <c r="AV11" s="33" t="s">
        <v>75</v>
      </c>
      <c r="AW11" s="26">
        <v>44944</v>
      </c>
      <c r="AX11" s="26">
        <v>45291</v>
      </c>
      <c r="AY11" s="25">
        <f t="shared" si="0"/>
        <v>347</v>
      </c>
      <c r="AZ11" s="7" t="s">
        <v>93</v>
      </c>
      <c r="BA11" s="7">
        <v>19498970</v>
      </c>
      <c r="BB11" s="27"/>
      <c r="BC11" s="30"/>
      <c r="BG11" s="30"/>
      <c r="BI11" s="30"/>
      <c r="BJ11" s="27">
        <f>(Tabla1[[#This Row],[VALOR TOTAL CONTRATO + VF]]+Tabla1[[#This Row],[ADICION 1 ]]+Tabla1[[#This Row],[ADICION 2]]-Tabla1[[#This Row],[LIBERACION]])</f>
        <v>86250000</v>
      </c>
      <c r="BL11" s="30"/>
      <c r="BM11" s="30"/>
      <c r="BP11" s="30"/>
      <c r="BR11" s="27"/>
      <c r="BS11" s="30"/>
      <c r="BT11" s="7">
        <f t="shared" si="1"/>
        <v>347</v>
      </c>
      <c r="BU11" s="30"/>
      <c r="BV11" s="33"/>
    </row>
    <row r="12" spans="1:74" s="7" customFormat="1" ht="15" customHeight="1" x14ac:dyDescent="0.25">
      <c r="A12" s="53" t="s">
        <v>470</v>
      </c>
      <c r="B12" s="54" t="s">
        <v>471</v>
      </c>
      <c r="C12" s="25" t="s">
        <v>55</v>
      </c>
      <c r="D12" s="7">
        <v>55</v>
      </c>
      <c r="E12" s="7" t="s">
        <v>56</v>
      </c>
      <c r="F12" s="7" t="s">
        <v>112</v>
      </c>
      <c r="G12" s="7" t="s">
        <v>113</v>
      </c>
      <c r="H12" s="7" t="s">
        <v>58</v>
      </c>
      <c r="I12" s="26">
        <v>44946</v>
      </c>
      <c r="J12" s="7" t="s">
        <v>60</v>
      </c>
      <c r="K12" s="7" t="s">
        <v>61</v>
      </c>
      <c r="L12" s="7" t="s">
        <v>87</v>
      </c>
      <c r="M12" s="7" t="s">
        <v>114</v>
      </c>
      <c r="N12" s="7">
        <v>80101500</v>
      </c>
      <c r="O12" s="7" t="s">
        <v>63</v>
      </c>
      <c r="P12" s="27">
        <v>121000000</v>
      </c>
      <c r="Q12" s="27">
        <v>121000000</v>
      </c>
      <c r="R12" s="7">
        <v>13323</v>
      </c>
      <c r="S12" s="7" t="s">
        <v>90</v>
      </c>
      <c r="T12" s="7" t="s">
        <v>65</v>
      </c>
      <c r="U12" s="7" t="s">
        <v>66</v>
      </c>
      <c r="W12" s="7" t="s">
        <v>115</v>
      </c>
      <c r="X12" s="7" t="s">
        <v>58</v>
      </c>
      <c r="Y12" s="26">
        <v>44946</v>
      </c>
      <c r="Z12" s="7" t="s">
        <v>68</v>
      </c>
      <c r="AB12" s="7" t="s">
        <v>69</v>
      </c>
      <c r="AC12" s="7" t="s">
        <v>70</v>
      </c>
      <c r="AD12" s="7" t="s">
        <v>432</v>
      </c>
      <c r="AE12" s="7">
        <v>52440980</v>
      </c>
      <c r="AL12" s="31">
        <f ca="1">+YEAR(TODAY())-YEAR(Tabla1[[#This Row],[FECHA DE NACIMIENTO]])</f>
        <v>123</v>
      </c>
      <c r="AM12" s="7">
        <v>22123</v>
      </c>
      <c r="AN12" s="26">
        <v>44949</v>
      </c>
      <c r="AO12" s="27">
        <v>121000000</v>
      </c>
      <c r="AS12" s="32">
        <v>121000000</v>
      </c>
      <c r="AT12" s="7" t="s">
        <v>76</v>
      </c>
      <c r="AU12" s="26">
        <v>44949</v>
      </c>
      <c r="AV12" s="33" t="s">
        <v>75</v>
      </c>
      <c r="AW12" s="26">
        <v>44949</v>
      </c>
      <c r="AX12" s="26">
        <v>45291</v>
      </c>
      <c r="AY12" s="25">
        <f t="shared" si="0"/>
        <v>342</v>
      </c>
      <c r="AZ12" s="7" t="s">
        <v>93</v>
      </c>
      <c r="BA12" s="7">
        <v>19498970</v>
      </c>
      <c r="BB12" s="27"/>
      <c r="BC12" s="30"/>
      <c r="BG12" s="30"/>
      <c r="BI12" s="30"/>
      <c r="BJ12" s="27">
        <f>(Tabla1[[#This Row],[VALOR TOTAL CONTRATO + VF]]+Tabla1[[#This Row],[ADICION 1 ]]+Tabla1[[#This Row],[ADICION 2]]-Tabla1[[#This Row],[LIBERACION]])</f>
        <v>121000000</v>
      </c>
      <c r="BL12" s="30"/>
      <c r="BM12" s="30"/>
      <c r="BP12" s="30"/>
      <c r="BR12" s="27"/>
      <c r="BS12" s="30"/>
      <c r="BT12" s="7">
        <f t="shared" si="1"/>
        <v>342</v>
      </c>
      <c r="BU12" s="30"/>
      <c r="BV12" s="33"/>
    </row>
    <row r="13" spans="1:74" s="7" customFormat="1" ht="15" customHeight="1" x14ac:dyDescent="0.25">
      <c r="A13" s="53" t="s">
        <v>470</v>
      </c>
      <c r="B13" s="54" t="s">
        <v>471</v>
      </c>
      <c r="C13" s="25" t="s">
        <v>55</v>
      </c>
      <c r="D13" s="7">
        <v>30</v>
      </c>
      <c r="E13" s="7" t="s">
        <v>56</v>
      </c>
      <c r="F13" s="7" t="s">
        <v>116</v>
      </c>
      <c r="G13" s="7" t="s">
        <v>117</v>
      </c>
      <c r="H13" s="7" t="s">
        <v>58</v>
      </c>
      <c r="I13" s="26">
        <v>44942</v>
      </c>
      <c r="J13" s="7" t="s">
        <v>60</v>
      </c>
      <c r="K13" s="7" t="s">
        <v>118</v>
      </c>
      <c r="L13" s="7" t="s">
        <v>100</v>
      </c>
      <c r="M13" s="7" t="s">
        <v>119</v>
      </c>
      <c r="N13" s="7">
        <v>80161504</v>
      </c>
      <c r="O13" s="7" t="s">
        <v>63</v>
      </c>
      <c r="P13" s="27">
        <v>63250000</v>
      </c>
      <c r="Q13" s="27">
        <v>63250000</v>
      </c>
      <c r="R13" s="7">
        <v>13523</v>
      </c>
      <c r="S13" s="7" t="s">
        <v>64</v>
      </c>
      <c r="T13" s="7" t="s">
        <v>65</v>
      </c>
      <c r="U13" s="7" t="s">
        <v>66</v>
      </c>
      <c r="W13" s="7" t="s">
        <v>120</v>
      </c>
      <c r="X13" s="7" t="s">
        <v>58</v>
      </c>
      <c r="Y13" s="26">
        <v>44944</v>
      </c>
      <c r="Z13" s="7" t="s">
        <v>118</v>
      </c>
      <c r="AB13" s="7" t="s">
        <v>69</v>
      </c>
      <c r="AC13" s="7" t="s">
        <v>70</v>
      </c>
      <c r="AD13" s="7" t="s">
        <v>433</v>
      </c>
      <c r="AE13" s="7">
        <v>79865008</v>
      </c>
      <c r="AL13" s="31">
        <f ca="1">+YEAR(TODAY())-YEAR(Tabla1[[#This Row],[FECHA DE NACIMIENTO]])</f>
        <v>123</v>
      </c>
      <c r="AM13" s="7">
        <v>18723</v>
      </c>
      <c r="AN13" s="26">
        <v>44944</v>
      </c>
      <c r="AO13" s="27">
        <v>63250000</v>
      </c>
      <c r="AS13" s="32">
        <v>63250000</v>
      </c>
      <c r="AT13" s="7" t="s">
        <v>76</v>
      </c>
      <c r="AU13" s="26">
        <v>44944</v>
      </c>
      <c r="AV13" s="33" t="s">
        <v>75</v>
      </c>
      <c r="AW13" s="26">
        <v>44944</v>
      </c>
      <c r="AX13" s="26">
        <v>45291</v>
      </c>
      <c r="AY13" s="25">
        <f t="shared" si="0"/>
        <v>347</v>
      </c>
      <c r="AZ13" s="7" t="s">
        <v>448</v>
      </c>
      <c r="BA13" s="7">
        <v>393757630</v>
      </c>
      <c r="BB13" s="27"/>
      <c r="BC13" s="30"/>
      <c r="BG13" s="30"/>
      <c r="BI13" s="30"/>
      <c r="BJ13" s="27">
        <f>(Tabla1[[#This Row],[VALOR TOTAL CONTRATO + VF]]+Tabla1[[#This Row],[ADICION 1 ]]+Tabla1[[#This Row],[ADICION 2]]-Tabla1[[#This Row],[LIBERACION]])</f>
        <v>63250000</v>
      </c>
      <c r="BL13" s="30"/>
      <c r="BM13" s="30"/>
      <c r="BP13" s="30"/>
      <c r="BR13" s="27"/>
      <c r="BS13" s="30"/>
      <c r="BT13" s="7">
        <f t="shared" si="1"/>
        <v>347</v>
      </c>
      <c r="BU13" s="30"/>
      <c r="BV13" s="33"/>
    </row>
    <row r="14" spans="1:74" s="41" customFormat="1" ht="15" customHeight="1" x14ac:dyDescent="0.25">
      <c r="A14" s="81" t="s">
        <v>470</v>
      </c>
      <c r="B14" s="82" t="s">
        <v>471</v>
      </c>
      <c r="C14" s="83" t="s">
        <v>55</v>
      </c>
      <c r="D14" s="41">
        <v>239</v>
      </c>
      <c r="E14" s="41" t="s">
        <v>56</v>
      </c>
      <c r="F14" s="41" t="s">
        <v>121</v>
      </c>
      <c r="G14" s="41" t="s">
        <v>122</v>
      </c>
      <c r="H14" s="41" t="s">
        <v>58</v>
      </c>
      <c r="I14" s="84">
        <v>44957</v>
      </c>
      <c r="J14" s="41" t="s">
        <v>60</v>
      </c>
      <c r="K14" s="41" t="s">
        <v>61</v>
      </c>
      <c r="L14" s="41" t="s">
        <v>100</v>
      </c>
      <c r="M14" s="41" t="s">
        <v>123</v>
      </c>
      <c r="N14" s="41">
        <v>80111600</v>
      </c>
      <c r="O14" s="41" t="s">
        <v>63</v>
      </c>
      <c r="P14" s="87">
        <v>90000000</v>
      </c>
      <c r="Q14" s="87">
        <v>90000000</v>
      </c>
      <c r="R14" s="41">
        <v>15223</v>
      </c>
      <c r="S14" s="41" t="s">
        <v>64</v>
      </c>
      <c r="T14" s="41" t="s">
        <v>65</v>
      </c>
      <c r="U14" s="41" t="s">
        <v>66</v>
      </c>
      <c r="W14" s="41" t="s">
        <v>124</v>
      </c>
      <c r="X14" s="41" t="s">
        <v>128</v>
      </c>
      <c r="Y14" s="84">
        <v>44958</v>
      </c>
      <c r="Z14" s="41" t="s">
        <v>68</v>
      </c>
      <c r="AB14" s="41" t="s">
        <v>69</v>
      </c>
      <c r="AC14" s="41" t="s">
        <v>70</v>
      </c>
      <c r="AD14" s="41" t="s">
        <v>434</v>
      </c>
      <c r="AE14" s="41">
        <v>91534928</v>
      </c>
      <c r="AL14" s="85">
        <f ca="1">+YEAR(TODAY())-YEAR(Tabla1[[#This Row],[FECHA DE NACIMIENTO]])</f>
        <v>123</v>
      </c>
      <c r="AM14" s="41">
        <v>31623</v>
      </c>
      <c r="AN14" s="84">
        <v>44958</v>
      </c>
      <c r="AO14" s="87">
        <v>90000000</v>
      </c>
      <c r="AS14" s="89">
        <v>90000000</v>
      </c>
      <c r="AT14" s="41" t="s">
        <v>76</v>
      </c>
      <c r="AU14" s="84">
        <v>44958</v>
      </c>
      <c r="AV14" s="88" t="s">
        <v>75</v>
      </c>
      <c r="AW14" s="84">
        <v>44958</v>
      </c>
      <c r="AX14" s="84">
        <v>45260</v>
      </c>
      <c r="AY14" s="83">
        <f t="shared" si="0"/>
        <v>302</v>
      </c>
      <c r="AZ14" s="41" t="s">
        <v>125</v>
      </c>
      <c r="BA14" s="41">
        <v>1010181437</v>
      </c>
      <c r="BB14" s="87"/>
      <c r="BC14" s="86"/>
      <c r="BG14" s="86"/>
      <c r="BI14" s="86"/>
      <c r="BJ14" s="87">
        <f>(Tabla1[[#This Row],[VALOR TOTAL CONTRATO + VF]]+Tabla1[[#This Row],[ADICION 1 ]]+Tabla1[[#This Row],[ADICION 2]]-Tabla1[[#This Row],[LIBERACION]])</f>
        <v>90000000</v>
      </c>
      <c r="BL14" s="86"/>
      <c r="BM14" s="86"/>
      <c r="BP14" s="86"/>
      <c r="BR14" s="87"/>
      <c r="BS14" s="86"/>
      <c r="BT14" s="41">
        <f t="shared" si="1"/>
        <v>302</v>
      </c>
      <c r="BU14" s="86"/>
      <c r="BV14" s="88"/>
    </row>
    <row r="15" spans="1:74" s="7" customFormat="1" ht="15" customHeight="1" x14ac:dyDescent="0.25">
      <c r="A15" s="53" t="s">
        <v>470</v>
      </c>
      <c r="B15" s="54" t="s">
        <v>471</v>
      </c>
      <c r="C15" s="25" t="s">
        <v>55</v>
      </c>
      <c r="D15" s="7">
        <v>151</v>
      </c>
      <c r="E15" s="7" t="s">
        <v>56</v>
      </c>
      <c r="F15" s="7" t="s">
        <v>126</v>
      </c>
      <c r="G15" s="7" t="s">
        <v>127</v>
      </c>
      <c r="H15" s="7" t="s">
        <v>58</v>
      </c>
      <c r="I15" s="26">
        <v>44957</v>
      </c>
      <c r="J15" s="7" t="s">
        <v>60</v>
      </c>
      <c r="K15" s="7" t="s">
        <v>129</v>
      </c>
      <c r="L15" s="7" t="s">
        <v>62</v>
      </c>
      <c r="M15" s="7" t="s">
        <v>130</v>
      </c>
      <c r="N15" s="7">
        <v>80131502</v>
      </c>
      <c r="O15" s="7" t="s">
        <v>131</v>
      </c>
      <c r="P15" s="27">
        <v>4950000</v>
      </c>
      <c r="Q15" s="27">
        <v>4800000</v>
      </c>
      <c r="R15" s="7">
        <v>19423</v>
      </c>
      <c r="S15" s="7" t="s">
        <v>132</v>
      </c>
      <c r="T15" s="7" t="s">
        <v>134</v>
      </c>
      <c r="U15" s="7" t="s">
        <v>133</v>
      </c>
      <c r="V15" s="34" t="s">
        <v>421</v>
      </c>
      <c r="Y15" s="26"/>
      <c r="AL15" s="31">
        <f ca="1">+YEAR(TODAY())-YEAR(Tabla1[[#This Row],[FECHA DE NACIMIENTO]])</f>
        <v>123</v>
      </c>
      <c r="AN15" s="26"/>
      <c r="AO15" s="27"/>
      <c r="AS15" s="32"/>
      <c r="AU15" s="26"/>
      <c r="AV15" s="33"/>
      <c r="AW15" s="26"/>
      <c r="AX15" s="26"/>
      <c r="AY15" s="25">
        <f t="shared" si="0"/>
        <v>0</v>
      </c>
      <c r="BB15" s="27"/>
      <c r="BC15" s="30"/>
      <c r="BG15" s="30"/>
      <c r="BI15" s="30"/>
      <c r="BJ15" s="27">
        <f>(Tabla1[[#This Row],[VALOR TOTAL CONTRATO + VF]]+Tabla1[[#This Row],[ADICION 1 ]]+Tabla1[[#This Row],[ADICION 2]]-Tabla1[[#This Row],[LIBERACION]])</f>
        <v>0</v>
      </c>
      <c r="BL15" s="30"/>
      <c r="BM15" s="30"/>
      <c r="BP15" s="30"/>
      <c r="BR15" s="27"/>
      <c r="BS15" s="30"/>
      <c r="BT15" s="51">
        <f t="shared" si="1"/>
        <v>0</v>
      </c>
      <c r="BU15" s="30"/>
      <c r="BV15" s="33"/>
    </row>
    <row r="16" spans="1:74" s="7" customFormat="1" ht="15" customHeight="1" x14ac:dyDescent="0.25">
      <c r="A16" s="53" t="s">
        <v>470</v>
      </c>
      <c r="B16" s="54" t="s">
        <v>471</v>
      </c>
      <c r="C16" s="25" t="s">
        <v>55</v>
      </c>
      <c r="D16" s="7">
        <v>1</v>
      </c>
      <c r="E16" s="7" t="s">
        <v>222</v>
      </c>
      <c r="F16" s="7" t="s">
        <v>135</v>
      </c>
      <c r="G16" s="7" t="s">
        <v>136</v>
      </c>
      <c r="H16" s="7" t="s">
        <v>58</v>
      </c>
      <c r="I16" s="26">
        <v>44937</v>
      </c>
      <c r="J16" s="7" t="s">
        <v>60</v>
      </c>
      <c r="K16" s="7" t="s">
        <v>61</v>
      </c>
      <c r="L16" s="7" t="s">
        <v>137</v>
      </c>
      <c r="M16" s="7" t="s">
        <v>138</v>
      </c>
      <c r="N16" s="7">
        <v>80161504</v>
      </c>
      <c r="O16" s="7" t="s">
        <v>139</v>
      </c>
      <c r="P16" s="27">
        <v>138000000</v>
      </c>
      <c r="Q16" s="27">
        <v>138000000</v>
      </c>
      <c r="R16" s="7">
        <v>11223</v>
      </c>
      <c r="S16" s="7" t="s">
        <v>64</v>
      </c>
      <c r="T16" s="7" t="s">
        <v>65</v>
      </c>
      <c r="U16" s="7" t="s">
        <v>66</v>
      </c>
      <c r="W16" s="7" t="s">
        <v>140</v>
      </c>
      <c r="X16" s="7" t="s">
        <v>58</v>
      </c>
      <c r="Y16" s="26">
        <v>44939</v>
      </c>
      <c r="Z16" s="7" t="s">
        <v>68</v>
      </c>
      <c r="AB16" s="7" t="s">
        <v>69</v>
      </c>
      <c r="AC16" s="7" t="s">
        <v>70</v>
      </c>
      <c r="AD16" s="7" t="s">
        <v>141</v>
      </c>
      <c r="AE16" s="7">
        <v>52046198</v>
      </c>
      <c r="AF16" s="7" t="s">
        <v>142</v>
      </c>
      <c r="AG16" s="7" t="s">
        <v>622</v>
      </c>
      <c r="AH16" s="51" t="s">
        <v>570</v>
      </c>
      <c r="AI16" s="51" t="s">
        <v>478</v>
      </c>
      <c r="AJ16" s="79" t="s">
        <v>536</v>
      </c>
      <c r="AK16" s="78">
        <v>26047</v>
      </c>
      <c r="AL16" s="77">
        <f ca="1">+YEAR(TODAY())-YEAR(Tabla1[[#This Row],[FECHA DE NACIMIENTO]])</f>
        <v>52</v>
      </c>
      <c r="AM16" s="7">
        <v>13723</v>
      </c>
      <c r="AN16" s="26">
        <v>44938</v>
      </c>
      <c r="AO16" s="27">
        <v>138000000</v>
      </c>
      <c r="AS16" s="32">
        <v>138000000</v>
      </c>
      <c r="AT16" s="7" t="s">
        <v>76</v>
      </c>
      <c r="AU16" s="26">
        <v>44943</v>
      </c>
      <c r="AV16" s="33" t="s">
        <v>75</v>
      </c>
      <c r="AW16" s="26">
        <v>44943</v>
      </c>
      <c r="AX16" s="26">
        <v>45291</v>
      </c>
      <c r="AY16" s="25">
        <f>(AX16-AW16)</f>
        <v>348</v>
      </c>
      <c r="AZ16" s="7" t="s">
        <v>143</v>
      </c>
      <c r="BA16" s="7">
        <v>55164919</v>
      </c>
      <c r="BB16" s="27"/>
      <c r="BC16" s="30"/>
      <c r="BG16" s="30"/>
      <c r="BI16" s="30"/>
      <c r="BJ16" s="27">
        <f>(Tabla1[[#This Row],[VALOR TOTAL CONTRATO + VF]]+Tabla1[[#This Row],[ADICION 1 ]]+Tabla1[[#This Row],[ADICION 2]]-Tabla1[[#This Row],[LIBERACION]])</f>
        <v>138000000</v>
      </c>
      <c r="BL16" s="30"/>
      <c r="BM16" s="30"/>
      <c r="BP16" s="30"/>
      <c r="BR16" s="27"/>
      <c r="BS16" s="30"/>
      <c r="BT16" s="7">
        <f t="shared" si="1"/>
        <v>348</v>
      </c>
      <c r="BU16" s="30"/>
      <c r="BV16" s="33"/>
    </row>
    <row r="17" spans="1:74" s="7" customFormat="1" ht="15" customHeight="1" x14ac:dyDescent="0.25">
      <c r="A17" s="53" t="s">
        <v>470</v>
      </c>
      <c r="B17" s="54" t="s">
        <v>471</v>
      </c>
      <c r="C17" s="25" t="s">
        <v>55</v>
      </c>
      <c r="D17" s="7">
        <v>4</v>
      </c>
      <c r="E17" s="7" t="s">
        <v>222</v>
      </c>
      <c r="F17" s="7" t="s">
        <v>144</v>
      </c>
      <c r="G17" s="7" t="s">
        <v>496</v>
      </c>
      <c r="H17" s="7" t="s">
        <v>58</v>
      </c>
      <c r="I17" s="26">
        <v>44951</v>
      </c>
      <c r="J17" s="7" t="s">
        <v>60</v>
      </c>
      <c r="K17" s="7" t="s">
        <v>61</v>
      </c>
      <c r="L17" s="7" t="s">
        <v>137</v>
      </c>
      <c r="M17" s="7" t="s">
        <v>145</v>
      </c>
      <c r="N17" s="7">
        <v>80161504</v>
      </c>
      <c r="O17" s="7" t="s">
        <v>139</v>
      </c>
      <c r="P17" s="27">
        <v>80000000</v>
      </c>
      <c r="Q17" s="27">
        <v>80000000</v>
      </c>
      <c r="R17" s="7">
        <v>14023</v>
      </c>
      <c r="S17" s="7" t="s">
        <v>64</v>
      </c>
      <c r="T17" s="7" t="s">
        <v>65</v>
      </c>
      <c r="U17" s="7" t="s">
        <v>66</v>
      </c>
      <c r="W17" s="7" t="s">
        <v>146</v>
      </c>
      <c r="X17" s="7" t="s">
        <v>58</v>
      </c>
      <c r="Y17" s="26">
        <v>44952</v>
      </c>
      <c r="Z17" s="7" t="s">
        <v>68</v>
      </c>
      <c r="AB17" s="7" t="s">
        <v>69</v>
      </c>
      <c r="AC17" s="7" t="s">
        <v>70</v>
      </c>
      <c r="AD17" s="7" t="s">
        <v>147</v>
      </c>
      <c r="AE17" s="7">
        <v>79951390</v>
      </c>
      <c r="AF17" s="7" t="s">
        <v>142</v>
      </c>
      <c r="AG17" s="7" t="s">
        <v>623</v>
      </c>
      <c r="AH17" s="51" t="s">
        <v>570</v>
      </c>
      <c r="AI17" s="51" t="s">
        <v>478</v>
      </c>
      <c r="AJ17" s="79" t="s">
        <v>536</v>
      </c>
      <c r="AK17" s="78">
        <v>29014</v>
      </c>
      <c r="AL17" s="77">
        <f ca="1">+YEAR(TODAY())-YEAR(Tabla1[[#This Row],[FECHA DE NACIMIENTO]])</f>
        <v>44</v>
      </c>
      <c r="AM17" s="7">
        <v>27723</v>
      </c>
      <c r="AN17" s="26">
        <v>44952</v>
      </c>
      <c r="AO17" s="27">
        <v>80000000</v>
      </c>
      <c r="AS17" s="32">
        <v>80000000</v>
      </c>
      <c r="AT17" s="7" t="s">
        <v>76</v>
      </c>
      <c r="AU17" s="26">
        <v>44953</v>
      </c>
      <c r="AV17" s="33" t="s">
        <v>75</v>
      </c>
      <c r="AW17" s="26">
        <v>44958</v>
      </c>
      <c r="AX17" s="26">
        <v>45200</v>
      </c>
      <c r="AY17" s="25">
        <f t="shared" ref="AY17:AY63" si="2">(AX17-AW17)</f>
        <v>242</v>
      </c>
      <c r="AZ17" s="7" t="s">
        <v>148</v>
      </c>
      <c r="BA17" s="7">
        <v>52619262</v>
      </c>
      <c r="BB17" s="27"/>
      <c r="BC17" s="30"/>
      <c r="BG17" s="30"/>
      <c r="BI17" s="30"/>
      <c r="BJ17" s="27">
        <f>(Tabla1[[#This Row],[VALOR TOTAL CONTRATO + VF]]+Tabla1[[#This Row],[ADICION 1 ]]+Tabla1[[#This Row],[ADICION 2]]-Tabla1[[#This Row],[LIBERACION]])</f>
        <v>80000000</v>
      </c>
      <c r="BL17" s="30"/>
      <c r="BM17" s="30"/>
      <c r="BP17" s="30"/>
      <c r="BR17" s="27"/>
      <c r="BS17" s="30"/>
      <c r="BT17" s="7">
        <f t="shared" si="1"/>
        <v>242</v>
      </c>
      <c r="BU17" s="30"/>
      <c r="BV17" s="33"/>
    </row>
    <row r="18" spans="1:74" s="7" customFormat="1" ht="15" customHeight="1" x14ac:dyDescent="0.25">
      <c r="A18" s="53" t="s">
        <v>470</v>
      </c>
      <c r="B18" s="54" t="s">
        <v>471</v>
      </c>
      <c r="C18" s="25" t="s">
        <v>55</v>
      </c>
      <c r="D18" s="7">
        <v>7</v>
      </c>
      <c r="E18" s="7" t="s">
        <v>222</v>
      </c>
      <c r="F18" s="7" t="s">
        <v>149</v>
      </c>
      <c r="G18" s="7" t="s">
        <v>150</v>
      </c>
      <c r="H18" s="7" t="s">
        <v>58</v>
      </c>
      <c r="I18" s="26">
        <v>44938</v>
      </c>
      <c r="J18" s="7" t="s">
        <v>60</v>
      </c>
      <c r="K18" s="7" t="s">
        <v>61</v>
      </c>
      <c r="L18" s="7" t="s">
        <v>151</v>
      </c>
      <c r="M18" s="7" t="s">
        <v>152</v>
      </c>
      <c r="N18" s="7">
        <v>80111600</v>
      </c>
      <c r="O18" s="7" t="s">
        <v>153</v>
      </c>
      <c r="P18" s="27">
        <v>57500000</v>
      </c>
      <c r="Q18" s="27">
        <v>57500000</v>
      </c>
      <c r="R18" s="7">
        <v>12223</v>
      </c>
      <c r="S18" s="7" t="s">
        <v>154</v>
      </c>
      <c r="T18" s="7" t="s">
        <v>65</v>
      </c>
      <c r="U18" s="7" t="s">
        <v>66</v>
      </c>
      <c r="W18" s="7" t="s">
        <v>155</v>
      </c>
      <c r="X18" s="7" t="s">
        <v>58</v>
      </c>
      <c r="Y18" s="26">
        <v>44939</v>
      </c>
      <c r="Z18" s="7" t="s">
        <v>68</v>
      </c>
      <c r="AB18" s="7" t="s">
        <v>69</v>
      </c>
      <c r="AC18" s="7" t="s">
        <v>70</v>
      </c>
      <c r="AD18" s="7" t="s">
        <v>156</v>
      </c>
      <c r="AE18" s="7">
        <v>52528201</v>
      </c>
      <c r="AF18" s="7" t="s">
        <v>142</v>
      </c>
      <c r="AG18" s="7" t="s">
        <v>624</v>
      </c>
      <c r="AH18" s="51" t="s">
        <v>570</v>
      </c>
      <c r="AI18" s="51" t="s">
        <v>478</v>
      </c>
      <c r="AJ18" s="79" t="s">
        <v>536</v>
      </c>
      <c r="AK18" s="78">
        <v>29041</v>
      </c>
      <c r="AL18" s="77">
        <f ca="1">+YEAR(TODAY())-YEAR(Tabla1[[#This Row],[FECHA DE NACIMIENTO]])</f>
        <v>44</v>
      </c>
      <c r="AM18" s="7">
        <v>15323</v>
      </c>
      <c r="AN18" s="26">
        <v>44942</v>
      </c>
      <c r="AO18" s="27">
        <v>57500000</v>
      </c>
      <c r="AS18" s="32">
        <v>57500000</v>
      </c>
      <c r="AT18" s="7" t="s">
        <v>76</v>
      </c>
      <c r="AU18" s="26">
        <v>44939</v>
      </c>
      <c r="AV18" s="33" t="s">
        <v>75</v>
      </c>
      <c r="AW18" s="26">
        <v>44942</v>
      </c>
      <c r="AX18" s="26">
        <v>45291</v>
      </c>
      <c r="AY18" s="25">
        <f t="shared" si="2"/>
        <v>349</v>
      </c>
      <c r="AZ18" s="7" t="s">
        <v>157</v>
      </c>
      <c r="BA18" s="7">
        <v>79276876</v>
      </c>
      <c r="BB18" s="27"/>
      <c r="BC18" s="30"/>
      <c r="BG18" s="30"/>
      <c r="BI18" s="30"/>
      <c r="BJ18" s="27">
        <f>(Tabla1[[#This Row],[VALOR TOTAL CONTRATO + VF]]+Tabla1[[#This Row],[ADICION 1 ]]+Tabla1[[#This Row],[ADICION 2]]-Tabla1[[#This Row],[LIBERACION]])</f>
        <v>57500000</v>
      </c>
      <c r="BL18" s="30"/>
      <c r="BM18" s="30"/>
      <c r="BP18" s="30"/>
      <c r="BR18" s="27"/>
      <c r="BS18" s="30"/>
      <c r="BT18" s="7">
        <f t="shared" si="1"/>
        <v>349</v>
      </c>
      <c r="BU18" s="30"/>
      <c r="BV18" s="33"/>
    </row>
    <row r="19" spans="1:74" s="7" customFormat="1" ht="15" customHeight="1" x14ac:dyDescent="0.25">
      <c r="A19" s="53" t="s">
        <v>470</v>
      </c>
      <c r="B19" s="54" t="s">
        <v>471</v>
      </c>
      <c r="C19" s="25" t="s">
        <v>55</v>
      </c>
      <c r="D19" s="7">
        <v>8</v>
      </c>
      <c r="E19" s="7" t="s">
        <v>222</v>
      </c>
      <c r="F19" s="7" t="s">
        <v>158</v>
      </c>
      <c r="G19" s="7" t="s">
        <v>159</v>
      </c>
      <c r="H19" s="7" t="s">
        <v>58</v>
      </c>
      <c r="I19" s="26">
        <v>44951</v>
      </c>
      <c r="J19" s="7" t="s">
        <v>60</v>
      </c>
      <c r="K19" s="7" t="s">
        <v>61</v>
      </c>
      <c r="L19" s="7" t="s">
        <v>151</v>
      </c>
      <c r="M19" s="7" t="s">
        <v>160</v>
      </c>
      <c r="N19" s="7" t="s">
        <v>161</v>
      </c>
      <c r="O19" s="7" t="s">
        <v>162</v>
      </c>
      <c r="P19" s="27">
        <v>55000000</v>
      </c>
      <c r="Q19" s="27">
        <v>55000000</v>
      </c>
      <c r="R19" s="7">
        <v>13823</v>
      </c>
      <c r="S19" s="7" t="s">
        <v>154</v>
      </c>
      <c r="T19" s="7" t="s">
        <v>65</v>
      </c>
      <c r="U19" s="7" t="s">
        <v>66</v>
      </c>
      <c r="W19" s="7" t="s">
        <v>163</v>
      </c>
      <c r="X19" s="7" t="s">
        <v>58</v>
      </c>
      <c r="Y19" s="26">
        <v>44956</v>
      </c>
      <c r="Z19" s="7" t="s">
        <v>68</v>
      </c>
      <c r="AB19" s="7" t="s">
        <v>69</v>
      </c>
      <c r="AC19" s="7" t="s">
        <v>70</v>
      </c>
      <c r="AD19" s="7" t="s">
        <v>164</v>
      </c>
      <c r="AE19" s="7">
        <v>1016072632</v>
      </c>
      <c r="AF19" s="7" t="s">
        <v>142</v>
      </c>
      <c r="AG19" s="7" t="s">
        <v>624</v>
      </c>
      <c r="AH19" s="51" t="s">
        <v>570</v>
      </c>
      <c r="AI19" s="51" t="s">
        <v>478</v>
      </c>
      <c r="AJ19" s="79" t="s">
        <v>536</v>
      </c>
      <c r="AK19" s="78">
        <v>34693</v>
      </c>
      <c r="AL19" s="77">
        <f ca="1">+YEAR(TODAY())-YEAR(Tabla1[[#This Row],[FECHA DE NACIMIENTO]])</f>
        <v>29</v>
      </c>
      <c r="AM19" s="7">
        <v>31123</v>
      </c>
      <c r="AN19" s="26">
        <v>44957</v>
      </c>
      <c r="AO19" s="27">
        <v>55000000</v>
      </c>
      <c r="AS19" s="32">
        <v>55000000</v>
      </c>
      <c r="AT19" s="7" t="s">
        <v>76</v>
      </c>
      <c r="AU19" s="26">
        <v>44956</v>
      </c>
      <c r="AV19" s="33" t="s">
        <v>75</v>
      </c>
      <c r="AW19" s="26">
        <v>44958</v>
      </c>
      <c r="AX19" s="26">
        <v>45291</v>
      </c>
      <c r="AY19" s="25">
        <f t="shared" si="2"/>
        <v>333</v>
      </c>
      <c r="AZ19" s="7" t="s">
        <v>157</v>
      </c>
      <c r="BA19" s="7">
        <v>79276876</v>
      </c>
      <c r="BB19" s="27"/>
      <c r="BC19" s="30"/>
      <c r="BG19" s="30"/>
      <c r="BI19" s="30"/>
      <c r="BJ19" s="27">
        <f>(Tabla1[[#This Row],[VALOR TOTAL CONTRATO + VF]]+Tabla1[[#This Row],[ADICION 1 ]]+Tabla1[[#This Row],[ADICION 2]]-Tabla1[[#This Row],[LIBERACION]])</f>
        <v>55000000</v>
      </c>
      <c r="BL19" s="30"/>
      <c r="BM19" s="30"/>
      <c r="BP19" s="30"/>
      <c r="BR19" s="27"/>
      <c r="BS19" s="30"/>
      <c r="BT19" s="7">
        <f t="shared" si="1"/>
        <v>333</v>
      </c>
      <c r="BU19" s="30"/>
      <c r="BV19" s="33"/>
    </row>
    <row r="20" spans="1:74" s="7" customFormat="1" ht="15" customHeight="1" x14ac:dyDescent="0.25">
      <c r="A20" s="53" t="s">
        <v>470</v>
      </c>
      <c r="B20" s="54" t="s">
        <v>471</v>
      </c>
      <c r="C20" s="25" t="s">
        <v>55</v>
      </c>
      <c r="D20" s="7">
        <v>21</v>
      </c>
      <c r="E20" s="7" t="s">
        <v>222</v>
      </c>
      <c r="F20" s="7" t="s">
        <v>165</v>
      </c>
      <c r="G20" s="7" t="s">
        <v>166</v>
      </c>
      <c r="H20" s="7" t="s">
        <v>58</v>
      </c>
      <c r="I20" s="26">
        <v>44944</v>
      </c>
      <c r="J20" s="7" t="s">
        <v>60</v>
      </c>
      <c r="K20" s="7" t="s">
        <v>61</v>
      </c>
      <c r="L20" s="7" t="s">
        <v>167</v>
      </c>
      <c r="M20" s="7" t="s">
        <v>168</v>
      </c>
      <c r="N20" s="7" t="s">
        <v>169</v>
      </c>
      <c r="O20" s="7" t="s">
        <v>170</v>
      </c>
      <c r="P20" s="27">
        <v>70400000</v>
      </c>
      <c r="Q20" s="27">
        <v>70400000</v>
      </c>
      <c r="R20" s="7">
        <v>10323</v>
      </c>
      <c r="S20" s="7" t="s">
        <v>64</v>
      </c>
      <c r="T20" s="7" t="s">
        <v>65</v>
      </c>
      <c r="U20" s="7" t="s">
        <v>66</v>
      </c>
      <c r="W20" s="7" t="s">
        <v>171</v>
      </c>
      <c r="X20" s="7" t="s">
        <v>58</v>
      </c>
      <c r="Y20" s="26">
        <v>44945</v>
      </c>
      <c r="Z20" s="7" t="s">
        <v>68</v>
      </c>
      <c r="AB20" s="7" t="s">
        <v>69</v>
      </c>
      <c r="AC20" s="7" t="s">
        <v>70</v>
      </c>
      <c r="AD20" s="7" t="s">
        <v>172</v>
      </c>
      <c r="AE20" s="7">
        <v>52258308</v>
      </c>
      <c r="AF20" s="7" t="s">
        <v>142</v>
      </c>
      <c r="AG20" s="7" t="s">
        <v>625</v>
      </c>
      <c r="AH20" s="51" t="s">
        <v>570</v>
      </c>
      <c r="AI20" s="51" t="s">
        <v>478</v>
      </c>
      <c r="AJ20" s="79" t="s">
        <v>536</v>
      </c>
      <c r="AK20" s="78">
        <v>27505</v>
      </c>
      <c r="AL20" s="77">
        <f ca="1">+YEAR(TODAY())-YEAR(Tabla1[[#This Row],[FECHA DE NACIMIENTO]])</f>
        <v>48</v>
      </c>
      <c r="AM20" s="7">
        <v>20423</v>
      </c>
      <c r="AN20" s="26">
        <v>44945</v>
      </c>
      <c r="AO20" s="27">
        <v>70400000</v>
      </c>
      <c r="AS20" s="32">
        <v>70400000</v>
      </c>
      <c r="AT20" s="7" t="s">
        <v>76</v>
      </c>
      <c r="AU20" s="26">
        <v>44945</v>
      </c>
      <c r="AV20" s="33" t="s">
        <v>75</v>
      </c>
      <c r="AW20" s="26">
        <v>44949</v>
      </c>
      <c r="AX20" s="26">
        <v>45282</v>
      </c>
      <c r="AY20" s="25">
        <f t="shared" si="2"/>
        <v>333</v>
      </c>
      <c r="AZ20" s="7" t="s">
        <v>173</v>
      </c>
      <c r="BA20" s="7">
        <v>79279880</v>
      </c>
      <c r="BB20" s="27"/>
      <c r="BC20" s="30"/>
      <c r="BG20" s="30"/>
      <c r="BI20" s="30"/>
      <c r="BJ20" s="27">
        <f>(Tabla1[[#This Row],[VALOR TOTAL CONTRATO + VF]]+Tabla1[[#This Row],[ADICION 1 ]]+Tabla1[[#This Row],[ADICION 2]]-Tabla1[[#This Row],[LIBERACION]])</f>
        <v>70400000</v>
      </c>
      <c r="BL20" s="30"/>
      <c r="BM20" s="30"/>
      <c r="BP20" s="30"/>
      <c r="BR20" s="27"/>
      <c r="BS20" s="30"/>
      <c r="BT20" s="7">
        <f t="shared" si="1"/>
        <v>333</v>
      </c>
      <c r="BU20" s="30"/>
      <c r="BV20" s="33"/>
    </row>
    <row r="21" spans="1:74" s="7" customFormat="1" ht="15" customHeight="1" x14ac:dyDescent="0.25">
      <c r="A21" s="53" t="s">
        <v>470</v>
      </c>
      <c r="B21" s="54" t="s">
        <v>471</v>
      </c>
      <c r="C21" s="25" t="s">
        <v>55</v>
      </c>
      <c r="D21" s="7">
        <v>31</v>
      </c>
      <c r="E21" s="7" t="s">
        <v>222</v>
      </c>
      <c r="F21" s="7" t="s">
        <v>174</v>
      </c>
      <c r="G21" s="7" t="s">
        <v>175</v>
      </c>
      <c r="H21" s="7" t="s">
        <v>58</v>
      </c>
      <c r="I21" s="26">
        <v>44944</v>
      </c>
      <c r="J21" s="7" t="s">
        <v>60</v>
      </c>
      <c r="K21" s="7" t="s">
        <v>61</v>
      </c>
      <c r="L21" s="7" t="s">
        <v>100</v>
      </c>
      <c r="M21" s="7" t="s">
        <v>176</v>
      </c>
      <c r="N21" s="7">
        <v>80161504</v>
      </c>
      <c r="O21" s="7" t="s">
        <v>139</v>
      </c>
      <c r="P21" s="27">
        <v>69000000</v>
      </c>
      <c r="Q21" s="27">
        <v>69000000</v>
      </c>
      <c r="R21" s="7">
        <v>13623</v>
      </c>
      <c r="S21" s="7" t="s">
        <v>64</v>
      </c>
      <c r="T21" s="7" t="s">
        <v>65</v>
      </c>
      <c r="U21" s="7" t="s">
        <v>66</v>
      </c>
      <c r="W21" s="7" t="s">
        <v>177</v>
      </c>
      <c r="X21" s="7" t="s">
        <v>58</v>
      </c>
      <c r="Y21" s="26">
        <v>44945</v>
      </c>
      <c r="Z21" s="7" t="s">
        <v>68</v>
      </c>
      <c r="AB21" s="7" t="s">
        <v>69</v>
      </c>
      <c r="AC21" s="7" t="s">
        <v>70</v>
      </c>
      <c r="AD21" s="7" t="s">
        <v>178</v>
      </c>
      <c r="AE21" s="7">
        <v>77172059</v>
      </c>
      <c r="AF21" s="7" t="s">
        <v>142</v>
      </c>
      <c r="AG21" s="7" t="s">
        <v>622</v>
      </c>
      <c r="AH21" s="51" t="s">
        <v>570</v>
      </c>
      <c r="AI21" s="51" t="s">
        <v>478</v>
      </c>
      <c r="AJ21" s="79" t="s">
        <v>536</v>
      </c>
      <c r="AK21" s="78">
        <v>26694</v>
      </c>
      <c r="AL21" s="77">
        <f ca="1">+YEAR(TODAY())-YEAR(Tabla1[[#This Row],[FECHA DE NACIMIENTO]])</f>
        <v>50</v>
      </c>
      <c r="AM21" s="7">
        <v>20123</v>
      </c>
      <c r="AN21" s="26">
        <v>44945</v>
      </c>
      <c r="AO21" s="27">
        <v>69000000</v>
      </c>
      <c r="AS21" s="32">
        <v>69000000</v>
      </c>
      <c r="AT21" s="7" t="s">
        <v>76</v>
      </c>
      <c r="AU21" s="26">
        <v>44944</v>
      </c>
      <c r="AV21" s="33" t="s">
        <v>75</v>
      </c>
      <c r="AW21" s="26">
        <v>44945</v>
      </c>
      <c r="AX21" s="26">
        <v>45291</v>
      </c>
      <c r="AY21" s="25">
        <f t="shared" si="2"/>
        <v>346</v>
      </c>
      <c r="AZ21" s="7" t="s">
        <v>179</v>
      </c>
      <c r="BA21" s="7">
        <v>39757630</v>
      </c>
      <c r="BB21" s="27"/>
      <c r="BC21" s="30"/>
      <c r="BG21" s="30"/>
      <c r="BI21" s="30"/>
      <c r="BJ21" s="27">
        <f>(Tabla1[[#This Row],[VALOR TOTAL CONTRATO + VF]]+Tabla1[[#This Row],[ADICION 1 ]]+Tabla1[[#This Row],[ADICION 2]]-Tabla1[[#This Row],[LIBERACION]])</f>
        <v>69000000</v>
      </c>
      <c r="BL21" s="30"/>
      <c r="BM21" s="30"/>
      <c r="BP21" s="30"/>
      <c r="BR21" s="27"/>
      <c r="BS21" s="30"/>
      <c r="BT21" s="7">
        <f t="shared" si="1"/>
        <v>346</v>
      </c>
      <c r="BU21" s="30"/>
      <c r="BV21" s="33"/>
    </row>
    <row r="22" spans="1:74" s="7" customFormat="1" ht="15" customHeight="1" x14ac:dyDescent="0.25">
      <c r="A22" s="53" t="s">
        <v>470</v>
      </c>
      <c r="B22" s="54" t="s">
        <v>471</v>
      </c>
      <c r="C22" s="25" t="s">
        <v>55</v>
      </c>
      <c r="D22" s="7">
        <v>45</v>
      </c>
      <c r="E22" s="7" t="s">
        <v>222</v>
      </c>
      <c r="F22" s="7" t="s">
        <v>180</v>
      </c>
      <c r="G22" s="7" t="s">
        <v>181</v>
      </c>
      <c r="H22" s="7" t="s">
        <v>58</v>
      </c>
      <c r="I22" s="26">
        <v>44938</v>
      </c>
      <c r="J22" s="7" t="s">
        <v>60</v>
      </c>
      <c r="K22" s="7" t="s">
        <v>61</v>
      </c>
      <c r="L22" s="7" t="s">
        <v>87</v>
      </c>
      <c r="M22" s="7" t="s">
        <v>182</v>
      </c>
      <c r="N22" s="7" t="s">
        <v>183</v>
      </c>
      <c r="O22" s="7" t="s">
        <v>184</v>
      </c>
      <c r="P22" s="27">
        <v>80500000</v>
      </c>
      <c r="Q22" s="27">
        <v>80500000</v>
      </c>
      <c r="R22" s="7">
        <v>11423</v>
      </c>
      <c r="S22" s="7" t="s">
        <v>90</v>
      </c>
      <c r="T22" s="7" t="s">
        <v>65</v>
      </c>
      <c r="U22" s="7" t="s">
        <v>66</v>
      </c>
      <c r="W22" s="7" t="s">
        <v>185</v>
      </c>
      <c r="X22" s="7" t="s">
        <v>58</v>
      </c>
      <c r="Y22" s="26">
        <v>44939</v>
      </c>
      <c r="Z22" s="7" t="s">
        <v>68</v>
      </c>
      <c r="AB22" s="7" t="s">
        <v>69</v>
      </c>
      <c r="AC22" s="7" t="s">
        <v>70</v>
      </c>
      <c r="AD22" s="7" t="s">
        <v>186</v>
      </c>
      <c r="AE22" s="7">
        <v>1057579290</v>
      </c>
      <c r="AF22" s="7" t="s">
        <v>142</v>
      </c>
      <c r="AG22" s="7" t="s">
        <v>624</v>
      </c>
      <c r="AH22" s="51" t="s">
        <v>570</v>
      </c>
      <c r="AI22" s="51" t="s">
        <v>478</v>
      </c>
      <c r="AJ22" s="79" t="s">
        <v>536</v>
      </c>
      <c r="AK22" s="78">
        <v>32395</v>
      </c>
      <c r="AL22" s="77">
        <f ca="1">+YEAR(TODAY())-YEAR(Tabla1[[#This Row],[FECHA DE NACIMIENTO]])</f>
        <v>35</v>
      </c>
      <c r="AM22" s="7">
        <v>14423</v>
      </c>
      <c r="AN22" s="26">
        <v>44939</v>
      </c>
      <c r="AO22" s="27">
        <v>80500000</v>
      </c>
      <c r="AS22" s="32">
        <v>80500000</v>
      </c>
      <c r="AT22" s="7" t="s">
        <v>76</v>
      </c>
      <c r="AU22" s="26">
        <v>44943</v>
      </c>
      <c r="AV22" s="33" t="s">
        <v>75</v>
      </c>
      <c r="AW22" s="26">
        <v>44942</v>
      </c>
      <c r="AX22" s="26">
        <v>45291</v>
      </c>
      <c r="AY22" s="25">
        <f t="shared" si="2"/>
        <v>349</v>
      </c>
      <c r="AZ22" s="7" t="s">
        <v>93</v>
      </c>
      <c r="BA22" s="7">
        <v>19498970</v>
      </c>
      <c r="BB22" s="27"/>
      <c r="BC22" s="30"/>
      <c r="BG22" s="30"/>
      <c r="BI22" s="30"/>
      <c r="BJ22" s="27">
        <f>(Tabla1[[#This Row],[VALOR TOTAL CONTRATO + VF]]+Tabla1[[#This Row],[ADICION 1 ]]+Tabla1[[#This Row],[ADICION 2]]-Tabla1[[#This Row],[LIBERACION]])</f>
        <v>80500000</v>
      </c>
      <c r="BL22" s="30"/>
      <c r="BM22" s="30"/>
      <c r="BP22" s="30"/>
      <c r="BR22" s="27"/>
      <c r="BS22" s="30"/>
      <c r="BT22" s="7">
        <f t="shared" si="1"/>
        <v>349</v>
      </c>
      <c r="BU22" s="30"/>
      <c r="BV22" s="33"/>
    </row>
    <row r="23" spans="1:74" s="7" customFormat="1" ht="15" customHeight="1" x14ac:dyDescent="0.25">
      <c r="A23" s="53" t="s">
        <v>470</v>
      </c>
      <c r="B23" s="54" t="s">
        <v>471</v>
      </c>
      <c r="C23" s="25" t="s">
        <v>55</v>
      </c>
      <c r="D23" s="7">
        <v>116</v>
      </c>
      <c r="E23" s="7" t="s">
        <v>222</v>
      </c>
      <c r="F23" s="7" t="s">
        <v>187</v>
      </c>
      <c r="G23" s="7" t="s">
        <v>188</v>
      </c>
      <c r="H23" s="7" t="s">
        <v>58</v>
      </c>
      <c r="I23" s="26">
        <v>44939</v>
      </c>
      <c r="J23" s="7" t="s">
        <v>60</v>
      </c>
      <c r="K23" s="7" t="s">
        <v>61</v>
      </c>
      <c r="L23" s="7" t="s">
        <v>189</v>
      </c>
      <c r="M23" s="7" t="s">
        <v>190</v>
      </c>
      <c r="N23" s="7">
        <v>80161504</v>
      </c>
      <c r="O23" s="7" t="s">
        <v>139</v>
      </c>
      <c r="P23" s="27">
        <v>80000000</v>
      </c>
      <c r="Q23" s="27">
        <v>80000000</v>
      </c>
      <c r="R23" s="7">
        <v>12823</v>
      </c>
      <c r="S23" s="7" t="s">
        <v>64</v>
      </c>
      <c r="T23" s="7" t="s">
        <v>65</v>
      </c>
      <c r="U23" s="7" t="s">
        <v>66</v>
      </c>
      <c r="W23" s="7" t="s">
        <v>191</v>
      </c>
      <c r="X23" s="7" t="s">
        <v>58</v>
      </c>
      <c r="Y23" s="26">
        <v>44943</v>
      </c>
      <c r="Z23" s="7" t="s">
        <v>68</v>
      </c>
      <c r="AB23" s="7" t="s">
        <v>69</v>
      </c>
      <c r="AC23" s="7" t="s">
        <v>70</v>
      </c>
      <c r="AD23" s="7" t="s">
        <v>192</v>
      </c>
      <c r="AE23" s="7">
        <v>1026271334</v>
      </c>
      <c r="AF23" s="7" t="s">
        <v>142</v>
      </c>
      <c r="AG23" s="7" t="s">
        <v>625</v>
      </c>
      <c r="AH23" s="51" t="s">
        <v>570</v>
      </c>
      <c r="AI23" s="51" t="s">
        <v>478</v>
      </c>
      <c r="AJ23" s="79" t="s">
        <v>536</v>
      </c>
      <c r="AK23" s="78">
        <v>33178</v>
      </c>
      <c r="AL23" s="77">
        <f ca="1">+YEAR(TODAY())-YEAR(Tabla1[[#This Row],[FECHA DE NACIMIENTO]])</f>
        <v>33</v>
      </c>
      <c r="AM23" s="7">
        <v>19323</v>
      </c>
      <c r="AN23" s="26">
        <v>44944</v>
      </c>
      <c r="AO23" s="27">
        <v>80000000</v>
      </c>
      <c r="AS23" s="32">
        <v>80000000</v>
      </c>
      <c r="AT23" s="7" t="s">
        <v>76</v>
      </c>
      <c r="AU23" s="26">
        <v>44944</v>
      </c>
      <c r="AV23" s="33" t="s">
        <v>75</v>
      </c>
      <c r="AW23" s="26">
        <v>44945</v>
      </c>
      <c r="AX23" s="26">
        <v>45249</v>
      </c>
      <c r="AY23" s="25">
        <f t="shared" si="2"/>
        <v>304</v>
      </c>
      <c r="AZ23" s="7" t="s">
        <v>193</v>
      </c>
      <c r="BA23" s="7">
        <v>79321317</v>
      </c>
      <c r="BB23" s="27"/>
      <c r="BC23" s="30"/>
      <c r="BG23" s="30"/>
      <c r="BI23" s="30"/>
      <c r="BJ23" s="27">
        <f>(Tabla1[[#This Row],[VALOR TOTAL CONTRATO + VF]]+Tabla1[[#This Row],[ADICION 1 ]]+Tabla1[[#This Row],[ADICION 2]]-Tabla1[[#This Row],[LIBERACION]])</f>
        <v>80000000</v>
      </c>
      <c r="BL23" s="30"/>
      <c r="BM23" s="30"/>
      <c r="BP23" s="30"/>
      <c r="BR23" s="27"/>
      <c r="BS23" s="30"/>
      <c r="BT23" s="7">
        <f t="shared" si="1"/>
        <v>304</v>
      </c>
      <c r="BU23" s="30"/>
      <c r="BV23" s="33"/>
    </row>
    <row r="24" spans="1:74" s="7" customFormat="1" ht="15" customHeight="1" x14ac:dyDescent="0.25">
      <c r="A24" s="53" t="s">
        <v>470</v>
      </c>
      <c r="B24" s="54" t="s">
        <v>471</v>
      </c>
      <c r="C24" s="25" t="s">
        <v>55</v>
      </c>
      <c r="D24" s="7">
        <v>164</v>
      </c>
      <c r="E24" s="7" t="s">
        <v>222</v>
      </c>
      <c r="F24" s="7" t="s">
        <v>194</v>
      </c>
      <c r="G24" s="7" t="s">
        <v>195</v>
      </c>
      <c r="H24" s="7" t="s">
        <v>58</v>
      </c>
      <c r="I24" s="26">
        <v>44939</v>
      </c>
      <c r="J24" s="7" t="s">
        <v>60</v>
      </c>
      <c r="K24" s="7" t="s">
        <v>61</v>
      </c>
      <c r="L24" s="7" t="s">
        <v>62</v>
      </c>
      <c r="M24" s="7" t="s">
        <v>196</v>
      </c>
      <c r="N24" s="7">
        <v>80161504</v>
      </c>
      <c r="O24" s="7" t="s">
        <v>139</v>
      </c>
      <c r="P24" s="27">
        <v>69000000</v>
      </c>
      <c r="Q24" s="27">
        <v>69000000</v>
      </c>
      <c r="R24" s="7">
        <v>13723</v>
      </c>
      <c r="S24" s="7" t="s">
        <v>64</v>
      </c>
      <c r="T24" s="7" t="s">
        <v>65</v>
      </c>
      <c r="U24" s="7" t="s">
        <v>66</v>
      </c>
      <c r="W24" s="7" t="s">
        <v>197</v>
      </c>
      <c r="X24" s="7" t="s">
        <v>58</v>
      </c>
      <c r="Y24" s="26">
        <v>44942</v>
      </c>
      <c r="Z24" s="7" t="s">
        <v>68</v>
      </c>
      <c r="AB24" s="7" t="s">
        <v>69</v>
      </c>
      <c r="AC24" s="7" t="s">
        <v>70</v>
      </c>
      <c r="AD24" s="7" t="s">
        <v>198</v>
      </c>
      <c r="AE24" s="7">
        <v>19484940</v>
      </c>
      <c r="AF24" s="7" t="s">
        <v>142</v>
      </c>
      <c r="AG24" s="7" t="s">
        <v>626</v>
      </c>
      <c r="AH24" s="51" t="s">
        <v>570</v>
      </c>
      <c r="AI24" s="51" t="s">
        <v>478</v>
      </c>
      <c r="AJ24" s="79" t="s">
        <v>536</v>
      </c>
      <c r="AK24" s="78">
        <v>22856</v>
      </c>
      <c r="AL24" s="77">
        <f ca="1">+YEAR(TODAY())-YEAR(Tabla1[[#This Row],[FECHA DE NACIMIENTO]])</f>
        <v>61</v>
      </c>
      <c r="AM24" s="7">
        <v>16423</v>
      </c>
      <c r="AN24" s="26">
        <v>44943</v>
      </c>
      <c r="AO24" s="27">
        <v>69000000</v>
      </c>
      <c r="AS24" s="32">
        <v>69000000</v>
      </c>
      <c r="AT24" s="7" t="s">
        <v>76</v>
      </c>
      <c r="AU24" s="26">
        <v>44944</v>
      </c>
      <c r="AV24" s="33" t="s">
        <v>75</v>
      </c>
      <c r="AW24" s="26">
        <v>44944</v>
      </c>
      <c r="AX24" s="26">
        <v>45291</v>
      </c>
      <c r="AY24" s="25">
        <f t="shared" si="2"/>
        <v>347</v>
      </c>
      <c r="AZ24" s="7" t="s">
        <v>199</v>
      </c>
      <c r="BA24" s="7">
        <v>39759737</v>
      </c>
      <c r="BB24" s="27"/>
      <c r="BC24" s="30"/>
      <c r="BG24" s="30"/>
      <c r="BI24" s="30"/>
      <c r="BJ24" s="27">
        <f>(Tabla1[[#This Row],[VALOR TOTAL CONTRATO + VF]]+Tabla1[[#This Row],[ADICION 1 ]]+Tabla1[[#This Row],[ADICION 2]]-Tabla1[[#This Row],[LIBERACION]])</f>
        <v>69000000</v>
      </c>
      <c r="BL24" s="30"/>
      <c r="BM24" s="30"/>
      <c r="BP24" s="30"/>
      <c r="BR24" s="27"/>
      <c r="BS24" s="30"/>
      <c r="BT24" s="7">
        <f t="shared" si="1"/>
        <v>347</v>
      </c>
      <c r="BU24" s="30"/>
      <c r="BV24" s="33"/>
    </row>
    <row r="25" spans="1:74" s="7" customFormat="1" ht="15" customHeight="1" x14ac:dyDescent="0.25">
      <c r="A25" s="53" t="s">
        <v>470</v>
      </c>
      <c r="B25" s="54" t="s">
        <v>471</v>
      </c>
      <c r="C25" s="25" t="s">
        <v>55</v>
      </c>
      <c r="D25" s="7">
        <v>165</v>
      </c>
      <c r="E25" s="7" t="s">
        <v>222</v>
      </c>
      <c r="F25" s="7" t="s">
        <v>200</v>
      </c>
      <c r="G25" s="7" t="s">
        <v>201</v>
      </c>
      <c r="H25" s="7" t="s">
        <v>58</v>
      </c>
      <c r="I25" s="26">
        <v>44938</v>
      </c>
      <c r="J25" s="7" t="s">
        <v>60</v>
      </c>
      <c r="K25" s="7" t="s">
        <v>61</v>
      </c>
      <c r="L25" s="7" t="s">
        <v>62</v>
      </c>
      <c r="M25" s="7" t="s">
        <v>202</v>
      </c>
      <c r="N25" s="7" t="s">
        <v>203</v>
      </c>
      <c r="O25" s="7" t="s">
        <v>204</v>
      </c>
      <c r="P25" s="27">
        <v>69000000</v>
      </c>
      <c r="Q25" s="27">
        <v>69000000</v>
      </c>
      <c r="R25" s="7">
        <v>9523</v>
      </c>
      <c r="S25" s="7" t="s">
        <v>64</v>
      </c>
      <c r="T25" s="7" t="s">
        <v>65</v>
      </c>
      <c r="U25" s="7" t="s">
        <v>66</v>
      </c>
      <c r="W25" s="7" t="s">
        <v>205</v>
      </c>
      <c r="X25" s="7" t="s">
        <v>58</v>
      </c>
      <c r="Y25" s="26">
        <v>44942</v>
      </c>
      <c r="Z25" s="7" t="s">
        <v>68</v>
      </c>
      <c r="AB25" s="7" t="s">
        <v>69</v>
      </c>
      <c r="AC25" s="7" t="s">
        <v>70</v>
      </c>
      <c r="AD25" s="7" t="s">
        <v>206</v>
      </c>
      <c r="AE25" s="7">
        <v>80469022</v>
      </c>
      <c r="AF25" s="7" t="s">
        <v>142</v>
      </c>
      <c r="AG25" s="7" t="s">
        <v>626</v>
      </c>
      <c r="AH25" s="51" t="s">
        <v>570</v>
      </c>
      <c r="AI25" s="51" t="s">
        <v>478</v>
      </c>
      <c r="AJ25" s="79" t="s">
        <v>536</v>
      </c>
      <c r="AK25" s="78">
        <v>26432</v>
      </c>
      <c r="AL25" s="77">
        <f ca="1">+YEAR(TODAY())-YEAR(Tabla1[[#This Row],[FECHA DE NACIMIENTO]])</f>
        <v>51</v>
      </c>
      <c r="AM25" s="7">
        <v>15423</v>
      </c>
      <c r="AN25" s="26">
        <v>44942</v>
      </c>
      <c r="AO25" s="27">
        <v>69000000</v>
      </c>
      <c r="AS25" s="32">
        <v>69000000</v>
      </c>
      <c r="AT25" s="7" t="s">
        <v>76</v>
      </c>
      <c r="AU25" s="26">
        <v>44943</v>
      </c>
      <c r="AV25" s="33" t="s">
        <v>75</v>
      </c>
      <c r="AW25" s="26">
        <v>44943</v>
      </c>
      <c r="AX25" s="26">
        <v>45290</v>
      </c>
      <c r="AY25" s="25">
        <f t="shared" si="2"/>
        <v>347</v>
      </c>
      <c r="AZ25" s="7" t="s">
        <v>207</v>
      </c>
      <c r="BA25" s="7">
        <v>19462757</v>
      </c>
      <c r="BB25" s="27"/>
      <c r="BC25" s="30"/>
      <c r="BG25" s="30"/>
      <c r="BI25" s="30"/>
      <c r="BJ25" s="27">
        <f>(Tabla1[[#This Row],[VALOR TOTAL CONTRATO + VF]]+Tabla1[[#This Row],[ADICION 1 ]]+Tabla1[[#This Row],[ADICION 2]]-Tabla1[[#This Row],[LIBERACION]])</f>
        <v>69000000</v>
      </c>
      <c r="BL25" s="30"/>
      <c r="BM25" s="30"/>
      <c r="BP25" s="30"/>
      <c r="BR25" s="27"/>
      <c r="BS25" s="30"/>
      <c r="BT25" s="7">
        <f t="shared" si="1"/>
        <v>347</v>
      </c>
      <c r="BU25" s="30"/>
      <c r="BV25" s="33"/>
    </row>
    <row r="26" spans="1:74" s="7" customFormat="1" ht="15" customHeight="1" x14ac:dyDescent="0.25">
      <c r="A26" s="53" t="s">
        <v>470</v>
      </c>
      <c r="B26" s="54" t="s">
        <v>471</v>
      </c>
      <c r="C26" s="25" t="s">
        <v>55</v>
      </c>
      <c r="D26" s="7">
        <v>167</v>
      </c>
      <c r="E26" s="7" t="s">
        <v>222</v>
      </c>
      <c r="F26" s="7" t="s">
        <v>208</v>
      </c>
      <c r="G26" s="7" t="s">
        <v>209</v>
      </c>
      <c r="H26" s="7" t="s">
        <v>58</v>
      </c>
      <c r="I26" s="26">
        <v>44938</v>
      </c>
      <c r="J26" s="7" t="s">
        <v>60</v>
      </c>
      <c r="K26" s="7" t="s">
        <v>61</v>
      </c>
      <c r="L26" s="7" t="s">
        <v>62</v>
      </c>
      <c r="M26" s="7" t="s">
        <v>210</v>
      </c>
      <c r="N26" s="7" t="s">
        <v>203</v>
      </c>
      <c r="O26" s="7" t="s">
        <v>204</v>
      </c>
      <c r="P26" s="27">
        <v>92000000</v>
      </c>
      <c r="Q26" s="27">
        <v>92000000</v>
      </c>
      <c r="R26" s="7">
        <v>9323</v>
      </c>
      <c r="S26" s="7" t="s">
        <v>64</v>
      </c>
      <c r="T26" s="7" t="s">
        <v>65</v>
      </c>
      <c r="U26" s="7" t="s">
        <v>66</v>
      </c>
      <c r="W26" s="7" t="s">
        <v>211</v>
      </c>
      <c r="X26" s="7" t="s">
        <v>58</v>
      </c>
      <c r="Y26" s="26">
        <v>44942</v>
      </c>
      <c r="Z26" s="7" t="s">
        <v>68</v>
      </c>
      <c r="AB26" s="7" t="s">
        <v>69</v>
      </c>
      <c r="AC26" s="7" t="s">
        <v>70</v>
      </c>
      <c r="AD26" s="7" t="s">
        <v>212</v>
      </c>
      <c r="AE26" s="7">
        <v>1049617134</v>
      </c>
      <c r="AF26" s="7" t="s">
        <v>142</v>
      </c>
      <c r="AG26" s="7" t="s">
        <v>625</v>
      </c>
      <c r="AH26" s="51" t="s">
        <v>570</v>
      </c>
      <c r="AI26" s="51" t="s">
        <v>478</v>
      </c>
      <c r="AJ26" s="79" t="s">
        <v>536</v>
      </c>
      <c r="AK26" s="78">
        <v>32682</v>
      </c>
      <c r="AL26" s="77">
        <f ca="1">+YEAR(TODAY())-YEAR(Tabla1[[#This Row],[FECHA DE NACIMIENTO]])</f>
        <v>34</v>
      </c>
      <c r="AM26" s="7">
        <v>15023</v>
      </c>
      <c r="AN26" s="26">
        <v>44942</v>
      </c>
      <c r="AO26" s="27">
        <v>92000000</v>
      </c>
      <c r="AS26" s="32">
        <v>92000000</v>
      </c>
      <c r="AT26" s="7" t="s">
        <v>76</v>
      </c>
      <c r="AU26" s="26">
        <v>44942</v>
      </c>
      <c r="AV26" s="33" t="s">
        <v>75</v>
      </c>
      <c r="AW26" s="26">
        <v>44942</v>
      </c>
      <c r="AX26" s="26">
        <v>45291</v>
      </c>
      <c r="AY26" s="25">
        <f t="shared" si="2"/>
        <v>349</v>
      </c>
      <c r="AZ26" s="7" t="s">
        <v>213</v>
      </c>
      <c r="BA26" s="7">
        <v>74852744</v>
      </c>
      <c r="BB26" s="27"/>
      <c r="BC26" s="30"/>
      <c r="BG26" s="30"/>
      <c r="BI26" s="30"/>
      <c r="BJ26" s="27">
        <f>(Tabla1[[#This Row],[VALOR TOTAL CONTRATO + VF]]+Tabla1[[#This Row],[ADICION 1 ]]+Tabla1[[#This Row],[ADICION 2]]-Tabla1[[#This Row],[LIBERACION]])</f>
        <v>92000000</v>
      </c>
      <c r="BL26" s="30"/>
      <c r="BM26" s="30"/>
      <c r="BP26" s="30"/>
      <c r="BR26" s="27"/>
      <c r="BS26" s="30"/>
      <c r="BT26" s="7">
        <f t="shared" si="1"/>
        <v>349</v>
      </c>
      <c r="BU26" s="30"/>
      <c r="BV26" s="33"/>
    </row>
    <row r="27" spans="1:74" s="7" customFormat="1" ht="15" customHeight="1" x14ac:dyDescent="0.25">
      <c r="A27" s="53" t="s">
        <v>470</v>
      </c>
      <c r="B27" s="54" t="s">
        <v>471</v>
      </c>
      <c r="C27" s="25" t="s">
        <v>55</v>
      </c>
      <c r="D27" s="7">
        <v>271</v>
      </c>
      <c r="E27" s="7" t="s">
        <v>222</v>
      </c>
      <c r="F27" s="7" t="s">
        <v>214</v>
      </c>
      <c r="G27" s="7" t="s">
        <v>215</v>
      </c>
      <c r="H27" s="7" t="s">
        <v>58</v>
      </c>
      <c r="I27" s="26">
        <v>44939</v>
      </c>
      <c r="J27" s="7" t="s">
        <v>60</v>
      </c>
      <c r="K27" s="7" t="s">
        <v>61</v>
      </c>
      <c r="L27" s="7" t="s">
        <v>216</v>
      </c>
      <c r="M27" s="7" t="s">
        <v>217</v>
      </c>
      <c r="N27" s="7" t="s">
        <v>218</v>
      </c>
      <c r="O27" s="7" t="s">
        <v>219</v>
      </c>
      <c r="P27" s="27">
        <v>69000000</v>
      </c>
      <c r="Q27" s="27">
        <v>69000000</v>
      </c>
      <c r="R27" s="7">
        <v>4223</v>
      </c>
      <c r="S27" s="7" t="s">
        <v>64</v>
      </c>
      <c r="T27" s="7" t="s">
        <v>65</v>
      </c>
      <c r="U27" s="7" t="s">
        <v>66</v>
      </c>
      <c r="W27" s="7" t="s">
        <v>220</v>
      </c>
      <c r="X27" s="7" t="s">
        <v>58</v>
      </c>
      <c r="Y27" s="26">
        <v>44942</v>
      </c>
      <c r="Z27" s="7" t="s">
        <v>68</v>
      </c>
      <c r="AB27" s="7" t="s">
        <v>69</v>
      </c>
      <c r="AC27" s="7" t="s">
        <v>70</v>
      </c>
      <c r="AD27" s="7" t="s">
        <v>435</v>
      </c>
      <c r="AE27" s="7">
        <v>78750941</v>
      </c>
      <c r="AF27" s="7" t="s">
        <v>142</v>
      </c>
      <c r="AG27" s="7" t="s">
        <v>627</v>
      </c>
      <c r="AH27" s="51" t="s">
        <v>570</v>
      </c>
      <c r="AI27" s="51" t="s">
        <v>478</v>
      </c>
      <c r="AJ27" s="79" t="s">
        <v>536</v>
      </c>
      <c r="AK27" s="78">
        <v>28077</v>
      </c>
      <c r="AL27" s="77">
        <f ca="1">+YEAR(TODAY())-YEAR(Tabla1[[#This Row],[FECHA DE NACIMIENTO]])</f>
        <v>47</v>
      </c>
      <c r="AM27" s="7">
        <v>15823</v>
      </c>
      <c r="AN27" s="26">
        <v>44942</v>
      </c>
      <c r="AO27" s="27">
        <v>69000000</v>
      </c>
      <c r="AS27" s="32">
        <v>69000000</v>
      </c>
      <c r="AT27" s="7" t="s">
        <v>76</v>
      </c>
      <c r="AU27" s="26">
        <v>44942</v>
      </c>
      <c r="AV27" s="33" t="s">
        <v>75</v>
      </c>
      <c r="AW27" s="26">
        <v>44943</v>
      </c>
      <c r="AX27" s="26">
        <v>45291</v>
      </c>
      <c r="AY27" s="25">
        <f t="shared" si="2"/>
        <v>348</v>
      </c>
      <c r="AZ27" s="7" t="s">
        <v>221</v>
      </c>
      <c r="BA27" s="7">
        <v>7183645</v>
      </c>
      <c r="BB27" s="27"/>
      <c r="BC27" s="30"/>
      <c r="BG27" s="30"/>
      <c r="BI27" s="30"/>
      <c r="BJ27" s="27">
        <f>(Tabla1[[#This Row],[VALOR TOTAL CONTRATO + VF]]+Tabla1[[#This Row],[ADICION 1 ]]+Tabla1[[#This Row],[ADICION 2]]-Tabla1[[#This Row],[LIBERACION]])</f>
        <v>69000000</v>
      </c>
      <c r="BL27" s="30"/>
      <c r="BM27" s="30"/>
      <c r="BP27" s="30"/>
      <c r="BR27" s="27"/>
      <c r="BS27" s="30"/>
      <c r="BT27" s="7">
        <f t="shared" si="1"/>
        <v>348</v>
      </c>
      <c r="BU27" s="30"/>
      <c r="BV27" s="33"/>
    </row>
    <row r="28" spans="1:74" s="36" customFormat="1" ht="15" customHeight="1" x14ac:dyDescent="0.25">
      <c r="A28" s="53" t="s">
        <v>470</v>
      </c>
      <c r="B28" s="54" t="s">
        <v>471</v>
      </c>
      <c r="C28" s="25" t="s">
        <v>55</v>
      </c>
      <c r="D28" s="7">
        <v>47</v>
      </c>
      <c r="E28" s="7" t="s">
        <v>355</v>
      </c>
      <c r="F28" s="7" t="s">
        <v>223</v>
      </c>
      <c r="G28" s="7" t="s">
        <v>278</v>
      </c>
      <c r="H28" s="7" t="s">
        <v>58</v>
      </c>
      <c r="I28" s="26">
        <v>44944</v>
      </c>
      <c r="J28" s="7" t="s">
        <v>224</v>
      </c>
      <c r="K28" s="7" t="s">
        <v>225</v>
      </c>
      <c r="L28" s="7" t="s">
        <v>226</v>
      </c>
      <c r="M28" s="7" t="s">
        <v>227</v>
      </c>
      <c r="N28" s="7" t="s">
        <v>228</v>
      </c>
      <c r="O28" s="7" t="s">
        <v>229</v>
      </c>
      <c r="P28" s="35">
        <v>103500000</v>
      </c>
      <c r="Q28" s="27">
        <v>103500000</v>
      </c>
      <c r="R28" s="7">
        <v>11623</v>
      </c>
      <c r="S28" s="7" t="s">
        <v>90</v>
      </c>
      <c r="T28" s="7" t="s">
        <v>65</v>
      </c>
      <c r="U28" s="7" t="s">
        <v>66</v>
      </c>
      <c r="W28" s="7" t="s">
        <v>230</v>
      </c>
      <c r="X28" s="7" t="s">
        <v>58</v>
      </c>
      <c r="Y28" s="26">
        <v>44946</v>
      </c>
      <c r="Z28" s="7" t="s">
        <v>68</v>
      </c>
      <c r="AB28" s="7" t="s">
        <v>69</v>
      </c>
      <c r="AC28" s="7" t="s">
        <v>70</v>
      </c>
      <c r="AD28" s="7" t="s">
        <v>436</v>
      </c>
      <c r="AE28" s="7">
        <v>1053512616</v>
      </c>
      <c r="AG28" s="7"/>
      <c r="AJ28" s="7"/>
      <c r="AL28" s="31">
        <f ca="1">+YEAR(TODAY())-YEAR(Tabla1[[#This Row],[FECHA DE NACIMIENTO]])</f>
        <v>123</v>
      </c>
      <c r="AM28" s="7">
        <v>21923</v>
      </c>
      <c r="AN28" s="26">
        <v>44946</v>
      </c>
      <c r="AO28" s="35">
        <v>103500000</v>
      </c>
      <c r="AS28" s="37">
        <v>103500000</v>
      </c>
      <c r="AT28" s="7" t="s">
        <v>231</v>
      </c>
      <c r="AU28" s="26">
        <v>44945</v>
      </c>
      <c r="AV28" s="33" t="s">
        <v>75</v>
      </c>
      <c r="AW28" s="26">
        <v>44946</v>
      </c>
      <c r="AX28" s="26">
        <v>45291</v>
      </c>
      <c r="AY28" s="25">
        <f t="shared" si="2"/>
        <v>345</v>
      </c>
      <c r="AZ28" s="7" t="s">
        <v>93</v>
      </c>
      <c r="BA28" s="7">
        <v>19498970</v>
      </c>
      <c r="BB28" s="35"/>
      <c r="BC28" s="38"/>
      <c r="BG28" s="38"/>
      <c r="BI28" s="38"/>
      <c r="BJ28" s="27">
        <f>(Tabla1[[#This Row],[VALOR TOTAL CONTRATO + VF]]+Tabla1[[#This Row],[ADICION 1 ]]+Tabla1[[#This Row],[ADICION 2]]-Tabla1[[#This Row],[LIBERACION]])</f>
        <v>103500000</v>
      </c>
      <c r="BL28" s="38"/>
      <c r="BM28" s="38"/>
      <c r="BP28" s="38"/>
      <c r="BR28" s="35"/>
      <c r="BS28" s="38"/>
      <c r="BT28" s="7">
        <f t="shared" si="1"/>
        <v>345</v>
      </c>
      <c r="BU28" s="38"/>
      <c r="BV28" s="39"/>
    </row>
    <row r="29" spans="1:74" s="36" customFormat="1" ht="15" customHeight="1" x14ac:dyDescent="0.25">
      <c r="A29" s="53" t="s">
        <v>470</v>
      </c>
      <c r="B29" s="54" t="s">
        <v>471</v>
      </c>
      <c r="C29" s="25" t="s">
        <v>55</v>
      </c>
      <c r="D29" s="7">
        <v>50</v>
      </c>
      <c r="E29" s="7" t="s">
        <v>355</v>
      </c>
      <c r="F29" s="7" t="s">
        <v>232</v>
      </c>
      <c r="G29" s="7" t="s">
        <v>279</v>
      </c>
      <c r="H29" s="7" t="s">
        <v>58</v>
      </c>
      <c r="I29" s="26">
        <v>44945</v>
      </c>
      <c r="J29" s="7" t="s">
        <v>224</v>
      </c>
      <c r="K29" s="7" t="s">
        <v>225</v>
      </c>
      <c r="L29" s="7" t="s">
        <v>226</v>
      </c>
      <c r="M29" s="7" t="s">
        <v>233</v>
      </c>
      <c r="N29" s="7" t="s">
        <v>228</v>
      </c>
      <c r="O29" s="7" t="s">
        <v>229</v>
      </c>
      <c r="P29" s="35">
        <v>115000000</v>
      </c>
      <c r="Q29" s="35">
        <v>115000000</v>
      </c>
      <c r="R29" s="7">
        <v>12023</v>
      </c>
      <c r="S29" s="7" t="s">
        <v>90</v>
      </c>
      <c r="T29" s="7" t="s">
        <v>65</v>
      </c>
      <c r="U29" s="7" t="s">
        <v>66</v>
      </c>
      <c r="W29" s="7" t="s">
        <v>234</v>
      </c>
      <c r="X29" s="7" t="s">
        <v>58</v>
      </c>
      <c r="Y29" s="26">
        <v>44950</v>
      </c>
      <c r="Z29" s="7" t="s">
        <v>68</v>
      </c>
      <c r="AB29" s="7" t="s">
        <v>69</v>
      </c>
      <c r="AC29" s="7" t="s">
        <v>70</v>
      </c>
      <c r="AD29" s="7" t="s">
        <v>437</v>
      </c>
      <c r="AE29" s="7">
        <v>1127617145</v>
      </c>
      <c r="AG29" s="7"/>
      <c r="AJ29" s="7"/>
      <c r="AL29" s="31">
        <f ca="1">+YEAR(TODAY())-YEAR(Tabla1[[#This Row],[FECHA DE NACIMIENTO]])</f>
        <v>123</v>
      </c>
      <c r="AM29" s="7">
        <v>21823</v>
      </c>
      <c r="AN29" s="26">
        <v>44946</v>
      </c>
      <c r="AO29" s="35">
        <v>115000000</v>
      </c>
      <c r="AS29" s="37">
        <v>115000000</v>
      </c>
      <c r="AT29" s="7" t="s">
        <v>231</v>
      </c>
      <c r="AU29" s="26">
        <v>44946</v>
      </c>
      <c r="AV29" s="33" t="s">
        <v>75</v>
      </c>
      <c r="AW29" s="26">
        <v>44950</v>
      </c>
      <c r="AX29" s="26">
        <v>45291</v>
      </c>
      <c r="AY29" s="25">
        <f t="shared" si="2"/>
        <v>341</v>
      </c>
      <c r="AZ29" s="7" t="s">
        <v>93</v>
      </c>
      <c r="BA29" s="7">
        <v>19498970</v>
      </c>
      <c r="BB29" s="35"/>
      <c r="BC29" s="38"/>
      <c r="BG29" s="38"/>
      <c r="BI29" s="38"/>
      <c r="BJ29" s="27">
        <f>(Tabla1[[#This Row],[VALOR TOTAL CONTRATO + VF]]+Tabla1[[#This Row],[ADICION 1 ]]+Tabla1[[#This Row],[ADICION 2]]-Tabla1[[#This Row],[LIBERACION]])</f>
        <v>115000000</v>
      </c>
      <c r="BL29" s="38"/>
      <c r="BM29" s="38"/>
      <c r="BP29" s="38"/>
      <c r="BR29" s="35"/>
      <c r="BS29" s="38"/>
      <c r="BT29" s="7">
        <f t="shared" si="1"/>
        <v>341</v>
      </c>
      <c r="BU29" s="38"/>
      <c r="BV29" s="39"/>
    </row>
    <row r="30" spans="1:74" s="36" customFormat="1" ht="15" customHeight="1" x14ac:dyDescent="0.25">
      <c r="A30" s="53" t="s">
        <v>470</v>
      </c>
      <c r="B30" s="54" t="s">
        <v>471</v>
      </c>
      <c r="C30" s="25" t="s">
        <v>55</v>
      </c>
      <c r="D30" s="7">
        <v>48</v>
      </c>
      <c r="E30" s="7" t="s">
        <v>355</v>
      </c>
      <c r="F30" s="7" t="s">
        <v>235</v>
      </c>
      <c r="G30" s="7" t="s">
        <v>280</v>
      </c>
      <c r="H30" s="7" t="s">
        <v>58</v>
      </c>
      <c r="I30" s="26">
        <v>44945</v>
      </c>
      <c r="J30" s="7" t="s">
        <v>224</v>
      </c>
      <c r="K30" s="7" t="s">
        <v>225</v>
      </c>
      <c r="L30" s="7" t="s">
        <v>226</v>
      </c>
      <c r="M30" s="7" t="s">
        <v>233</v>
      </c>
      <c r="N30" s="7" t="s">
        <v>228</v>
      </c>
      <c r="O30" s="7" t="s">
        <v>229</v>
      </c>
      <c r="P30" s="35">
        <v>115000000</v>
      </c>
      <c r="Q30" s="35">
        <v>115000000</v>
      </c>
      <c r="R30" s="7">
        <v>11823</v>
      </c>
      <c r="S30" s="7" t="s">
        <v>90</v>
      </c>
      <c r="T30" s="7" t="s">
        <v>65</v>
      </c>
      <c r="U30" s="7" t="s">
        <v>66</v>
      </c>
      <c r="V30" s="40"/>
      <c r="W30" s="7" t="s">
        <v>236</v>
      </c>
      <c r="X30" s="7" t="s">
        <v>58</v>
      </c>
      <c r="Y30" s="26">
        <v>44950</v>
      </c>
      <c r="Z30" s="7" t="s">
        <v>68</v>
      </c>
      <c r="AB30" s="7" t="s">
        <v>69</v>
      </c>
      <c r="AC30" s="7" t="s">
        <v>70</v>
      </c>
      <c r="AD30" s="7" t="s">
        <v>237</v>
      </c>
      <c r="AE30" s="7">
        <v>72001417</v>
      </c>
      <c r="AG30" s="7"/>
      <c r="AJ30" s="7"/>
      <c r="AL30" s="31">
        <f ca="1">+YEAR(TODAY())-YEAR(Tabla1[[#This Row],[FECHA DE NACIMIENTO]])</f>
        <v>123</v>
      </c>
      <c r="AM30" s="7">
        <v>22323</v>
      </c>
      <c r="AN30" s="26">
        <v>44949</v>
      </c>
      <c r="AO30" s="35">
        <v>115000000</v>
      </c>
      <c r="AS30" s="37">
        <v>115000000</v>
      </c>
      <c r="AT30" s="7" t="s">
        <v>231</v>
      </c>
      <c r="AU30" s="26">
        <v>44949</v>
      </c>
      <c r="AV30" s="33" t="s">
        <v>75</v>
      </c>
      <c r="AW30" s="26">
        <v>44950</v>
      </c>
      <c r="AX30" s="26">
        <v>45291</v>
      </c>
      <c r="AY30" s="25">
        <f t="shared" si="2"/>
        <v>341</v>
      </c>
      <c r="AZ30" s="7" t="s">
        <v>93</v>
      </c>
      <c r="BA30" s="7">
        <v>19498970</v>
      </c>
      <c r="BB30" s="35"/>
      <c r="BC30" s="38"/>
      <c r="BG30" s="38"/>
      <c r="BI30" s="38"/>
      <c r="BJ30" s="27">
        <f>(Tabla1[[#This Row],[VALOR TOTAL CONTRATO + VF]]+Tabla1[[#This Row],[ADICION 1 ]]+Tabla1[[#This Row],[ADICION 2]]-Tabla1[[#This Row],[LIBERACION]])</f>
        <v>115000000</v>
      </c>
      <c r="BL30" s="38"/>
      <c r="BM30" s="38"/>
      <c r="BP30" s="38"/>
      <c r="BR30" s="35"/>
      <c r="BS30" s="38"/>
      <c r="BT30" s="7">
        <f t="shared" si="1"/>
        <v>341</v>
      </c>
      <c r="BU30" s="38"/>
      <c r="BV30" s="39"/>
    </row>
    <row r="31" spans="1:74" s="36" customFormat="1" ht="15" customHeight="1" x14ac:dyDescent="0.25">
      <c r="A31" s="53" t="s">
        <v>470</v>
      </c>
      <c r="B31" s="54" t="s">
        <v>471</v>
      </c>
      <c r="C31" s="25" t="s">
        <v>55</v>
      </c>
      <c r="D31" s="7">
        <v>49</v>
      </c>
      <c r="E31" s="7" t="s">
        <v>355</v>
      </c>
      <c r="F31" s="7" t="s">
        <v>238</v>
      </c>
      <c r="G31" s="7" t="s">
        <v>281</v>
      </c>
      <c r="H31" s="7" t="s">
        <v>58</v>
      </c>
      <c r="I31" s="26">
        <v>44945</v>
      </c>
      <c r="J31" s="7" t="s">
        <v>224</v>
      </c>
      <c r="K31" s="7" t="s">
        <v>225</v>
      </c>
      <c r="L31" s="7" t="s">
        <v>226</v>
      </c>
      <c r="M31" s="7" t="s">
        <v>239</v>
      </c>
      <c r="N31" s="7" t="s">
        <v>228</v>
      </c>
      <c r="O31" s="7" t="s">
        <v>229</v>
      </c>
      <c r="P31" s="35">
        <v>115000000</v>
      </c>
      <c r="Q31" s="35">
        <v>115000000</v>
      </c>
      <c r="R31" s="7">
        <v>11923</v>
      </c>
      <c r="S31" s="7" t="s">
        <v>90</v>
      </c>
      <c r="T31" s="7" t="s">
        <v>65</v>
      </c>
      <c r="U31" s="7" t="s">
        <v>66</v>
      </c>
      <c r="W31" s="7" t="s">
        <v>240</v>
      </c>
      <c r="X31" s="7" t="s">
        <v>58</v>
      </c>
      <c r="Y31" s="26">
        <v>44950</v>
      </c>
      <c r="Z31" s="7" t="s">
        <v>68</v>
      </c>
      <c r="AB31" s="7" t="s">
        <v>69</v>
      </c>
      <c r="AC31" s="7" t="s">
        <v>70</v>
      </c>
      <c r="AD31" s="7" t="s">
        <v>438</v>
      </c>
      <c r="AE31" s="7">
        <v>1070608285</v>
      </c>
      <c r="AF31" s="7"/>
      <c r="AG31" s="7"/>
      <c r="AH31" s="7"/>
      <c r="AI31" s="7"/>
      <c r="AJ31" s="7"/>
      <c r="AK31" s="7"/>
      <c r="AL31" s="31">
        <f ca="1">+YEAR(TODAY())-YEAR(Tabla1[[#This Row],[FECHA DE NACIMIENTO]])</f>
        <v>123</v>
      </c>
      <c r="AM31" s="7">
        <v>24323</v>
      </c>
      <c r="AN31" s="26">
        <v>44950</v>
      </c>
      <c r="AO31" s="35">
        <v>115000000</v>
      </c>
      <c r="AS31" s="37">
        <v>115000000</v>
      </c>
      <c r="AT31" s="7" t="s">
        <v>231</v>
      </c>
      <c r="AU31" s="26">
        <v>44949</v>
      </c>
      <c r="AV31" s="33" t="s">
        <v>75</v>
      </c>
      <c r="AW31" s="26">
        <v>44950</v>
      </c>
      <c r="AX31" s="26">
        <v>45291</v>
      </c>
      <c r="AY31" s="25">
        <f t="shared" si="2"/>
        <v>341</v>
      </c>
      <c r="AZ31" s="7" t="s">
        <v>93</v>
      </c>
      <c r="BA31" s="7">
        <v>19498970</v>
      </c>
      <c r="BB31" s="35"/>
      <c r="BC31" s="38"/>
      <c r="BG31" s="38"/>
      <c r="BI31" s="38"/>
      <c r="BJ31" s="27">
        <f>(Tabla1[[#This Row],[VALOR TOTAL CONTRATO + VF]]+Tabla1[[#This Row],[ADICION 1 ]]+Tabla1[[#This Row],[ADICION 2]]-Tabla1[[#This Row],[LIBERACION]])</f>
        <v>115000000</v>
      </c>
      <c r="BL31" s="38"/>
      <c r="BM31" s="38"/>
      <c r="BP31" s="38"/>
      <c r="BR31" s="35"/>
      <c r="BS31" s="38"/>
      <c r="BT31" s="7">
        <f t="shared" si="1"/>
        <v>341</v>
      </c>
      <c r="BU31" s="38"/>
      <c r="BV31" s="39"/>
    </row>
    <row r="32" spans="1:74" s="36" customFormat="1" ht="15" customHeight="1" x14ac:dyDescent="0.25">
      <c r="A32" s="53" t="s">
        <v>470</v>
      </c>
      <c r="B32" s="54" t="s">
        <v>471</v>
      </c>
      <c r="C32" s="25" t="s">
        <v>55</v>
      </c>
      <c r="D32" s="7">
        <v>51</v>
      </c>
      <c r="E32" s="7" t="s">
        <v>355</v>
      </c>
      <c r="F32" s="7" t="s">
        <v>241</v>
      </c>
      <c r="G32" s="7" t="s">
        <v>282</v>
      </c>
      <c r="H32" s="7" t="s">
        <v>58</v>
      </c>
      <c r="I32" s="26">
        <v>44950</v>
      </c>
      <c r="J32" s="7" t="s">
        <v>224</v>
      </c>
      <c r="K32" s="7" t="s">
        <v>225</v>
      </c>
      <c r="L32" s="7" t="s">
        <v>226</v>
      </c>
      <c r="M32" s="7" t="s">
        <v>242</v>
      </c>
      <c r="N32" s="7" t="s">
        <v>228</v>
      </c>
      <c r="O32" s="7" t="s">
        <v>229</v>
      </c>
      <c r="P32" s="35">
        <v>80500000</v>
      </c>
      <c r="Q32" s="35">
        <v>80500000</v>
      </c>
      <c r="R32" s="7">
        <v>12123</v>
      </c>
      <c r="S32" s="7" t="s">
        <v>90</v>
      </c>
      <c r="T32" s="7" t="s">
        <v>65</v>
      </c>
      <c r="U32" s="7" t="s">
        <v>66</v>
      </c>
      <c r="W32" s="7" t="s">
        <v>243</v>
      </c>
      <c r="X32" s="7" t="s">
        <v>58</v>
      </c>
      <c r="Y32" s="26">
        <v>44951</v>
      </c>
      <c r="Z32" s="7" t="s">
        <v>68</v>
      </c>
      <c r="AB32" s="7" t="s">
        <v>69</v>
      </c>
      <c r="AC32" s="7" t="s">
        <v>70</v>
      </c>
      <c r="AD32" s="7" t="s">
        <v>439</v>
      </c>
      <c r="AE32" s="7">
        <v>72192898</v>
      </c>
      <c r="AJ32" s="7"/>
      <c r="AL32" s="31">
        <f ca="1">+YEAR(TODAY())-YEAR(Tabla1[[#This Row],[FECHA DE NACIMIENTO]])</f>
        <v>123</v>
      </c>
      <c r="AM32" s="7">
        <v>24623</v>
      </c>
      <c r="AN32" s="26">
        <v>44950</v>
      </c>
      <c r="AO32" s="35">
        <v>80500000</v>
      </c>
      <c r="AS32" s="37">
        <v>80500000</v>
      </c>
      <c r="AT32" s="7" t="s">
        <v>231</v>
      </c>
      <c r="AU32" s="26">
        <v>44950</v>
      </c>
      <c r="AV32" s="33" t="s">
        <v>75</v>
      </c>
      <c r="AW32" s="26">
        <v>44951</v>
      </c>
      <c r="AX32" s="26">
        <v>45291</v>
      </c>
      <c r="AY32" s="25">
        <f t="shared" si="2"/>
        <v>340</v>
      </c>
      <c r="AZ32" s="7" t="s">
        <v>93</v>
      </c>
      <c r="BA32" s="7">
        <v>19498970</v>
      </c>
      <c r="BB32" s="35"/>
      <c r="BC32" s="38"/>
      <c r="BG32" s="38"/>
      <c r="BI32" s="38"/>
      <c r="BJ32" s="27">
        <f>(Tabla1[[#This Row],[VALOR TOTAL CONTRATO + VF]]+Tabla1[[#This Row],[ADICION 1 ]]+Tabla1[[#This Row],[ADICION 2]]-Tabla1[[#This Row],[LIBERACION]])</f>
        <v>80500000</v>
      </c>
      <c r="BL32" s="38"/>
      <c r="BM32" s="38"/>
      <c r="BP32" s="38"/>
      <c r="BR32" s="35"/>
      <c r="BS32" s="38"/>
      <c r="BT32" s="7">
        <f t="shared" si="1"/>
        <v>340</v>
      </c>
      <c r="BU32" s="38"/>
      <c r="BV32" s="39"/>
    </row>
    <row r="33" spans="1:74" s="36" customFormat="1" ht="15" customHeight="1" x14ac:dyDescent="0.25">
      <c r="A33" s="53" t="s">
        <v>470</v>
      </c>
      <c r="B33" s="54" t="s">
        <v>471</v>
      </c>
      <c r="C33" s="25" t="s">
        <v>55</v>
      </c>
      <c r="D33" s="7">
        <v>26</v>
      </c>
      <c r="E33" s="7" t="s">
        <v>355</v>
      </c>
      <c r="F33" s="7" t="s">
        <v>244</v>
      </c>
      <c r="G33" s="7" t="s">
        <v>283</v>
      </c>
      <c r="H33" s="7" t="s">
        <v>58</v>
      </c>
      <c r="I33" s="26">
        <v>44945</v>
      </c>
      <c r="J33" s="7" t="s">
        <v>224</v>
      </c>
      <c r="K33" s="7" t="s">
        <v>225</v>
      </c>
      <c r="L33" s="7" t="s">
        <v>245</v>
      </c>
      <c r="M33" s="7" t="s">
        <v>246</v>
      </c>
      <c r="N33" s="7" t="s">
        <v>247</v>
      </c>
      <c r="O33" s="7" t="s">
        <v>248</v>
      </c>
      <c r="P33" s="35">
        <v>60000000</v>
      </c>
      <c r="Q33" s="35">
        <v>60000000</v>
      </c>
      <c r="R33" s="7">
        <v>9923</v>
      </c>
      <c r="S33" s="7" t="s">
        <v>64</v>
      </c>
      <c r="T33" s="7" t="s">
        <v>65</v>
      </c>
      <c r="U33" s="7" t="s">
        <v>66</v>
      </c>
      <c r="W33" s="7" t="s">
        <v>249</v>
      </c>
      <c r="X33" s="7" t="s">
        <v>58</v>
      </c>
      <c r="Y33" s="26">
        <v>44949</v>
      </c>
      <c r="Z33" s="7" t="s">
        <v>68</v>
      </c>
      <c r="AB33" s="7" t="s">
        <v>69</v>
      </c>
      <c r="AC33" s="7" t="s">
        <v>70</v>
      </c>
      <c r="AD33" s="7" t="s">
        <v>440</v>
      </c>
      <c r="AE33" s="7">
        <v>1075243527</v>
      </c>
      <c r="AJ33" s="7"/>
      <c r="AL33" s="31">
        <f ca="1">+YEAR(TODAY())-YEAR(Tabla1[[#This Row],[FECHA DE NACIMIENTO]])</f>
        <v>123</v>
      </c>
      <c r="AM33" s="7">
        <v>21623</v>
      </c>
      <c r="AN33" s="26">
        <v>44946</v>
      </c>
      <c r="AO33" s="35">
        <v>60000000</v>
      </c>
      <c r="AS33" s="37">
        <v>60000000</v>
      </c>
      <c r="AT33" s="7" t="s">
        <v>231</v>
      </c>
      <c r="AU33" s="26">
        <v>44945</v>
      </c>
      <c r="AV33" s="33" t="s">
        <v>75</v>
      </c>
      <c r="AW33" s="26">
        <v>44949</v>
      </c>
      <c r="AX33" s="26">
        <v>45249</v>
      </c>
      <c r="AY33" s="25">
        <f t="shared" si="2"/>
        <v>300</v>
      </c>
      <c r="AZ33" s="7" t="s">
        <v>173</v>
      </c>
      <c r="BA33" s="7">
        <v>79279880</v>
      </c>
      <c r="BB33" s="35"/>
      <c r="BC33" s="38"/>
      <c r="BG33" s="38"/>
      <c r="BI33" s="38"/>
      <c r="BJ33" s="27">
        <f>(Tabla1[[#This Row],[VALOR TOTAL CONTRATO + VF]]+Tabla1[[#This Row],[ADICION 1 ]]+Tabla1[[#This Row],[ADICION 2]]-Tabla1[[#This Row],[LIBERACION]])</f>
        <v>60000000</v>
      </c>
      <c r="BL33" s="38"/>
      <c r="BM33" s="38"/>
      <c r="BP33" s="38"/>
      <c r="BR33" s="35"/>
      <c r="BS33" s="38"/>
      <c r="BT33" s="7">
        <f t="shared" si="1"/>
        <v>300</v>
      </c>
      <c r="BU33" s="38"/>
      <c r="BV33" s="39"/>
    </row>
    <row r="34" spans="1:74" s="36" customFormat="1" ht="15" customHeight="1" x14ac:dyDescent="0.25">
      <c r="A34" s="53" t="s">
        <v>470</v>
      </c>
      <c r="B34" s="54" t="s">
        <v>471</v>
      </c>
      <c r="C34" s="25" t="s">
        <v>55</v>
      </c>
      <c r="D34" s="7">
        <v>29</v>
      </c>
      <c r="E34" s="7" t="s">
        <v>355</v>
      </c>
      <c r="F34" s="7" t="s">
        <v>250</v>
      </c>
      <c r="G34" s="7" t="s">
        <v>284</v>
      </c>
      <c r="H34" s="7" t="s">
        <v>58</v>
      </c>
      <c r="I34" s="26">
        <v>44949</v>
      </c>
      <c r="J34" s="7" t="s">
        <v>224</v>
      </c>
      <c r="K34" s="7" t="s">
        <v>225</v>
      </c>
      <c r="L34" s="7" t="s">
        <v>251</v>
      </c>
      <c r="M34" s="7" t="s">
        <v>252</v>
      </c>
      <c r="N34" s="7" t="s">
        <v>247</v>
      </c>
      <c r="O34" s="7" t="s">
        <v>248</v>
      </c>
      <c r="P34" s="35">
        <v>47150000</v>
      </c>
      <c r="Q34" s="35">
        <v>47150000</v>
      </c>
      <c r="R34" s="7">
        <v>13423</v>
      </c>
      <c r="S34" s="7" t="s">
        <v>64</v>
      </c>
      <c r="T34" s="7" t="s">
        <v>65</v>
      </c>
      <c r="U34" s="7" t="s">
        <v>66</v>
      </c>
      <c r="W34" s="7" t="s">
        <v>253</v>
      </c>
      <c r="X34" s="7" t="s">
        <v>58</v>
      </c>
      <c r="Y34" s="26">
        <v>44950</v>
      </c>
      <c r="Z34" s="7" t="s">
        <v>68</v>
      </c>
      <c r="AB34" s="7" t="s">
        <v>69</v>
      </c>
      <c r="AC34" s="7" t="s">
        <v>70</v>
      </c>
      <c r="AD34" s="7" t="s">
        <v>254</v>
      </c>
      <c r="AE34" s="7">
        <v>79727331</v>
      </c>
      <c r="AF34" s="7"/>
      <c r="AG34" s="7"/>
      <c r="AH34" s="7"/>
      <c r="AI34" s="7"/>
      <c r="AJ34" s="7"/>
      <c r="AK34" s="7"/>
      <c r="AL34" s="31">
        <f ca="1">+YEAR(TODAY())-YEAR(Tabla1[[#This Row],[FECHA DE NACIMIENTO]])</f>
        <v>123</v>
      </c>
      <c r="AM34" s="7">
        <v>24823</v>
      </c>
      <c r="AN34" s="26">
        <v>44950</v>
      </c>
      <c r="AO34" s="35">
        <v>47150000</v>
      </c>
      <c r="AS34" s="37">
        <v>47150000</v>
      </c>
      <c r="AT34" s="7" t="s">
        <v>231</v>
      </c>
      <c r="AU34" s="26">
        <v>44949</v>
      </c>
      <c r="AV34" s="33" t="s">
        <v>75</v>
      </c>
      <c r="AW34" s="26">
        <v>44950</v>
      </c>
      <c r="AX34" s="26">
        <v>45291</v>
      </c>
      <c r="AY34" s="25">
        <f t="shared" si="2"/>
        <v>341</v>
      </c>
      <c r="AZ34" s="7" t="s">
        <v>448</v>
      </c>
      <c r="BA34" s="7">
        <v>393757630</v>
      </c>
      <c r="BB34" s="35"/>
      <c r="BC34" s="38"/>
      <c r="BG34" s="38"/>
      <c r="BI34" s="38"/>
      <c r="BJ34" s="27">
        <f>(Tabla1[[#This Row],[VALOR TOTAL CONTRATO + VF]]+Tabla1[[#This Row],[ADICION 1 ]]+Tabla1[[#This Row],[ADICION 2]]-Tabla1[[#This Row],[LIBERACION]])</f>
        <v>47150000</v>
      </c>
      <c r="BL34" s="38"/>
      <c r="BM34" s="38"/>
      <c r="BP34" s="38"/>
      <c r="BR34" s="35"/>
      <c r="BS34" s="38"/>
      <c r="BT34" s="7">
        <f t="shared" si="1"/>
        <v>341</v>
      </c>
      <c r="BU34" s="38"/>
      <c r="BV34" s="39"/>
    </row>
    <row r="35" spans="1:74" s="36" customFormat="1" ht="15" customHeight="1" x14ac:dyDescent="0.25">
      <c r="A35" s="53" t="s">
        <v>470</v>
      </c>
      <c r="B35" s="54" t="s">
        <v>471</v>
      </c>
      <c r="C35" s="25" t="s">
        <v>55</v>
      </c>
      <c r="D35" s="7">
        <v>33</v>
      </c>
      <c r="E35" s="7" t="s">
        <v>355</v>
      </c>
      <c r="F35" s="7" t="s">
        <v>255</v>
      </c>
      <c r="G35" s="7" t="s">
        <v>285</v>
      </c>
      <c r="H35" s="7" t="s">
        <v>58</v>
      </c>
      <c r="I35" s="26">
        <v>44949</v>
      </c>
      <c r="J35" s="7" t="s">
        <v>224</v>
      </c>
      <c r="K35" s="7" t="s">
        <v>225</v>
      </c>
      <c r="L35" s="7" t="s">
        <v>251</v>
      </c>
      <c r="M35" s="7" t="s">
        <v>256</v>
      </c>
      <c r="N35" s="7" t="s">
        <v>257</v>
      </c>
      <c r="O35" s="7" t="s">
        <v>248</v>
      </c>
      <c r="P35" s="35">
        <v>77000000</v>
      </c>
      <c r="Q35" s="35">
        <v>77000000</v>
      </c>
      <c r="R35" s="7">
        <v>12523</v>
      </c>
      <c r="S35" s="7" t="s">
        <v>64</v>
      </c>
      <c r="T35" s="7" t="s">
        <v>65</v>
      </c>
      <c r="U35" s="7" t="s">
        <v>66</v>
      </c>
      <c r="W35" s="7" t="s">
        <v>258</v>
      </c>
      <c r="X35" s="7" t="s">
        <v>58</v>
      </c>
      <c r="Y35" s="26">
        <v>44952</v>
      </c>
      <c r="Z35" s="7" t="s">
        <v>68</v>
      </c>
      <c r="AB35" s="7" t="s">
        <v>69</v>
      </c>
      <c r="AC35" s="7" t="s">
        <v>70</v>
      </c>
      <c r="AD35" s="7" t="s">
        <v>441</v>
      </c>
      <c r="AE35" s="7">
        <v>52515581</v>
      </c>
      <c r="AJ35" s="7"/>
      <c r="AL35" s="31">
        <f ca="1">+YEAR(TODAY())-YEAR(Tabla1[[#This Row],[FECHA DE NACIMIENTO]])</f>
        <v>123</v>
      </c>
      <c r="AM35" s="7">
        <v>24723</v>
      </c>
      <c r="AN35" s="26">
        <v>44950</v>
      </c>
      <c r="AO35" s="35">
        <v>77000000</v>
      </c>
      <c r="AS35" s="37">
        <v>77000000</v>
      </c>
      <c r="AT35" s="7" t="s">
        <v>231</v>
      </c>
      <c r="AU35" s="26">
        <v>44950</v>
      </c>
      <c r="AV35" s="33" t="s">
        <v>75</v>
      </c>
      <c r="AW35" s="26">
        <v>44952</v>
      </c>
      <c r="AX35" s="26">
        <v>45283</v>
      </c>
      <c r="AY35" s="25">
        <f t="shared" si="2"/>
        <v>331</v>
      </c>
      <c r="AZ35" s="7" t="s">
        <v>448</v>
      </c>
      <c r="BA35" s="7">
        <v>393757630</v>
      </c>
      <c r="BB35" s="35"/>
      <c r="BC35" s="38"/>
      <c r="BG35" s="38"/>
      <c r="BI35" s="38"/>
      <c r="BJ35" s="27">
        <f>(Tabla1[[#This Row],[VALOR TOTAL CONTRATO + VF]]+Tabla1[[#This Row],[ADICION 1 ]]+Tabla1[[#This Row],[ADICION 2]]-Tabla1[[#This Row],[LIBERACION]])</f>
        <v>77000000</v>
      </c>
      <c r="BL35" s="38"/>
      <c r="BM35" s="38"/>
      <c r="BP35" s="38"/>
      <c r="BR35" s="35"/>
      <c r="BS35" s="38"/>
      <c r="BT35" s="7">
        <f t="shared" si="1"/>
        <v>331</v>
      </c>
      <c r="BU35" s="38"/>
      <c r="BV35" s="39"/>
    </row>
    <row r="36" spans="1:74" s="36" customFormat="1" ht="15" customHeight="1" x14ac:dyDescent="0.25">
      <c r="A36" s="53" t="s">
        <v>470</v>
      </c>
      <c r="B36" s="54" t="s">
        <v>471</v>
      </c>
      <c r="C36" s="25" t="s">
        <v>55</v>
      </c>
      <c r="D36" s="7">
        <v>251</v>
      </c>
      <c r="E36" s="7" t="s">
        <v>355</v>
      </c>
      <c r="F36" s="7" t="s">
        <v>259</v>
      </c>
      <c r="G36" s="7" t="s">
        <v>286</v>
      </c>
      <c r="H36" s="7" t="s">
        <v>58</v>
      </c>
      <c r="I36" s="26">
        <v>44950</v>
      </c>
      <c r="J36" s="7" t="s">
        <v>224</v>
      </c>
      <c r="K36" s="7" t="s">
        <v>225</v>
      </c>
      <c r="L36" s="7" t="s">
        <v>260</v>
      </c>
      <c r="M36" s="7" t="s">
        <v>261</v>
      </c>
      <c r="N36" s="7" t="s">
        <v>262</v>
      </c>
      <c r="O36" s="7" t="s">
        <v>263</v>
      </c>
      <c r="P36" s="35">
        <v>52500000</v>
      </c>
      <c r="Q36" s="35">
        <v>52500000</v>
      </c>
      <c r="R36" s="7">
        <v>14123</v>
      </c>
      <c r="S36" s="7" t="s">
        <v>64</v>
      </c>
      <c r="T36" s="7" t="s">
        <v>65</v>
      </c>
      <c r="U36" s="7" t="s">
        <v>66</v>
      </c>
      <c r="W36" s="7" t="s">
        <v>264</v>
      </c>
      <c r="X36" s="7" t="s">
        <v>58</v>
      </c>
      <c r="Y36" s="26">
        <v>44952</v>
      </c>
      <c r="Z36" s="7" t="s">
        <v>68</v>
      </c>
      <c r="AB36" s="7" t="s">
        <v>69</v>
      </c>
      <c r="AC36" s="7" t="s">
        <v>70</v>
      </c>
      <c r="AD36" s="7" t="s">
        <v>265</v>
      </c>
      <c r="AE36" s="7">
        <v>1014207920</v>
      </c>
      <c r="AJ36" s="7"/>
      <c r="AL36" s="31">
        <f ca="1">+YEAR(TODAY())-YEAR(Tabla1[[#This Row],[FECHA DE NACIMIENTO]])</f>
        <v>123</v>
      </c>
      <c r="AM36" s="7">
        <v>27623</v>
      </c>
      <c r="AN36" s="26">
        <v>44952</v>
      </c>
      <c r="AO36" s="35">
        <v>52500000</v>
      </c>
      <c r="AS36" s="37">
        <v>52500000</v>
      </c>
      <c r="AT36" s="7" t="s">
        <v>231</v>
      </c>
      <c r="AU36" s="26">
        <v>44951</v>
      </c>
      <c r="AV36" s="33" t="s">
        <v>75</v>
      </c>
      <c r="AW36" s="26">
        <v>44952</v>
      </c>
      <c r="AX36" s="26">
        <v>45164</v>
      </c>
      <c r="AY36" s="25">
        <f t="shared" si="2"/>
        <v>212</v>
      </c>
      <c r="AZ36" s="7" t="s">
        <v>449</v>
      </c>
      <c r="BA36" s="7">
        <v>51832657</v>
      </c>
      <c r="BB36" s="35"/>
      <c r="BC36" s="38"/>
      <c r="BG36" s="38"/>
      <c r="BI36" s="38"/>
      <c r="BJ36" s="27">
        <f>(Tabla1[[#This Row],[VALOR TOTAL CONTRATO + VF]]+Tabla1[[#This Row],[ADICION 1 ]]+Tabla1[[#This Row],[ADICION 2]]-Tabla1[[#This Row],[LIBERACION]])</f>
        <v>52500000</v>
      </c>
      <c r="BL36" s="38"/>
      <c r="BM36" s="38"/>
      <c r="BP36" s="38"/>
      <c r="BR36" s="35"/>
      <c r="BS36" s="38"/>
      <c r="BT36" s="7">
        <f t="shared" si="1"/>
        <v>212</v>
      </c>
      <c r="BU36" s="38"/>
      <c r="BV36" s="39"/>
    </row>
    <row r="37" spans="1:74" s="36" customFormat="1" ht="15" customHeight="1" x14ac:dyDescent="0.25">
      <c r="A37" s="53" t="s">
        <v>470</v>
      </c>
      <c r="B37" s="54" t="s">
        <v>471</v>
      </c>
      <c r="C37" s="25" t="s">
        <v>55</v>
      </c>
      <c r="D37" s="7">
        <v>24</v>
      </c>
      <c r="E37" s="7" t="s">
        <v>355</v>
      </c>
      <c r="F37" s="7" t="s">
        <v>266</v>
      </c>
      <c r="G37" s="7" t="s">
        <v>287</v>
      </c>
      <c r="H37" s="7" t="s">
        <v>58</v>
      </c>
      <c r="I37" s="26">
        <v>44953</v>
      </c>
      <c r="J37" s="7" t="s">
        <v>224</v>
      </c>
      <c r="K37" s="7" t="s">
        <v>494</v>
      </c>
      <c r="L37" s="7" t="s">
        <v>245</v>
      </c>
      <c r="M37" s="7" t="s">
        <v>267</v>
      </c>
      <c r="N37" s="7" t="s">
        <v>247</v>
      </c>
      <c r="O37" s="7" t="s">
        <v>248</v>
      </c>
      <c r="P37" s="35">
        <v>30800000</v>
      </c>
      <c r="Q37" s="35">
        <v>30800000</v>
      </c>
      <c r="R37" s="7">
        <v>15523</v>
      </c>
      <c r="S37" s="7" t="s">
        <v>64</v>
      </c>
      <c r="T37" s="7" t="s">
        <v>65</v>
      </c>
      <c r="U37" s="7" t="s">
        <v>66</v>
      </c>
      <c r="W37" s="7" t="s">
        <v>268</v>
      </c>
      <c r="X37" s="7" t="s">
        <v>58</v>
      </c>
      <c r="Y37" s="26">
        <v>44957</v>
      </c>
      <c r="Z37" s="7" t="s">
        <v>118</v>
      </c>
      <c r="AB37" s="7" t="s">
        <v>69</v>
      </c>
      <c r="AC37" s="7" t="s">
        <v>70</v>
      </c>
      <c r="AD37" s="7" t="s">
        <v>269</v>
      </c>
      <c r="AE37" s="7">
        <v>51977370</v>
      </c>
      <c r="AJ37" s="7"/>
      <c r="AL37" s="31">
        <f ca="1">+YEAR(TODAY())-YEAR(Tabla1[[#This Row],[FECHA DE NACIMIENTO]])</f>
        <v>123</v>
      </c>
      <c r="AM37" s="7">
        <v>30523</v>
      </c>
      <c r="AN37" s="26">
        <v>44956</v>
      </c>
      <c r="AO37" s="35">
        <v>30800000</v>
      </c>
      <c r="AS37" s="37">
        <v>30800000</v>
      </c>
      <c r="AT37" s="7" t="s">
        <v>231</v>
      </c>
      <c r="AU37" s="26">
        <v>44956</v>
      </c>
      <c r="AV37" s="33" t="s">
        <v>75</v>
      </c>
      <c r="AW37" s="26">
        <v>44957</v>
      </c>
      <c r="AX37" s="26">
        <v>45291</v>
      </c>
      <c r="AY37" s="25">
        <f t="shared" si="2"/>
        <v>334</v>
      </c>
      <c r="AZ37" s="7" t="s">
        <v>173</v>
      </c>
      <c r="BA37" s="7">
        <v>79279880</v>
      </c>
      <c r="BB37" s="35"/>
      <c r="BC37" s="38"/>
      <c r="BG37" s="38"/>
      <c r="BI37" s="38"/>
      <c r="BJ37" s="27">
        <f>(Tabla1[[#This Row],[VALOR TOTAL CONTRATO + VF]]+Tabla1[[#This Row],[ADICION 1 ]]+Tabla1[[#This Row],[ADICION 2]]-Tabla1[[#This Row],[LIBERACION]])</f>
        <v>30800000</v>
      </c>
      <c r="BL37" s="38"/>
      <c r="BM37" s="38"/>
      <c r="BP37" s="38"/>
      <c r="BR37" s="35"/>
      <c r="BS37" s="38"/>
      <c r="BT37" s="7">
        <f t="shared" si="1"/>
        <v>334</v>
      </c>
      <c r="BU37" s="38"/>
      <c r="BV37" s="39"/>
    </row>
    <row r="38" spans="1:74" s="36" customFormat="1" ht="15" customHeight="1" x14ac:dyDescent="0.25">
      <c r="A38" s="53" t="s">
        <v>470</v>
      </c>
      <c r="B38" s="54" t="s">
        <v>471</v>
      </c>
      <c r="C38" s="25" t="s">
        <v>55</v>
      </c>
      <c r="D38" s="7">
        <v>46</v>
      </c>
      <c r="E38" s="7" t="s">
        <v>355</v>
      </c>
      <c r="F38" s="7" t="s">
        <v>270</v>
      </c>
      <c r="G38" s="7" t="s">
        <v>288</v>
      </c>
      <c r="H38" s="7" t="s">
        <v>58</v>
      </c>
      <c r="I38" s="26">
        <v>44944</v>
      </c>
      <c r="J38" s="7" t="s">
        <v>224</v>
      </c>
      <c r="K38" s="7" t="s">
        <v>225</v>
      </c>
      <c r="L38" s="7" t="s">
        <v>226</v>
      </c>
      <c r="M38" s="7" t="s">
        <v>271</v>
      </c>
      <c r="N38" s="7" t="s">
        <v>228</v>
      </c>
      <c r="O38" s="7" t="s">
        <v>229</v>
      </c>
      <c r="P38" s="35">
        <v>103500000</v>
      </c>
      <c r="Q38" s="27">
        <v>103500000</v>
      </c>
      <c r="R38" s="7">
        <v>11523</v>
      </c>
      <c r="S38" s="7" t="s">
        <v>90</v>
      </c>
      <c r="T38" s="7" t="s">
        <v>65</v>
      </c>
      <c r="U38" s="7" t="s">
        <v>66</v>
      </c>
      <c r="W38" s="7" t="s">
        <v>272</v>
      </c>
      <c r="X38" s="7" t="s">
        <v>58</v>
      </c>
      <c r="Y38" s="26">
        <v>44945</v>
      </c>
      <c r="Z38" s="7" t="s">
        <v>68</v>
      </c>
      <c r="AB38" s="7" t="s">
        <v>69</v>
      </c>
      <c r="AC38" s="7" t="s">
        <v>70</v>
      </c>
      <c r="AD38" s="7" t="s">
        <v>442</v>
      </c>
      <c r="AE38" s="7">
        <v>1058038192</v>
      </c>
      <c r="AJ38" s="7"/>
      <c r="AL38" s="31">
        <f ca="1">+YEAR(TODAY())-YEAR(Tabla1[[#This Row],[FECHA DE NACIMIENTO]])</f>
        <v>123</v>
      </c>
      <c r="AM38" s="7">
        <v>20323</v>
      </c>
      <c r="AN38" s="26">
        <v>44945</v>
      </c>
      <c r="AO38" s="35">
        <v>103500000</v>
      </c>
      <c r="AS38" s="37">
        <v>103500000</v>
      </c>
      <c r="AT38" s="7" t="s">
        <v>231</v>
      </c>
      <c r="AU38" s="26">
        <v>44944</v>
      </c>
      <c r="AV38" s="33" t="s">
        <v>75</v>
      </c>
      <c r="AW38" s="26">
        <v>44945</v>
      </c>
      <c r="AX38" s="26">
        <v>45291</v>
      </c>
      <c r="AY38" s="25">
        <f t="shared" si="2"/>
        <v>346</v>
      </c>
      <c r="AZ38" s="7" t="s">
        <v>93</v>
      </c>
      <c r="BA38" s="7">
        <v>19498970</v>
      </c>
      <c r="BB38" s="35"/>
      <c r="BC38" s="38"/>
      <c r="BG38" s="38"/>
      <c r="BI38" s="38"/>
      <c r="BJ38" s="27">
        <f>(Tabla1[[#This Row],[VALOR TOTAL CONTRATO + VF]]+Tabla1[[#This Row],[ADICION 1 ]]+Tabla1[[#This Row],[ADICION 2]]-Tabla1[[#This Row],[LIBERACION]])</f>
        <v>103500000</v>
      </c>
      <c r="BL38" s="38"/>
      <c r="BM38" s="38"/>
      <c r="BP38" s="38"/>
      <c r="BR38" s="35"/>
      <c r="BS38" s="38"/>
      <c r="BT38" s="7">
        <f t="shared" si="1"/>
        <v>346</v>
      </c>
      <c r="BU38" s="38"/>
      <c r="BV38" s="39"/>
    </row>
    <row r="39" spans="1:74" s="36" customFormat="1" ht="15" customHeight="1" x14ac:dyDescent="0.25">
      <c r="A39" s="53" t="s">
        <v>470</v>
      </c>
      <c r="B39" s="54" t="s">
        <v>471</v>
      </c>
      <c r="C39" s="25" t="s">
        <v>55</v>
      </c>
      <c r="D39" s="7">
        <v>115</v>
      </c>
      <c r="E39" s="7" t="s">
        <v>355</v>
      </c>
      <c r="F39" s="7" t="s">
        <v>273</v>
      </c>
      <c r="G39" s="7" t="s">
        <v>289</v>
      </c>
      <c r="H39" s="7" t="s">
        <v>58</v>
      </c>
      <c r="I39" s="26">
        <v>44944</v>
      </c>
      <c r="J39" s="7" t="s">
        <v>224</v>
      </c>
      <c r="K39" s="7" t="s">
        <v>225</v>
      </c>
      <c r="L39" s="7" t="s">
        <v>274</v>
      </c>
      <c r="M39" s="7" t="s">
        <v>275</v>
      </c>
      <c r="N39" s="7" t="s">
        <v>247</v>
      </c>
      <c r="O39" s="7" t="s">
        <v>248</v>
      </c>
      <c r="P39" s="27">
        <v>80000000</v>
      </c>
      <c r="Q39" s="27">
        <v>80000000</v>
      </c>
      <c r="R39" s="7">
        <v>12923</v>
      </c>
      <c r="S39" s="7" t="s">
        <v>64</v>
      </c>
      <c r="T39" s="7" t="s">
        <v>65</v>
      </c>
      <c r="U39" s="7" t="s">
        <v>66</v>
      </c>
      <c r="W39" s="7" t="s">
        <v>276</v>
      </c>
      <c r="X39" s="7" t="s">
        <v>58</v>
      </c>
      <c r="Y39" s="26">
        <v>44949</v>
      </c>
      <c r="Z39" s="7" t="s">
        <v>68</v>
      </c>
      <c r="AB39" s="7" t="s">
        <v>69</v>
      </c>
      <c r="AC39" s="7" t="s">
        <v>70</v>
      </c>
      <c r="AD39" s="7" t="s">
        <v>277</v>
      </c>
      <c r="AE39" s="7">
        <v>79470333</v>
      </c>
      <c r="AJ39" s="7"/>
      <c r="AL39" s="31">
        <f ca="1">+YEAR(TODAY())-YEAR(Tabla1[[#This Row],[FECHA DE NACIMIENTO]])</f>
        <v>123</v>
      </c>
      <c r="AM39" s="7">
        <v>22423</v>
      </c>
      <c r="AN39" s="26">
        <v>44949</v>
      </c>
      <c r="AO39" s="35">
        <v>80000000</v>
      </c>
      <c r="AS39" s="37">
        <v>80000000</v>
      </c>
      <c r="AT39" s="7" t="s">
        <v>231</v>
      </c>
      <c r="AU39" s="26">
        <v>44950</v>
      </c>
      <c r="AV39" s="33" t="s">
        <v>75</v>
      </c>
      <c r="AW39" s="26">
        <v>44949</v>
      </c>
      <c r="AX39" s="26">
        <v>45250</v>
      </c>
      <c r="AY39" s="25">
        <f t="shared" si="2"/>
        <v>301</v>
      </c>
      <c r="AZ39" s="7" t="s">
        <v>448</v>
      </c>
      <c r="BA39" s="7">
        <v>393757630</v>
      </c>
      <c r="BB39" s="35"/>
      <c r="BC39" s="38"/>
      <c r="BG39" s="38"/>
      <c r="BI39" s="38"/>
      <c r="BJ39" s="27">
        <f>(Tabla1[[#This Row],[VALOR TOTAL CONTRATO + VF]]+Tabla1[[#This Row],[ADICION 1 ]]+Tabla1[[#This Row],[ADICION 2]]-Tabla1[[#This Row],[LIBERACION]])</f>
        <v>80000000</v>
      </c>
      <c r="BL39" s="38"/>
      <c r="BM39" s="38"/>
      <c r="BP39" s="38"/>
      <c r="BR39" s="35"/>
      <c r="BS39" s="38"/>
      <c r="BT39" s="7">
        <f t="shared" si="1"/>
        <v>301</v>
      </c>
      <c r="BU39" s="38"/>
      <c r="BV39" s="39"/>
    </row>
    <row r="40" spans="1:74" s="36" customFormat="1" ht="15" customHeight="1" x14ac:dyDescent="0.25">
      <c r="A40" s="53" t="s">
        <v>470</v>
      </c>
      <c r="B40" s="54" t="s">
        <v>471</v>
      </c>
      <c r="C40" s="25" t="s">
        <v>55</v>
      </c>
      <c r="D40" s="7">
        <v>205</v>
      </c>
      <c r="E40" s="7" t="s">
        <v>356</v>
      </c>
      <c r="F40" s="7" t="s">
        <v>290</v>
      </c>
      <c r="G40" s="51" t="s">
        <v>291</v>
      </c>
      <c r="H40" s="7" t="s">
        <v>58</v>
      </c>
      <c r="I40" s="26">
        <v>44939</v>
      </c>
      <c r="J40" s="7" t="s">
        <v>60</v>
      </c>
      <c r="K40" s="7" t="s">
        <v>292</v>
      </c>
      <c r="L40" s="7" t="s">
        <v>293</v>
      </c>
      <c r="M40" s="7" t="s">
        <v>294</v>
      </c>
      <c r="N40" s="7">
        <v>80161500</v>
      </c>
      <c r="O40" s="7" t="s">
        <v>295</v>
      </c>
      <c r="P40" s="27">
        <v>44000000</v>
      </c>
      <c r="Q40" s="27">
        <v>44000000</v>
      </c>
      <c r="R40" s="7">
        <v>9723</v>
      </c>
      <c r="S40" s="7" t="s">
        <v>296</v>
      </c>
      <c r="T40" s="7" t="s">
        <v>65</v>
      </c>
      <c r="U40" s="7" t="s">
        <v>66</v>
      </c>
      <c r="W40" s="7" t="s">
        <v>451</v>
      </c>
      <c r="X40" s="7" t="s">
        <v>58</v>
      </c>
      <c r="Y40" s="26">
        <v>44943</v>
      </c>
      <c r="Z40" s="7" t="s">
        <v>68</v>
      </c>
      <c r="AB40" s="7" t="s">
        <v>297</v>
      </c>
      <c r="AC40" s="7" t="s">
        <v>70</v>
      </c>
      <c r="AD40" s="7" t="s">
        <v>298</v>
      </c>
      <c r="AE40" s="7">
        <v>80880247</v>
      </c>
      <c r="AJ40" s="7"/>
      <c r="AL40" s="31">
        <f ca="1">+YEAR(TODAY())-YEAR(Tabla1[[#This Row],[FECHA DE NACIMIENTO]])</f>
        <v>123</v>
      </c>
      <c r="AM40" s="7">
        <v>15523</v>
      </c>
      <c r="AN40" s="26">
        <v>44942</v>
      </c>
      <c r="AO40" s="37">
        <v>44000000</v>
      </c>
      <c r="AS40" s="37">
        <v>44000000</v>
      </c>
      <c r="AT40" s="7" t="s">
        <v>299</v>
      </c>
      <c r="AU40" s="26">
        <v>44943</v>
      </c>
      <c r="AV40" s="33" t="s">
        <v>75</v>
      </c>
      <c r="AW40" s="26">
        <v>44945</v>
      </c>
      <c r="AX40" s="26">
        <v>45291</v>
      </c>
      <c r="AY40" s="25">
        <f t="shared" si="2"/>
        <v>346</v>
      </c>
      <c r="AZ40" s="7" t="s">
        <v>300</v>
      </c>
      <c r="BA40" s="7">
        <v>52808564</v>
      </c>
      <c r="BB40" s="35"/>
      <c r="BC40" s="38"/>
      <c r="BG40" s="38"/>
      <c r="BI40" s="38"/>
      <c r="BJ40" s="27">
        <f>(Tabla1[[#This Row],[VALOR TOTAL CONTRATO + VF]]+Tabla1[[#This Row],[ADICION 1 ]]+Tabla1[[#This Row],[ADICION 2]]-Tabla1[[#This Row],[LIBERACION]])</f>
        <v>44000000</v>
      </c>
      <c r="BL40" s="38"/>
      <c r="BM40" s="38"/>
      <c r="BP40" s="38"/>
      <c r="BR40" s="35"/>
      <c r="BS40" s="38"/>
      <c r="BT40" s="7">
        <f t="shared" si="1"/>
        <v>346</v>
      </c>
      <c r="BU40" s="38"/>
      <c r="BV40" s="39"/>
    </row>
    <row r="41" spans="1:74" s="36" customFormat="1" ht="15" customHeight="1" x14ac:dyDescent="0.25">
      <c r="A41" s="53" t="s">
        <v>470</v>
      </c>
      <c r="B41" s="54" t="s">
        <v>471</v>
      </c>
      <c r="C41" s="25" t="s">
        <v>55</v>
      </c>
      <c r="D41" s="7">
        <v>204</v>
      </c>
      <c r="E41" s="7" t="s">
        <v>356</v>
      </c>
      <c r="F41" s="7" t="s">
        <v>301</v>
      </c>
      <c r="G41" s="51" t="s">
        <v>302</v>
      </c>
      <c r="H41" s="7" t="s">
        <v>58</v>
      </c>
      <c r="I41" s="26">
        <v>44939</v>
      </c>
      <c r="J41" s="7" t="s">
        <v>60</v>
      </c>
      <c r="K41" s="7" t="s">
        <v>292</v>
      </c>
      <c r="L41" s="7" t="s">
        <v>293</v>
      </c>
      <c r="M41" s="7" t="s">
        <v>303</v>
      </c>
      <c r="N41" s="7">
        <v>80161500</v>
      </c>
      <c r="O41" s="7" t="s">
        <v>295</v>
      </c>
      <c r="P41" s="27">
        <v>92000000</v>
      </c>
      <c r="Q41" s="27">
        <v>92000000</v>
      </c>
      <c r="R41" s="7">
        <v>12423</v>
      </c>
      <c r="S41" s="7" t="s">
        <v>296</v>
      </c>
      <c r="T41" s="7" t="s">
        <v>65</v>
      </c>
      <c r="U41" s="7" t="s">
        <v>66</v>
      </c>
      <c r="W41" s="7" t="s">
        <v>452</v>
      </c>
      <c r="X41" s="7" t="s">
        <v>58</v>
      </c>
      <c r="Y41" s="26">
        <v>44943</v>
      </c>
      <c r="Z41" s="7" t="s">
        <v>68</v>
      </c>
      <c r="AB41" s="7" t="s">
        <v>297</v>
      </c>
      <c r="AC41" s="7" t="s">
        <v>70</v>
      </c>
      <c r="AD41" s="7" t="s">
        <v>304</v>
      </c>
      <c r="AE41" s="7">
        <v>1022367781</v>
      </c>
      <c r="AJ41" s="7"/>
      <c r="AL41" s="31">
        <f ca="1">+YEAR(TODAY())-YEAR(Tabla1[[#This Row],[FECHA DE NACIMIENTO]])</f>
        <v>123</v>
      </c>
      <c r="AM41" s="7">
        <v>15623</v>
      </c>
      <c r="AN41" s="26">
        <v>44942</v>
      </c>
      <c r="AO41" s="37">
        <v>92000000</v>
      </c>
      <c r="AS41" s="37">
        <v>92000000</v>
      </c>
      <c r="AT41" s="7" t="s">
        <v>299</v>
      </c>
      <c r="AU41" s="26">
        <v>44943</v>
      </c>
      <c r="AV41" s="33" t="s">
        <v>75</v>
      </c>
      <c r="AW41" s="26">
        <v>44944</v>
      </c>
      <c r="AX41" s="26">
        <v>45291</v>
      </c>
      <c r="AY41" s="25">
        <f t="shared" si="2"/>
        <v>347</v>
      </c>
      <c r="AZ41" s="7" t="s">
        <v>300</v>
      </c>
      <c r="BA41" s="7">
        <v>52808564</v>
      </c>
      <c r="BB41" s="35"/>
      <c r="BC41" s="38"/>
      <c r="BG41" s="38"/>
      <c r="BI41" s="38"/>
      <c r="BJ41" s="27">
        <f>(Tabla1[[#This Row],[VALOR TOTAL CONTRATO + VF]]+Tabla1[[#This Row],[ADICION 1 ]]+Tabla1[[#This Row],[ADICION 2]]-Tabla1[[#This Row],[LIBERACION]])</f>
        <v>92000000</v>
      </c>
      <c r="BL41" s="38"/>
      <c r="BM41" s="38"/>
      <c r="BP41" s="38"/>
      <c r="BR41" s="35"/>
      <c r="BS41" s="38"/>
      <c r="BT41" s="7">
        <f t="shared" si="1"/>
        <v>347</v>
      </c>
      <c r="BU41" s="38"/>
      <c r="BV41" s="39"/>
    </row>
    <row r="42" spans="1:74" s="36" customFormat="1" ht="15" customHeight="1" x14ac:dyDescent="0.25">
      <c r="A42" s="53" t="s">
        <v>470</v>
      </c>
      <c r="B42" s="54" t="s">
        <v>471</v>
      </c>
      <c r="C42" s="25" t="s">
        <v>55</v>
      </c>
      <c r="D42" s="7">
        <v>209</v>
      </c>
      <c r="E42" s="7" t="s">
        <v>356</v>
      </c>
      <c r="F42" s="7" t="s">
        <v>305</v>
      </c>
      <c r="G42" s="51" t="s">
        <v>306</v>
      </c>
      <c r="H42" s="7" t="s">
        <v>58</v>
      </c>
      <c r="I42" s="26">
        <v>44939</v>
      </c>
      <c r="J42" s="7" t="s">
        <v>60</v>
      </c>
      <c r="K42" s="7" t="s">
        <v>292</v>
      </c>
      <c r="L42" s="7" t="s">
        <v>307</v>
      </c>
      <c r="M42" s="7" t="s">
        <v>308</v>
      </c>
      <c r="N42" s="7">
        <v>80161500</v>
      </c>
      <c r="O42" s="7" t="s">
        <v>295</v>
      </c>
      <c r="P42" s="27">
        <v>120750000</v>
      </c>
      <c r="Q42" s="27">
        <v>120750000</v>
      </c>
      <c r="R42" s="7">
        <v>10723</v>
      </c>
      <c r="S42" s="7" t="s">
        <v>309</v>
      </c>
      <c r="T42" s="7" t="s">
        <v>65</v>
      </c>
      <c r="U42" s="7" t="s">
        <v>66</v>
      </c>
      <c r="W42" s="7" t="s">
        <v>453</v>
      </c>
      <c r="X42" s="7" t="s">
        <v>58</v>
      </c>
      <c r="Y42" s="26">
        <v>44942</v>
      </c>
      <c r="Z42" s="7" t="s">
        <v>68</v>
      </c>
      <c r="AB42" s="7" t="s">
        <v>297</v>
      </c>
      <c r="AC42" s="7" t="s">
        <v>70</v>
      </c>
      <c r="AD42" s="7" t="s">
        <v>310</v>
      </c>
      <c r="AE42" s="7">
        <v>52355684</v>
      </c>
      <c r="AJ42" s="7"/>
      <c r="AL42" s="31">
        <f ca="1">+YEAR(TODAY())-YEAR(Tabla1[[#This Row],[FECHA DE NACIMIENTO]])</f>
        <v>123</v>
      </c>
      <c r="AM42" s="7">
        <v>15723</v>
      </c>
      <c r="AN42" s="26">
        <v>44942</v>
      </c>
      <c r="AO42" s="37">
        <v>120750000</v>
      </c>
      <c r="AS42" s="37">
        <v>120750000</v>
      </c>
      <c r="AT42" s="7" t="s">
        <v>299</v>
      </c>
      <c r="AU42" s="26">
        <v>44943</v>
      </c>
      <c r="AV42" s="33" t="s">
        <v>75</v>
      </c>
      <c r="AW42" s="26">
        <v>44943</v>
      </c>
      <c r="AX42" s="26">
        <v>45291</v>
      </c>
      <c r="AY42" s="25">
        <f t="shared" si="2"/>
        <v>348</v>
      </c>
      <c r="AZ42" s="7" t="s">
        <v>300</v>
      </c>
      <c r="BA42" s="7">
        <v>52808564</v>
      </c>
      <c r="BB42" s="35"/>
      <c r="BC42" s="38"/>
      <c r="BG42" s="38"/>
      <c r="BI42" s="38"/>
      <c r="BJ42" s="27">
        <f>(Tabla1[[#This Row],[VALOR TOTAL CONTRATO + VF]]+Tabla1[[#This Row],[ADICION 1 ]]+Tabla1[[#This Row],[ADICION 2]]-Tabla1[[#This Row],[LIBERACION]])</f>
        <v>120750000</v>
      </c>
      <c r="BL42" s="38"/>
      <c r="BM42" s="38"/>
      <c r="BP42" s="38"/>
      <c r="BR42" s="35"/>
      <c r="BS42" s="38"/>
      <c r="BT42" s="7">
        <f t="shared" si="1"/>
        <v>348</v>
      </c>
      <c r="BU42" s="38"/>
      <c r="BV42" s="39"/>
    </row>
    <row r="43" spans="1:74" s="36" customFormat="1" ht="15" customHeight="1" x14ac:dyDescent="0.25">
      <c r="A43" s="53" t="s">
        <v>470</v>
      </c>
      <c r="B43" s="54" t="s">
        <v>471</v>
      </c>
      <c r="C43" s="25" t="s">
        <v>55</v>
      </c>
      <c r="D43" s="7">
        <v>207</v>
      </c>
      <c r="E43" s="7" t="s">
        <v>356</v>
      </c>
      <c r="F43" s="7" t="s">
        <v>311</v>
      </c>
      <c r="G43" s="51" t="s">
        <v>312</v>
      </c>
      <c r="H43" s="7" t="s">
        <v>58</v>
      </c>
      <c r="I43" s="26">
        <v>44942</v>
      </c>
      <c r="J43" s="7" t="s">
        <v>60</v>
      </c>
      <c r="K43" s="7" t="s">
        <v>292</v>
      </c>
      <c r="L43" s="7" t="s">
        <v>307</v>
      </c>
      <c r="M43" s="7" t="s">
        <v>313</v>
      </c>
      <c r="N43" s="7">
        <v>80161500</v>
      </c>
      <c r="O43" s="7" t="s">
        <v>295</v>
      </c>
      <c r="P43" s="27">
        <v>69000000</v>
      </c>
      <c r="Q43" s="27">
        <v>69000000</v>
      </c>
      <c r="R43" s="7">
        <v>10823</v>
      </c>
      <c r="S43" s="7" t="s">
        <v>314</v>
      </c>
      <c r="T43" s="7" t="s">
        <v>65</v>
      </c>
      <c r="U43" s="7" t="s">
        <v>66</v>
      </c>
      <c r="W43" s="7" t="s">
        <v>454</v>
      </c>
      <c r="X43" s="7" t="s">
        <v>58</v>
      </c>
      <c r="Y43" s="26">
        <v>44942</v>
      </c>
      <c r="Z43" s="7" t="s">
        <v>68</v>
      </c>
      <c r="AB43" s="7" t="s">
        <v>297</v>
      </c>
      <c r="AC43" s="7" t="s">
        <v>70</v>
      </c>
      <c r="AD43" s="7" t="s">
        <v>315</v>
      </c>
      <c r="AE43" s="7">
        <v>79463678</v>
      </c>
      <c r="AJ43" s="7"/>
      <c r="AL43" s="31">
        <f ca="1">+YEAR(TODAY())-YEAR(Tabla1[[#This Row],[FECHA DE NACIMIENTO]])</f>
        <v>123</v>
      </c>
      <c r="AM43" s="7">
        <v>16723</v>
      </c>
      <c r="AN43" s="26">
        <v>44943</v>
      </c>
      <c r="AO43" s="37">
        <v>69000000</v>
      </c>
      <c r="AS43" s="37">
        <v>69000000</v>
      </c>
      <c r="AT43" s="7" t="s">
        <v>299</v>
      </c>
      <c r="AU43" s="26">
        <v>44944</v>
      </c>
      <c r="AV43" s="33" t="s">
        <v>75</v>
      </c>
      <c r="AW43" s="26">
        <v>44944</v>
      </c>
      <c r="AX43" s="26">
        <v>45291</v>
      </c>
      <c r="AY43" s="25">
        <f t="shared" si="2"/>
        <v>347</v>
      </c>
      <c r="AZ43" s="7" t="s">
        <v>316</v>
      </c>
      <c r="BA43" s="7">
        <v>52452907</v>
      </c>
      <c r="BB43" s="35"/>
      <c r="BC43" s="38"/>
      <c r="BG43" s="38"/>
      <c r="BI43" s="38"/>
      <c r="BJ43" s="27">
        <f>(Tabla1[[#This Row],[VALOR TOTAL CONTRATO + VF]]+Tabla1[[#This Row],[ADICION 1 ]]+Tabla1[[#This Row],[ADICION 2]]-Tabla1[[#This Row],[LIBERACION]])</f>
        <v>69000000</v>
      </c>
      <c r="BL43" s="38"/>
      <c r="BM43" s="38"/>
      <c r="BP43" s="38"/>
      <c r="BR43" s="35"/>
      <c r="BS43" s="38"/>
      <c r="BT43" s="7">
        <f t="shared" si="1"/>
        <v>347</v>
      </c>
      <c r="BU43" s="38"/>
      <c r="BV43" s="39"/>
    </row>
    <row r="44" spans="1:74" s="36" customFormat="1" ht="15" customHeight="1" x14ac:dyDescent="0.25">
      <c r="A44" s="53" t="s">
        <v>470</v>
      </c>
      <c r="B44" s="54" t="s">
        <v>471</v>
      </c>
      <c r="C44" s="25" t="s">
        <v>55</v>
      </c>
      <c r="D44" s="7">
        <v>227</v>
      </c>
      <c r="E44" s="7" t="s">
        <v>356</v>
      </c>
      <c r="F44" s="7" t="s">
        <v>317</v>
      </c>
      <c r="G44" s="51" t="s">
        <v>318</v>
      </c>
      <c r="H44" s="7" t="s">
        <v>58</v>
      </c>
      <c r="I44" s="26">
        <v>44944</v>
      </c>
      <c r="J44" s="7" t="s">
        <v>60</v>
      </c>
      <c r="K44" s="7" t="s">
        <v>292</v>
      </c>
      <c r="L44" s="7" t="s">
        <v>319</v>
      </c>
      <c r="M44" s="7" t="s">
        <v>320</v>
      </c>
      <c r="N44" s="7">
        <v>80161504</v>
      </c>
      <c r="O44" s="7" t="s">
        <v>321</v>
      </c>
      <c r="P44" s="27">
        <v>51750000</v>
      </c>
      <c r="Q44" s="27">
        <v>51750000</v>
      </c>
      <c r="R44" s="7">
        <v>14423</v>
      </c>
      <c r="S44" s="7" t="s">
        <v>322</v>
      </c>
      <c r="T44" s="7" t="s">
        <v>65</v>
      </c>
      <c r="U44" s="7" t="s">
        <v>66</v>
      </c>
      <c r="W44" s="7" t="s">
        <v>455</v>
      </c>
      <c r="X44" s="7" t="s">
        <v>58</v>
      </c>
      <c r="Y44" s="26">
        <v>44946</v>
      </c>
      <c r="Z44" s="7" t="s">
        <v>68</v>
      </c>
      <c r="AB44" s="7" t="s">
        <v>297</v>
      </c>
      <c r="AC44" s="7" t="s">
        <v>70</v>
      </c>
      <c r="AD44" s="7" t="s">
        <v>323</v>
      </c>
      <c r="AE44" s="7">
        <v>1140420436</v>
      </c>
      <c r="AJ44" s="7"/>
      <c r="AL44" s="31">
        <f ca="1">+YEAR(TODAY())-YEAR(Tabla1[[#This Row],[FECHA DE NACIMIENTO]])</f>
        <v>123</v>
      </c>
      <c r="AM44" s="7">
        <v>19823</v>
      </c>
      <c r="AN44" s="26">
        <v>44945</v>
      </c>
      <c r="AO44" s="37">
        <v>51750000</v>
      </c>
      <c r="AS44" s="37">
        <v>51750000</v>
      </c>
      <c r="AT44" s="7" t="s">
        <v>299</v>
      </c>
      <c r="AU44" s="26">
        <v>44944</v>
      </c>
      <c r="AV44" s="33" t="s">
        <v>75</v>
      </c>
      <c r="AW44" s="26">
        <v>44946</v>
      </c>
      <c r="AX44" s="26">
        <v>45291</v>
      </c>
      <c r="AY44" s="25">
        <f t="shared" si="2"/>
        <v>345</v>
      </c>
      <c r="AZ44" s="7" t="s">
        <v>324</v>
      </c>
      <c r="BA44" s="7">
        <v>1020712442</v>
      </c>
      <c r="BB44" s="35"/>
      <c r="BC44" s="38"/>
      <c r="BG44" s="38"/>
      <c r="BI44" s="38"/>
      <c r="BJ44" s="27">
        <f>(Tabla1[[#This Row],[VALOR TOTAL CONTRATO + VF]]+Tabla1[[#This Row],[ADICION 1 ]]+Tabla1[[#This Row],[ADICION 2]]-Tabla1[[#This Row],[LIBERACION]])</f>
        <v>51750000</v>
      </c>
      <c r="BL44" s="38"/>
      <c r="BM44" s="38"/>
      <c r="BP44" s="38"/>
      <c r="BR44" s="35"/>
      <c r="BS44" s="38"/>
      <c r="BT44" s="7">
        <f t="shared" si="1"/>
        <v>345</v>
      </c>
      <c r="BU44" s="38"/>
      <c r="BV44" s="39"/>
    </row>
    <row r="45" spans="1:74" s="36" customFormat="1" ht="15" customHeight="1" x14ac:dyDescent="0.25">
      <c r="A45" s="53" t="s">
        <v>470</v>
      </c>
      <c r="B45" s="54" t="s">
        <v>471</v>
      </c>
      <c r="C45" s="25" t="s">
        <v>55</v>
      </c>
      <c r="D45" s="7">
        <v>226</v>
      </c>
      <c r="E45" s="7" t="s">
        <v>356</v>
      </c>
      <c r="F45" s="7" t="s">
        <v>325</v>
      </c>
      <c r="G45" s="51" t="s">
        <v>326</v>
      </c>
      <c r="H45" s="7" t="s">
        <v>58</v>
      </c>
      <c r="I45" s="26">
        <v>44946</v>
      </c>
      <c r="J45" s="7" t="s">
        <v>60</v>
      </c>
      <c r="K45" s="7" t="s">
        <v>292</v>
      </c>
      <c r="L45" s="7" t="s">
        <v>319</v>
      </c>
      <c r="M45" s="41" t="s">
        <v>327</v>
      </c>
      <c r="N45" s="7">
        <v>80161504</v>
      </c>
      <c r="O45" s="7" t="s">
        <v>321</v>
      </c>
      <c r="P45" s="27">
        <v>57500000</v>
      </c>
      <c r="Q45" s="27">
        <v>57500000</v>
      </c>
      <c r="R45" s="7">
        <v>14223</v>
      </c>
      <c r="S45" s="7" t="s">
        <v>64</v>
      </c>
      <c r="T45" s="7" t="s">
        <v>65</v>
      </c>
      <c r="U45" s="7" t="s">
        <v>66</v>
      </c>
      <c r="W45" s="7" t="s">
        <v>456</v>
      </c>
      <c r="X45" s="7" t="s">
        <v>58</v>
      </c>
      <c r="Y45" s="26">
        <v>44949</v>
      </c>
      <c r="Z45" s="7" t="s">
        <v>68</v>
      </c>
      <c r="AB45" s="7" t="s">
        <v>297</v>
      </c>
      <c r="AC45" s="7" t="s">
        <v>70</v>
      </c>
      <c r="AD45" s="7" t="s">
        <v>328</v>
      </c>
      <c r="AE45" s="7">
        <v>1020743029</v>
      </c>
      <c r="AJ45" s="7"/>
      <c r="AL45" s="31">
        <f ca="1">+YEAR(TODAY())-YEAR(Tabla1[[#This Row],[FECHA DE NACIMIENTO]])</f>
        <v>123</v>
      </c>
      <c r="AM45" s="7">
        <v>21723</v>
      </c>
      <c r="AN45" s="26">
        <v>44946</v>
      </c>
      <c r="AO45" s="37">
        <v>57500000</v>
      </c>
      <c r="AS45" s="37">
        <v>57500000</v>
      </c>
      <c r="AT45" s="7" t="s">
        <v>299</v>
      </c>
      <c r="AU45" s="26">
        <v>44949</v>
      </c>
      <c r="AV45" s="33" t="s">
        <v>75</v>
      </c>
      <c r="AW45" s="26">
        <v>44950</v>
      </c>
      <c r="AX45" s="26">
        <v>45291</v>
      </c>
      <c r="AY45" s="25">
        <f t="shared" si="2"/>
        <v>341</v>
      </c>
      <c r="AZ45" s="7" t="s">
        <v>329</v>
      </c>
      <c r="BA45" s="7">
        <v>51712658</v>
      </c>
      <c r="BB45" s="35"/>
      <c r="BC45" s="38"/>
      <c r="BG45" s="38"/>
      <c r="BI45" s="38"/>
      <c r="BJ45" s="27">
        <f>(Tabla1[[#This Row],[VALOR TOTAL CONTRATO + VF]]+Tabla1[[#This Row],[ADICION 1 ]]+Tabla1[[#This Row],[ADICION 2]]-Tabla1[[#This Row],[LIBERACION]])</f>
        <v>57500000</v>
      </c>
      <c r="BL45" s="38"/>
      <c r="BM45" s="38"/>
      <c r="BP45" s="38"/>
      <c r="BR45" s="35"/>
      <c r="BS45" s="38"/>
      <c r="BT45" s="7">
        <f t="shared" si="1"/>
        <v>341</v>
      </c>
      <c r="BU45" s="38"/>
      <c r="BV45" s="39"/>
    </row>
    <row r="46" spans="1:74" s="36" customFormat="1" ht="15.75" customHeight="1" x14ac:dyDescent="0.25">
      <c r="A46" s="53" t="s">
        <v>470</v>
      </c>
      <c r="B46" s="54" t="s">
        <v>471</v>
      </c>
      <c r="C46" s="25" t="s">
        <v>55</v>
      </c>
      <c r="D46" s="7">
        <v>200</v>
      </c>
      <c r="E46" s="7" t="s">
        <v>356</v>
      </c>
      <c r="F46" s="7" t="s">
        <v>330</v>
      </c>
      <c r="G46" s="51" t="s">
        <v>331</v>
      </c>
      <c r="H46" s="7" t="s">
        <v>58</v>
      </c>
      <c r="I46" s="26">
        <v>44950</v>
      </c>
      <c r="J46" s="7" t="s">
        <v>60</v>
      </c>
      <c r="K46" s="7" t="s">
        <v>292</v>
      </c>
      <c r="L46" s="7" t="s">
        <v>332</v>
      </c>
      <c r="M46" s="7" t="s">
        <v>333</v>
      </c>
      <c r="N46" s="7">
        <v>81111504</v>
      </c>
      <c r="O46" s="7" t="s">
        <v>334</v>
      </c>
      <c r="P46" s="27">
        <v>86250000</v>
      </c>
      <c r="Q46" s="27">
        <v>86250000</v>
      </c>
      <c r="R46" s="7">
        <v>12623</v>
      </c>
      <c r="S46" s="7" t="s">
        <v>296</v>
      </c>
      <c r="T46" s="7" t="s">
        <v>65</v>
      </c>
      <c r="U46" s="7" t="s">
        <v>66</v>
      </c>
      <c r="W46" s="7" t="s">
        <v>457</v>
      </c>
      <c r="X46" s="7" t="s">
        <v>58</v>
      </c>
      <c r="Y46" s="26">
        <v>44952</v>
      </c>
      <c r="Z46" s="7" t="s">
        <v>68</v>
      </c>
      <c r="AB46" s="7" t="s">
        <v>297</v>
      </c>
      <c r="AC46" s="7" t="s">
        <v>70</v>
      </c>
      <c r="AD46" s="7" t="s">
        <v>335</v>
      </c>
      <c r="AE46" s="7">
        <v>80151371</v>
      </c>
      <c r="AJ46" s="7"/>
      <c r="AL46" s="31">
        <f ca="1">+YEAR(TODAY())-YEAR(Tabla1[[#This Row],[FECHA DE NACIMIENTO]])</f>
        <v>123</v>
      </c>
      <c r="AM46" s="7">
        <v>27323</v>
      </c>
      <c r="AN46" s="26">
        <v>44952</v>
      </c>
      <c r="AO46" s="37">
        <v>86250000</v>
      </c>
      <c r="AS46" s="37">
        <v>86250000</v>
      </c>
      <c r="AT46" s="7" t="s">
        <v>299</v>
      </c>
      <c r="AU46" s="26">
        <v>44952</v>
      </c>
      <c r="AV46" s="33" t="s">
        <v>75</v>
      </c>
      <c r="AW46" s="26">
        <v>44952</v>
      </c>
      <c r="AX46" s="26">
        <v>45291</v>
      </c>
      <c r="AY46" s="25">
        <f t="shared" si="2"/>
        <v>339</v>
      </c>
      <c r="AZ46" s="7" t="s">
        <v>336</v>
      </c>
      <c r="BA46" s="7">
        <v>19498970</v>
      </c>
      <c r="BB46" s="35"/>
      <c r="BC46" s="38"/>
      <c r="BG46" s="38"/>
      <c r="BI46" s="38"/>
      <c r="BJ46" s="27">
        <f>(Tabla1[[#This Row],[VALOR TOTAL CONTRATO + VF]]+Tabla1[[#This Row],[ADICION 1 ]]+Tabla1[[#This Row],[ADICION 2]]-Tabla1[[#This Row],[LIBERACION]])</f>
        <v>86250000</v>
      </c>
      <c r="BL46" s="38"/>
      <c r="BM46" s="38"/>
      <c r="BP46" s="38"/>
      <c r="BR46" s="35"/>
      <c r="BS46" s="38"/>
      <c r="BT46" s="7">
        <f t="shared" si="1"/>
        <v>339</v>
      </c>
      <c r="BU46" s="38"/>
      <c r="BV46" s="39"/>
    </row>
    <row r="47" spans="1:74" s="2" customFormat="1" x14ac:dyDescent="0.25">
      <c r="A47" s="53" t="s">
        <v>470</v>
      </c>
      <c r="B47" s="54" t="s">
        <v>471</v>
      </c>
      <c r="C47" s="25" t="s">
        <v>55</v>
      </c>
      <c r="D47" s="1">
        <v>232</v>
      </c>
      <c r="E47" s="1" t="s">
        <v>356</v>
      </c>
      <c r="F47" s="1" t="s">
        <v>337</v>
      </c>
      <c r="G47" s="1" t="s">
        <v>338</v>
      </c>
      <c r="H47" s="1" t="s">
        <v>58</v>
      </c>
      <c r="I47" s="14">
        <v>44952</v>
      </c>
      <c r="J47" s="1" t="s">
        <v>60</v>
      </c>
      <c r="K47" s="1" t="s">
        <v>339</v>
      </c>
      <c r="L47" s="1" t="s">
        <v>319</v>
      </c>
      <c r="M47" s="1" t="s">
        <v>340</v>
      </c>
      <c r="N47" s="1">
        <v>73152100</v>
      </c>
      <c r="O47" s="1" t="s">
        <v>341</v>
      </c>
      <c r="P47" s="6">
        <v>16275000</v>
      </c>
      <c r="Q47" s="6">
        <v>16275000</v>
      </c>
      <c r="R47" s="1">
        <v>13023</v>
      </c>
      <c r="S47" s="1" t="s">
        <v>90</v>
      </c>
      <c r="T47" s="1" t="s">
        <v>134</v>
      </c>
      <c r="U47" s="1" t="s">
        <v>133</v>
      </c>
      <c r="V47" s="80">
        <v>342</v>
      </c>
      <c r="W47" s="1"/>
      <c r="X47" s="1"/>
      <c r="Y47" s="14"/>
      <c r="Z47" s="1"/>
      <c r="AB47" s="1"/>
      <c r="AC47" s="1"/>
      <c r="AD47" s="1"/>
      <c r="AE47" s="1"/>
      <c r="AJ47" s="7"/>
      <c r="AL47" s="15">
        <f ca="1">+YEAR(TODAY())-YEAR(Tabla1[[#This Row],[FECHA DE NACIMIENTO]])</f>
        <v>123</v>
      </c>
      <c r="AM47" s="1"/>
      <c r="AN47" s="14"/>
      <c r="AO47" s="4"/>
      <c r="AS47" s="5"/>
      <c r="AT47" s="1"/>
      <c r="AU47" s="14"/>
      <c r="AV47" s="9"/>
      <c r="AW47" s="14"/>
      <c r="AX47" s="14"/>
      <c r="AY47" s="8">
        <f t="shared" si="2"/>
        <v>0</v>
      </c>
      <c r="AZ47" s="1"/>
      <c r="BA47" s="1"/>
      <c r="BB47" s="4"/>
      <c r="BC47" s="3"/>
      <c r="BG47" s="3"/>
      <c r="BI47" s="3"/>
      <c r="BJ47" s="6">
        <f>(Tabla1[[#This Row],[VALOR TOTAL CONTRATO + VF]]+Tabla1[[#This Row],[ADICION 1 ]]+Tabla1[[#This Row],[ADICION 2]]-Tabla1[[#This Row],[LIBERACION]])</f>
        <v>0</v>
      </c>
      <c r="BL47" s="3"/>
      <c r="BM47" s="3"/>
      <c r="BP47" s="3"/>
      <c r="BR47" s="4"/>
      <c r="BS47" s="3"/>
      <c r="BT47" s="7"/>
      <c r="BU47" s="3"/>
      <c r="BV47" s="10"/>
    </row>
    <row r="48" spans="1:74" s="36" customFormat="1" ht="15" customHeight="1" x14ac:dyDescent="0.25">
      <c r="A48" s="53" t="s">
        <v>470</v>
      </c>
      <c r="B48" s="54" t="s">
        <v>471</v>
      </c>
      <c r="C48" s="25" t="s">
        <v>55</v>
      </c>
      <c r="D48" s="7">
        <v>237</v>
      </c>
      <c r="E48" s="7" t="s">
        <v>356</v>
      </c>
      <c r="F48" s="7" t="s">
        <v>342</v>
      </c>
      <c r="G48" s="51" t="s">
        <v>343</v>
      </c>
      <c r="H48" s="7" t="s">
        <v>58</v>
      </c>
      <c r="I48" s="26">
        <v>44953</v>
      </c>
      <c r="J48" s="7" t="s">
        <v>60</v>
      </c>
      <c r="K48" s="7" t="s">
        <v>292</v>
      </c>
      <c r="L48" s="7" t="s">
        <v>344</v>
      </c>
      <c r="M48" s="7" t="s">
        <v>345</v>
      </c>
      <c r="N48" s="7">
        <v>80111600</v>
      </c>
      <c r="O48" s="7" t="s">
        <v>346</v>
      </c>
      <c r="P48" s="27">
        <v>77000000</v>
      </c>
      <c r="Q48" s="27">
        <v>77000000</v>
      </c>
      <c r="R48" s="7">
        <v>18923</v>
      </c>
      <c r="S48" s="7" t="s">
        <v>64</v>
      </c>
      <c r="T48" s="7" t="s">
        <v>65</v>
      </c>
      <c r="U48" s="7" t="s">
        <v>66</v>
      </c>
      <c r="W48" s="7" t="s">
        <v>458</v>
      </c>
      <c r="X48" s="7" t="s">
        <v>58</v>
      </c>
      <c r="Y48" s="26">
        <v>44956</v>
      </c>
      <c r="Z48" s="7" t="s">
        <v>68</v>
      </c>
      <c r="AB48" s="7" t="s">
        <v>297</v>
      </c>
      <c r="AC48" s="7" t="s">
        <v>70</v>
      </c>
      <c r="AD48" s="7" t="s">
        <v>347</v>
      </c>
      <c r="AE48" s="7">
        <v>1121918009</v>
      </c>
      <c r="AL48" s="31">
        <f ca="1">+YEAR(TODAY())-YEAR(Tabla1[[#This Row],[FECHA DE NACIMIENTO]])</f>
        <v>123</v>
      </c>
      <c r="AM48" s="7">
        <v>30023</v>
      </c>
      <c r="AN48" s="26">
        <v>44956</v>
      </c>
      <c r="AO48" s="37">
        <v>77000000</v>
      </c>
      <c r="AS48" s="37">
        <v>77000000</v>
      </c>
      <c r="AT48" s="7" t="s">
        <v>299</v>
      </c>
      <c r="AU48" s="26">
        <v>44956</v>
      </c>
      <c r="AV48" s="33" t="s">
        <v>75</v>
      </c>
      <c r="AW48" s="26">
        <v>44958</v>
      </c>
      <c r="AX48" s="26">
        <v>45291</v>
      </c>
      <c r="AY48" s="25">
        <f t="shared" si="2"/>
        <v>333</v>
      </c>
      <c r="AZ48" s="7" t="s">
        <v>348</v>
      </c>
      <c r="BA48" s="7">
        <v>1010181437</v>
      </c>
      <c r="BB48" s="35"/>
      <c r="BC48" s="38"/>
      <c r="BG48" s="38"/>
      <c r="BI48" s="38"/>
      <c r="BJ48" s="27">
        <f>(Tabla1[[#This Row],[VALOR TOTAL CONTRATO + VF]]+Tabla1[[#This Row],[ADICION 1 ]]+Tabla1[[#This Row],[ADICION 2]]-Tabla1[[#This Row],[LIBERACION]])</f>
        <v>77000000</v>
      </c>
      <c r="BL48" s="38"/>
      <c r="BM48" s="38"/>
      <c r="BP48" s="38"/>
      <c r="BR48" s="35"/>
      <c r="BS48" s="38"/>
      <c r="BT48" s="7">
        <f t="shared" ref="BT48" si="3">SUM(AY48+BK48+BN48+BQ48)</f>
        <v>333</v>
      </c>
      <c r="BU48" s="38"/>
      <c r="BV48" s="39"/>
    </row>
    <row r="49" spans="1:74" s="2" customFormat="1" x14ac:dyDescent="0.25">
      <c r="A49" s="53" t="s">
        <v>470</v>
      </c>
      <c r="B49" s="54" t="s">
        <v>471</v>
      </c>
      <c r="C49" s="25" t="s">
        <v>55</v>
      </c>
      <c r="D49" s="1">
        <v>155</v>
      </c>
      <c r="E49" s="1" t="s">
        <v>356</v>
      </c>
      <c r="F49" s="1" t="s">
        <v>349</v>
      </c>
      <c r="G49" s="1" t="s">
        <v>350</v>
      </c>
      <c r="H49" s="1" t="s">
        <v>58</v>
      </c>
      <c r="I49" s="14">
        <v>44956</v>
      </c>
      <c r="J49" s="1" t="s">
        <v>60</v>
      </c>
      <c r="K49" s="1" t="s">
        <v>129</v>
      </c>
      <c r="L49" s="1" t="s">
        <v>351</v>
      </c>
      <c r="M49" s="1" t="s">
        <v>352</v>
      </c>
      <c r="N49" s="1">
        <v>80131502</v>
      </c>
      <c r="O49" s="1" t="s">
        <v>353</v>
      </c>
      <c r="P49" s="6">
        <v>16400000</v>
      </c>
      <c r="Q49" s="6">
        <v>16170000</v>
      </c>
      <c r="R49" s="1">
        <v>19323</v>
      </c>
      <c r="S49" s="1" t="s">
        <v>354</v>
      </c>
      <c r="T49" s="1" t="s">
        <v>134</v>
      </c>
      <c r="U49" s="1" t="s">
        <v>133</v>
      </c>
      <c r="V49" s="1">
        <v>226</v>
      </c>
      <c r="W49" s="1"/>
      <c r="X49" s="1"/>
      <c r="Y49" s="14"/>
      <c r="Z49" s="1"/>
      <c r="AB49" s="1"/>
      <c r="AC49" s="1"/>
      <c r="AD49" s="1"/>
      <c r="AE49" s="1"/>
      <c r="AL49" s="15">
        <f ca="1">+YEAR(TODAY())-YEAR(Tabla1[[#This Row],[FECHA DE NACIMIENTO]])</f>
        <v>123</v>
      </c>
      <c r="AM49" s="1"/>
      <c r="AN49" s="14"/>
      <c r="AO49" s="4"/>
      <c r="AS49" s="5"/>
      <c r="AT49" s="1"/>
      <c r="AU49" s="14"/>
      <c r="AV49" s="9"/>
      <c r="AW49" s="14"/>
      <c r="AX49" s="14"/>
      <c r="AY49" s="8">
        <f t="shared" si="2"/>
        <v>0</v>
      </c>
      <c r="AZ49" s="1"/>
      <c r="BA49" s="1"/>
      <c r="BB49" s="4"/>
      <c r="BC49" s="3"/>
      <c r="BG49" s="3"/>
      <c r="BI49" s="3"/>
      <c r="BJ49" s="6">
        <f>(Tabla1[[#This Row],[VALOR TOTAL CONTRATO + VF]]+Tabla1[[#This Row],[ADICION 1 ]]+Tabla1[[#This Row],[ADICION 2]]-Tabla1[[#This Row],[LIBERACION]])</f>
        <v>0</v>
      </c>
      <c r="BL49" s="3"/>
      <c r="BM49" s="3"/>
      <c r="BP49" s="3"/>
      <c r="BR49" s="4"/>
      <c r="BS49" s="3"/>
      <c r="BT49" s="7"/>
      <c r="BU49" s="3"/>
      <c r="BV49" s="10"/>
    </row>
    <row r="50" spans="1:74" s="36" customFormat="1" ht="15" customHeight="1" x14ac:dyDescent="0.25">
      <c r="A50" s="53" t="s">
        <v>470</v>
      </c>
      <c r="B50" s="54" t="s">
        <v>471</v>
      </c>
      <c r="C50" s="25" t="s">
        <v>55</v>
      </c>
      <c r="D50" s="7">
        <v>12</v>
      </c>
      <c r="E50" s="7" t="s">
        <v>420</v>
      </c>
      <c r="F50" s="7" t="s">
        <v>357</v>
      </c>
      <c r="G50" s="7" t="s">
        <v>358</v>
      </c>
      <c r="H50" s="7" t="s">
        <v>58</v>
      </c>
      <c r="I50" s="26">
        <v>44939</v>
      </c>
      <c r="J50" s="7" t="s">
        <v>60</v>
      </c>
      <c r="K50" s="7" t="s">
        <v>61</v>
      </c>
      <c r="L50" s="7" t="s">
        <v>151</v>
      </c>
      <c r="M50" s="7" t="s">
        <v>359</v>
      </c>
      <c r="N50" s="7" t="s">
        <v>754</v>
      </c>
      <c r="O50" s="7" t="s">
        <v>755</v>
      </c>
      <c r="P50" s="27">
        <v>69000000</v>
      </c>
      <c r="Q50" s="27">
        <v>69000000</v>
      </c>
      <c r="R50" s="7">
        <v>10423</v>
      </c>
      <c r="S50" s="7" t="s">
        <v>360</v>
      </c>
      <c r="T50" s="7" t="s">
        <v>65</v>
      </c>
      <c r="U50" s="7" t="s">
        <v>66</v>
      </c>
      <c r="W50" s="7" t="s">
        <v>361</v>
      </c>
      <c r="X50" s="7" t="s">
        <v>58</v>
      </c>
      <c r="Y50" s="26">
        <v>44944</v>
      </c>
      <c r="Z50" s="7" t="s">
        <v>68</v>
      </c>
      <c r="AB50" s="7" t="s">
        <v>69</v>
      </c>
      <c r="AC50" s="7" t="s">
        <v>70</v>
      </c>
      <c r="AD50" s="7" t="s">
        <v>443</v>
      </c>
      <c r="AE50" s="7">
        <v>42867450</v>
      </c>
      <c r="AG50" s="36" t="s">
        <v>756</v>
      </c>
      <c r="AH50" s="36" t="s">
        <v>570</v>
      </c>
      <c r="AK50" s="36">
        <v>21273</v>
      </c>
      <c r="AL50" s="31" t="e">
        <f ca="1">+YEAR(TODAY())-YEAR([1]!Tabla1[[#This Row],[FECHA DE NACIMIENTO]])</f>
        <v>#REF!</v>
      </c>
      <c r="AM50" s="7">
        <v>20023</v>
      </c>
      <c r="AN50" s="26">
        <v>44945</v>
      </c>
      <c r="AO50" s="35">
        <v>69000000</v>
      </c>
      <c r="AS50" s="37">
        <f>SUM(AO50+AP50+AQ50+AR50)</f>
        <v>69000000</v>
      </c>
      <c r="AT50" s="7" t="s">
        <v>76</v>
      </c>
      <c r="AU50" s="26">
        <v>44945</v>
      </c>
      <c r="AV50" s="33" t="s">
        <v>75</v>
      </c>
      <c r="AW50" s="26">
        <v>44946</v>
      </c>
      <c r="AX50" s="26">
        <v>45291</v>
      </c>
      <c r="AY50" s="25">
        <f t="shared" si="2"/>
        <v>345</v>
      </c>
      <c r="AZ50" s="7" t="s">
        <v>157</v>
      </c>
      <c r="BA50" s="7">
        <v>79276876</v>
      </c>
      <c r="BB50" s="35"/>
      <c r="BC50" s="38"/>
      <c r="BG50" s="38"/>
      <c r="BI50" s="38"/>
      <c r="BJ50" s="27" t="e">
        <f>([1]!Tabla1[[#This Row],[VALOR TOTAL CONTRATO + VF]]+[1]!Tabla1[[#This Row],[ADICION 1 ]]+[1]!Tabla1[[#This Row],[ADICION 2]]-[1]!Tabla1[[#This Row],[LIBERACION]])</f>
        <v>#REF!</v>
      </c>
      <c r="BL50" s="38"/>
      <c r="BM50" s="38"/>
      <c r="BP50" s="38"/>
      <c r="BR50" s="35"/>
      <c r="BS50" s="38"/>
      <c r="BT50" s="7">
        <f t="shared" ref="BT50:BT63" si="4">SUM(AY50+BK50+BN50+BQ50)</f>
        <v>345</v>
      </c>
      <c r="BU50" s="38"/>
      <c r="BV50" s="39"/>
    </row>
    <row r="51" spans="1:74" s="36" customFormat="1" ht="15" customHeight="1" x14ac:dyDescent="0.25">
      <c r="A51" s="53" t="s">
        <v>470</v>
      </c>
      <c r="B51" s="54" t="s">
        <v>471</v>
      </c>
      <c r="C51" s="25" t="s">
        <v>55</v>
      </c>
      <c r="D51" s="7">
        <v>9</v>
      </c>
      <c r="E51" s="7" t="s">
        <v>420</v>
      </c>
      <c r="F51" s="7" t="s">
        <v>362</v>
      </c>
      <c r="G51" s="7" t="s">
        <v>363</v>
      </c>
      <c r="H51" s="7" t="s">
        <v>58</v>
      </c>
      <c r="I51" s="26">
        <v>44939</v>
      </c>
      <c r="J51" s="7" t="s">
        <v>60</v>
      </c>
      <c r="K51" s="7" t="s">
        <v>61</v>
      </c>
      <c r="L51" s="7" t="s">
        <v>151</v>
      </c>
      <c r="M51" s="7" t="s">
        <v>364</v>
      </c>
      <c r="N51" s="7" t="s">
        <v>757</v>
      </c>
      <c r="O51" s="7" t="s">
        <v>755</v>
      </c>
      <c r="P51" s="27">
        <v>69000000</v>
      </c>
      <c r="Q51" s="27">
        <v>69000000</v>
      </c>
      <c r="R51" s="7">
        <v>12323</v>
      </c>
      <c r="S51" s="7" t="s">
        <v>360</v>
      </c>
      <c r="T51" s="7" t="s">
        <v>65</v>
      </c>
      <c r="U51" s="7" t="s">
        <v>66</v>
      </c>
      <c r="W51" s="7" t="s">
        <v>365</v>
      </c>
      <c r="X51" s="7" t="s">
        <v>58</v>
      </c>
      <c r="Y51" s="26">
        <v>44943</v>
      </c>
      <c r="Z51" s="7" t="s">
        <v>68</v>
      </c>
      <c r="AB51" s="7" t="s">
        <v>69</v>
      </c>
      <c r="AC51" s="7" t="s">
        <v>70</v>
      </c>
      <c r="AD51" s="7" t="s">
        <v>444</v>
      </c>
      <c r="AE51" s="7">
        <v>93461864</v>
      </c>
      <c r="AG51" s="36" t="s">
        <v>758</v>
      </c>
      <c r="AH51" s="36" t="s">
        <v>570</v>
      </c>
      <c r="AK51" s="36">
        <v>31076</v>
      </c>
      <c r="AL51" s="31" t="e">
        <f ca="1">+YEAR(TODAY())-YEAR([1]!Tabla1[[#This Row],[FECHA DE NACIMIENTO]])</f>
        <v>#REF!</v>
      </c>
      <c r="AM51" s="7">
        <v>16523</v>
      </c>
      <c r="AN51" s="26">
        <v>44943</v>
      </c>
      <c r="AO51" s="35">
        <v>69000000</v>
      </c>
      <c r="AS51" s="37">
        <f t="shared" ref="AS51:AS63" si="5">SUM(AO51+AP51+AQ51+AR51)</f>
        <v>69000000</v>
      </c>
      <c r="AT51" s="7" t="s">
        <v>76</v>
      </c>
      <c r="AU51" s="26">
        <v>44943</v>
      </c>
      <c r="AV51" s="33" t="s">
        <v>75</v>
      </c>
      <c r="AW51" s="26">
        <v>44944</v>
      </c>
      <c r="AX51" s="26">
        <v>45291</v>
      </c>
      <c r="AY51" s="25">
        <f t="shared" si="2"/>
        <v>347</v>
      </c>
      <c r="AZ51" s="7" t="s">
        <v>157</v>
      </c>
      <c r="BA51" s="7">
        <v>79276876</v>
      </c>
      <c r="BB51" s="35"/>
      <c r="BC51" s="38"/>
      <c r="BG51" s="38"/>
      <c r="BI51" s="38"/>
      <c r="BJ51" s="27" t="e">
        <f>([1]!Tabla1[[#This Row],[VALOR TOTAL CONTRATO + VF]]+[1]!Tabla1[[#This Row],[ADICION 1 ]]+[1]!Tabla1[[#This Row],[ADICION 2]]-[1]!Tabla1[[#This Row],[LIBERACION]])</f>
        <v>#REF!</v>
      </c>
      <c r="BL51" s="38"/>
      <c r="BM51" s="38"/>
      <c r="BP51" s="38"/>
      <c r="BR51" s="35"/>
      <c r="BS51" s="38"/>
      <c r="BT51" s="7">
        <f t="shared" si="4"/>
        <v>347</v>
      </c>
      <c r="BU51" s="38"/>
      <c r="BV51" s="39"/>
    </row>
    <row r="52" spans="1:74" s="36" customFormat="1" ht="15" customHeight="1" x14ac:dyDescent="0.25">
      <c r="A52" s="53" t="s">
        <v>470</v>
      </c>
      <c r="B52" s="54" t="s">
        <v>471</v>
      </c>
      <c r="C52" s="25" t="s">
        <v>55</v>
      </c>
      <c r="D52" s="7">
        <v>14</v>
      </c>
      <c r="E52" s="7" t="s">
        <v>420</v>
      </c>
      <c r="F52" s="7" t="s">
        <v>366</v>
      </c>
      <c r="G52" s="7" t="s">
        <v>367</v>
      </c>
      <c r="H52" s="7" t="s">
        <v>58</v>
      </c>
      <c r="I52" s="26">
        <v>44939</v>
      </c>
      <c r="J52" s="7" t="s">
        <v>60</v>
      </c>
      <c r="K52" s="7" t="s">
        <v>61</v>
      </c>
      <c r="L52" s="7" t="s">
        <v>151</v>
      </c>
      <c r="M52" s="7" t="s">
        <v>368</v>
      </c>
      <c r="N52" s="7" t="s">
        <v>369</v>
      </c>
      <c r="O52" s="7" t="s">
        <v>755</v>
      </c>
      <c r="P52" s="27">
        <v>57500000</v>
      </c>
      <c r="Q52" s="27">
        <v>57500000</v>
      </c>
      <c r="R52" s="7">
        <v>11123</v>
      </c>
      <c r="S52" s="7" t="s">
        <v>360</v>
      </c>
      <c r="T52" s="7" t="s">
        <v>65</v>
      </c>
      <c r="U52" s="7" t="s">
        <v>66</v>
      </c>
      <c r="W52" s="7" t="s">
        <v>370</v>
      </c>
      <c r="X52" s="7" t="s">
        <v>58</v>
      </c>
      <c r="Y52" s="26">
        <v>44943</v>
      </c>
      <c r="Z52" s="7" t="s">
        <v>68</v>
      </c>
      <c r="AB52" s="7" t="s">
        <v>69</v>
      </c>
      <c r="AC52" s="7" t="s">
        <v>70</v>
      </c>
      <c r="AD52" s="7" t="s">
        <v>445</v>
      </c>
      <c r="AE52" s="7">
        <v>1019022177</v>
      </c>
      <c r="AG52" s="36" t="s">
        <v>759</v>
      </c>
      <c r="AH52" s="36" t="s">
        <v>570</v>
      </c>
      <c r="AK52" s="36">
        <v>32190</v>
      </c>
      <c r="AL52" s="31" t="e">
        <f ca="1">+YEAR(TODAY())-YEAR([1]!Tabla1[[#This Row],[FECHA DE NACIMIENTO]])</f>
        <v>#REF!</v>
      </c>
      <c r="AM52" s="7">
        <v>16623</v>
      </c>
      <c r="AN52" s="26">
        <v>44943</v>
      </c>
      <c r="AO52" s="35">
        <v>57500000</v>
      </c>
      <c r="AS52" s="37">
        <f t="shared" si="5"/>
        <v>57500000</v>
      </c>
      <c r="AT52" s="7" t="s">
        <v>76</v>
      </c>
      <c r="AU52" s="26">
        <v>44945</v>
      </c>
      <c r="AV52" s="33" t="s">
        <v>75</v>
      </c>
      <c r="AW52" s="26">
        <v>44943</v>
      </c>
      <c r="AX52" s="26">
        <v>45291</v>
      </c>
      <c r="AY52" s="25">
        <f t="shared" si="2"/>
        <v>348</v>
      </c>
      <c r="AZ52" s="7" t="s">
        <v>157</v>
      </c>
      <c r="BA52" s="7">
        <v>79276876</v>
      </c>
      <c r="BB52" s="35"/>
      <c r="BC52" s="38"/>
      <c r="BG52" s="38"/>
      <c r="BI52" s="38"/>
      <c r="BJ52" s="27" t="e">
        <f>([1]!Tabla1[[#This Row],[VALOR TOTAL CONTRATO + VF]]+[1]!Tabla1[[#This Row],[ADICION 1 ]]+[1]!Tabla1[[#This Row],[ADICION 2]]-[1]!Tabla1[[#This Row],[LIBERACION]])</f>
        <v>#REF!</v>
      </c>
      <c r="BL52" s="38"/>
      <c r="BM52" s="38"/>
      <c r="BP52" s="38"/>
      <c r="BR52" s="35"/>
      <c r="BS52" s="38"/>
      <c r="BT52" s="7">
        <f t="shared" si="4"/>
        <v>348</v>
      </c>
      <c r="BU52" s="38"/>
      <c r="BV52" s="39"/>
    </row>
    <row r="53" spans="1:74" s="36" customFormat="1" ht="15" customHeight="1" x14ac:dyDescent="0.25">
      <c r="A53" s="53" t="s">
        <v>470</v>
      </c>
      <c r="B53" s="54" t="s">
        <v>471</v>
      </c>
      <c r="C53" s="25" t="s">
        <v>55</v>
      </c>
      <c r="D53" s="7">
        <v>23</v>
      </c>
      <c r="E53" s="7" t="s">
        <v>420</v>
      </c>
      <c r="F53" s="7" t="s">
        <v>371</v>
      </c>
      <c r="G53" s="7" t="s">
        <v>372</v>
      </c>
      <c r="H53" s="7" t="s">
        <v>58</v>
      </c>
      <c r="I53" s="26">
        <v>44944</v>
      </c>
      <c r="J53" s="7" t="s">
        <v>60</v>
      </c>
      <c r="K53" s="7" t="s">
        <v>61</v>
      </c>
      <c r="L53" s="7" t="s">
        <v>137</v>
      </c>
      <c r="M53" s="7" t="s">
        <v>364</v>
      </c>
      <c r="N53" s="7" t="s">
        <v>169</v>
      </c>
      <c r="O53" s="7" t="s">
        <v>760</v>
      </c>
      <c r="P53" s="27">
        <v>46000000</v>
      </c>
      <c r="Q53" s="27">
        <v>46000000</v>
      </c>
      <c r="R53" s="7">
        <v>9823</v>
      </c>
      <c r="S53" s="7" t="s">
        <v>64</v>
      </c>
      <c r="T53" s="7" t="s">
        <v>65</v>
      </c>
      <c r="U53" s="7" t="s">
        <v>66</v>
      </c>
      <c r="W53" s="7" t="s">
        <v>373</v>
      </c>
      <c r="X53" s="7" t="s">
        <v>58</v>
      </c>
      <c r="Y53" s="26">
        <v>44945</v>
      </c>
      <c r="Z53" s="7" t="s">
        <v>68</v>
      </c>
      <c r="AB53" s="7" t="s">
        <v>69</v>
      </c>
      <c r="AC53" s="7" t="s">
        <v>70</v>
      </c>
      <c r="AD53" s="7" t="s">
        <v>446</v>
      </c>
      <c r="AE53" s="7">
        <v>1065827686</v>
      </c>
      <c r="AG53" s="36" t="s">
        <v>646</v>
      </c>
      <c r="AH53" s="36" t="s">
        <v>570</v>
      </c>
      <c r="AK53" s="36">
        <v>35315</v>
      </c>
      <c r="AL53" s="31" t="e">
        <f ca="1">+YEAR(TODAY())-YEAR([1]!Tabla1[[#This Row],[FECHA DE NACIMIENTO]])</f>
        <v>#REF!</v>
      </c>
      <c r="AM53" s="7">
        <v>20223</v>
      </c>
      <c r="AN53" s="26">
        <v>44945</v>
      </c>
      <c r="AO53" s="35">
        <v>46000000</v>
      </c>
      <c r="AS53" s="37">
        <f t="shared" si="5"/>
        <v>46000000</v>
      </c>
      <c r="AT53" s="7" t="s">
        <v>76</v>
      </c>
      <c r="AU53" s="26">
        <v>44945</v>
      </c>
      <c r="AV53" s="33" t="s">
        <v>75</v>
      </c>
      <c r="AW53" s="26">
        <v>44945</v>
      </c>
      <c r="AX53" s="26">
        <v>45291</v>
      </c>
      <c r="AY53" s="25">
        <f t="shared" si="2"/>
        <v>346</v>
      </c>
      <c r="AZ53" s="7" t="s">
        <v>173</v>
      </c>
      <c r="BA53" s="7">
        <v>79279880</v>
      </c>
      <c r="BB53" s="35"/>
      <c r="BC53" s="38"/>
      <c r="BG53" s="38"/>
      <c r="BI53" s="38"/>
      <c r="BJ53" s="27" t="e">
        <f>([1]!Tabla1[[#This Row],[VALOR TOTAL CONTRATO + VF]]+[1]!Tabla1[[#This Row],[ADICION 1 ]]+[1]!Tabla1[[#This Row],[ADICION 2]]-[1]!Tabla1[[#This Row],[LIBERACION]])</f>
        <v>#REF!</v>
      </c>
      <c r="BL53" s="38"/>
      <c r="BM53" s="38"/>
      <c r="BP53" s="38"/>
      <c r="BR53" s="35"/>
      <c r="BS53" s="38"/>
      <c r="BT53" s="7">
        <f t="shared" si="4"/>
        <v>346</v>
      </c>
      <c r="BU53" s="38"/>
      <c r="BV53" s="39"/>
    </row>
    <row r="54" spans="1:74" s="36" customFormat="1" ht="15" customHeight="1" x14ac:dyDescent="0.25">
      <c r="A54" s="53" t="s">
        <v>470</v>
      </c>
      <c r="B54" s="54" t="s">
        <v>471</v>
      </c>
      <c r="C54" s="25" t="s">
        <v>55</v>
      </c>
      <c r="D54" s="7">
        <v>2</v>
      </c>
      <c r="E54" s="7" t="s">
        <v>420</v>
      </c>
      <c r="F54" s="7" t="s">
        <v>374</v>
      </c>
      <c r="G54" s="7" t="s">
        <v>375</v>
      </c>
      <c r="H54" s="7" t="s">
        <v>58</v>
      </c>
      <c r="I54" s="26">
        <v>44942</v>
      </c>
      <c r="J54" s="7" t="s">
        <v>60</v>
      </c>
      <c r="K54" s="7" t="s">
        <v>61</v>
      </c>
      <c r="L54" s="7" t="s">
        <v>151</v>
      </c>
      <c r="M54" s="7" t="s">
        <v>376</v>
      </c>
      <c r="N54" s="7" t="s">
        <v>377</v>
      </c>
      <c r="O54" s="7" t="s">
        <v>139</v>
      </c>
      <c r="P54" s="27">
        <v>71500000</v>
      </c>
      <c r="Q54" s="27">
        <v>71500000</v>
      </c>
      <c r="R54" s="7">
        <v>11323</v>
      </c>
      <c r="S54" s="7" t="s">
        <v>64</v>
      </c>
      <c r="T54" s="7" t="s">
        <v>65</v>
      </c>
      <c r="U54" s="7" t="s">
        <v>66</v>
      </c>
      <c r="W54" s="7" t="s">
        <v>378</v>
      </c>
      <c r="X54" s="7" t="s">
        <v>58</v>
      </c>
      <c r="Y54" s="26">
        <v>44943</v>
      </c>
      <c r="Z54" s="7" t="s">
        <v>68</v>
      </c>
      <c r="AB54" s="7" t="s">
        <v>69</v>
      </c>
      <c r="AC54" s="7" t="s">
        <v>70</v>
      </c>
      <c r="AD54" s="7" t="s">
        <v>447</v>
      </c>
      <c r="AE54" s="7">
        <v>1026262941</v>
      </c>
      <c r="AG54" s="36" t="s">
        <v>761</v>
      </c>
      <c r="AH54" s="36" t="s">
        <v>570</v>
      </c>
      <c r="AK54" s="36">
        <v>32243</v>
      </c>
      <c r="AL54" s="31" t="e">
        <f ca="1">+YEAR(TODAY())-YEAR([1]!Tabla1[[#This Row],[FECHA DE NACIMIENTO]])</f>
        <v>#REF!</v>
      </c>
      <c r="AM54" s="7">
        <v>17423</v>
      </c>
      <c r="AN54" s="26">
        <v>44943</v>
      </c>
      <c r="AO54" s="35">
        <v>71500000</v>
      </c>
      <c r="AS54" s="37">
        <f t="shared" si="5"/>
        <v>71500000</v>
      </c>
      <c r="AT54" s="7" t="s">
        <v>76</v>
      </c>
      <c r="AU54" s="26">
        <v>44945</v>
      </c>
      <c r="AV54" s="33" t="s">
        <v>75</v>
      </c>
      <c r="AW54" s="26">
        <v>44945</v>
      </c>
      <c r="AX54" s="26">
        <v>45291</v>
      </c>
      <c r="AY54" s="25">
        <f t="shared" si="2"/>
        <v>346</v>
      </c>
      <c r="AZ54" s="7" t="s">
        <v>379</v>
      </c>
      <c r="BA54" s="7">
        <v>52619262</v>
      </c>
      <c r="BB54" s="35"/>
      <c r="BC54" s="38"/>
      <c r="BG54" s="38"/>
      <c r="BI54" s="38"/>
      <c r="BJ54" s="27" t="e">
        <f>([1]!Tabla1[[#This Row],[VALOR TOTAL CONTRATO + VF]]+[1]!Tabla1[[#This Row],[ADICION 1 ]]+[1]!Tabla1[[#This Row],[ADICION 2]]-[1]!Tabla1[[#This Row],[LIBERACION]])</f>
        <v>#REF!</v>
      </c>
      <c r="BL54" s="38"/>
      <c r="BM54" s="38"/>
      <c r="BP54" s="38"/>
      <c r="BR54" s="35"/>
      <c r="BS54" s="38"/>
      <c r="BT54" s="7">
        <f t="shared" si="4"/>
        <v>346</v>
      </c>
      <c r="BU54" s="38"/>
      <c r="BV54" s="39"/>
    </row>
    <row r="55" spans="1:74" s="36" customFormat="1" ht="15" customHeight="1" x14ac:dyDescent="0.25">
      <c r="A55" s="53" t="s">
        <v>470</v>
      </c>
      <c r="B55" s="54" t="s">
        <v>471</v>
      </c>
      <c r="C55" s="25" t="s">
        <v>55</v>
      </c>
      <c r="D55" s="7">
        <v>22</v>
      </c>
      <c r="E55" s="7" t="s">
        <v>420</v>
      </c>
      <c r="F55" s="7" t="s">
        <v>380</v>
      </c>
      <c r="G55" s="7" t="s">
        <v>381</v>
      </c>
      <c r="H55" s="7" t="s">
        <v>58</v>
      </c>
      <c r="I55" s="26">
        <v>44943</v>
      </c>
      <c r="J55" s="7" t="s">
        <v>60</v>
      </c>
      <c r="K55" s="7" t="s">
        <v>61</v>
      </c>
      <c r="L55" s="7" t="s">
        <v>382</v>
      </c>
      <c r="M55" s="7" t="s">
        <v>383</v>
      </c>
      <c r="N55" s="7" t="s">
        <v>384</v>
      </c>
      <c r="O55" s="7" t="s">
        <v>762</v>
      </c>
      <c r="P55" s="27">
        <v>55000000</v>
      </c>
      <c r="Q55" s="27">
        <v>55000000</v>
      </c>
      <c r="R55" s="7">
        <v>10023</v>
      </c>
      <c r="S55" s="7" t="s">
        <v>64</v>
      </c>
      <c r="T55" s="7" t="s">
        <v>65</v>
      </c>
      <c r="U55" s="7" t="s">
        <v>66</v>
      </c>
      <c r="W55" s="7" t="s">
        <v>385</v>
      </c>
      <c r="X55" s="7" t="s">
        <v>58</v>
      </c>
      <c r="Y55" s="26">
        <v>44944</v>
      </c>
      <c r="Z55" s="7" t="s">
        <v>68</v>
      </c>
      <c r="AB55" s="7" t="s">
        <v>69</v>
      </c>
      <c r="AC55" s="7" t="s">
        <v>70</v>
      </c>
      <c r="AD55" s="7" t="s">
        <v>386</v>
      </c>
      <c r="AE55" s="7">
        <v>24018748</v>
      </c>
      <c r="AG55" s="36" t="s">
        <v>646</v>
      </c>
      <c r="AH55" s="36" t="s">
        <v>570</v>
      </c>
      <c r="AK55" s="36">
        <v>29011</v>
      </c>
      <c r="AL55" s="31" t="e">
        <f ca="1">+YEAR(TODAY())-YEAR([1]!Tabla1[[#This Row],[FECHA DE NACIMIENTO]])</f>
        <v>#REF!</v>
      </c>
      <c r="AM55" s="7">
        <v>20623</v>
      </c>
      <c r="AN55" s="26">
        <v>44945</v>
      </c>
      <c r="AO55" s="35">
        <v>55000000</v>
      </c>
      <c r="AS55" s="37">
        <f t="shared" si="5"/>
        <v>55000000</v>
      </c>
      <c r="AT55" s="7" t="s">
        <v>76</v>
      </c>
      <c r="AU55" s="26">
        <v>44945</v>
      </c>
      <c r="AV55" s="33" t="s">
        <v>75</v>
      </c>
      <c r="AW55" s="26">
        <v>44949</v>
      </c>
      <c r="AX55" s="26">
        <v>45291</v>
      </c>
      <c r="AY55" s="25">
        <f t="shared" si="2"/>
        <v>342</v>
      </c>
      <c r="AZ55" s="7" t="s">
        <v>173</v>
      </c>
      <c r="BA55" s="7">
        <v>79279880</v>
      </c>
      <c r="BB55" s="35"/>
      <c r="BC55" s="38"/>
      <c r="BG55" s="38"/>
      <c r="BI55" s="38"/>
      <c r="BJ55" s="27" t="e">
        <f>([1]!Tabla1[[#This Row],[VALOR TOTAL CONTRATO + VF]]+[1]!Tabla1[[#This Row],[ADICION 1 ]]+[1]!Tabla1[[#This Row],[ADICION 2]]-[1]!Tabla1[[#This Row],[LIBERACION]])</f>
        <v>#REF!</v>
      </c>
      <c r="BL55" s="38"/>
      <c r="BM55" s="38"/>
      <c r="BP55" s="38"/>
      <c r="BR55" s="35"/>
      <c r="BS55" s="38"/>
      <c r="BT55" s="7">
        <f t="shared" si="4"/>
        <v>342</v>
      </c>
      <c r="BU55" s="38"/>
      <c r="BV55" s="39"/>
    </row>
    <row r="56" spans="1:74" s="36" customFormat="1" ht="15" customHeight="1" x14ac:dyDescent="0.25">
      <c r="A56" s="53" t="s">
        <v>470</v>
      </c>
      <c r="B56" s="54" t="s">
        <v>471</v>
      </c>
      <c r="C56" s="25" t="s">
        <v>55</v>
      </c>
      <c r="D56" s="7">
        <v>17</v>
      </c>
      <c r="E56" s="7" t="s">
        <v>420</v>
      </c>
      <c r="F56" s="7" t="s">
        <v>387</v>
      </c>
      <c r="G56" s="7" t="s">
        <v>388</v>
      </c>
      <c r="H56" s="7" t="s">
        <v>58</v>
      </c>
      <c r="I56" s="26">
        <v>44943</v>
      </c>
      <c r="J56" s="7" t="s">
        <v>60</v>
      </c>
      <c r="K56" s="7" t="s">
        <v>61</v>
      </c>
      <c r="L56" s="7" t="s">
        <v>151</v>
      </c>
      <c r="M56" s="7" t="s">
        <v>389</v>
      </c>
      <c r="N56" s="7" t="s">
        <v>390</v>
      </c>
      <c r="O56" s="7" t="s">
        <v>651</v>
      </c>
      <c r="P56" s="27">
        <v>57500000</v>
      </c>
      <c r="Q56" s="27">
        <v>57500000</v>
      </c>
      <c r="R56" s="7">
        <v>10523</v>
      </c>
      <c r="S56" s="7" t="s">
        <v>360</v>
      </c>
      <c r="T56" s="7" t="s">
        <v>65</v>
      </c>
      <c r="U56" s="7" t="s">
        <v>66</v>
      </c>
      <c r="W56" s="7" t="s">
        <v>391</v>
      </c>
      <c r="X56" s="7" t="s">
        <v>58</v>
      </c>
      <c r="Y56" s="26">
        <v>44944</v>
      </c>
      <c r="Z56" s="7" t="s">
        <v>68</v>
      </c>
      <c r="AB56" s="7" t="s">
        <v>69</v>
      </c>
      <c r="AC56" s="7" t="s">
        <v>70</v>
      </c>
      <c r="AD56" s="7" t="s">
        <v>392</v>
      </c>
      <c r="AE56" s="7">
        <v>1010167732</v>
      </c>
      <c r="AG56" s="36" t="s">
        <v>763</v>
      </c>
      <c r="AH56" s="36" t="s">
        <v>570</v>
      </c>
      <c r="AK56" s="36">
        <v>31711</v>
      </c>
      <c r="AL56" s="31" t="e">
        <f ca="1">+YEAR(TODAY())-YEAR([1]!Tabla1[[#This Row],[FECHA DE NACIMIENTO]])</f>
        <v>#REF!</v>
      </c>
      <c r="AM56" s="7">
        <v>19723</v>
      </c>
      <c r="AN56" s="26">
        <v>44945</v>
      </c>
      <c r="AO56" s="35">
        <v>57500000</v>
      </c>
      <c r="AS56" s="37">
        <f t="shared" si="5"/>
        <v>57500000</v>
      </c>
      <c r="AT56" s="7" t="s">
        <v>76</v>
      </c>
      <c r="AU56" s="26">
        <v>44945</v>
      </c>
      <c r="AV56" s="33" t="s">
        <v>75</v>
      </c>
      <c r="AW56" s="26">
        <v>44946</v>
      </c>
      <c r="AX56" s="26">
        <v>45291</v>
      </c>
      <c r="AY56" s="25">
        <f t="shared" si="2"/>
        <v>345</v>
      </c>
      <c r="AZ56" s="7" t="s">
        <v>157</v>
      </c>
      <c r="BA56" s="7">
        <v>79276876</v>
      </c>
      <c r="BB56" s="35"/>
      <c r="BC56" s="38"/>
      <c r="BG56" s="38"/>
      <c r="BI56" s="38"/>
      <c r="BJ56" s="27" t="e">
        <f>([1]!Tabla1[[#This Row],[VALOR TOTAL CONTRATO + VF]]+[1]!Tabla1[[#This Row],[ADICION 1 ]]+[1]!Tabla1[[#This Row],[ADICION 2]]-[1]!Tabla1[[#This Row],[LIBERACION]])</f>
        <v>#REF!</v>
      </c>
      <c r="BL56" s="38"/>
      <c r="BM56" s="38"/>
      <c r="BP56" s="38"/>
      <c r="BR56" s="35"/>
      <c r="BS56" s="38"/>
      <c r="BT56" s="7">
        <f t="shared" si="4"/>
        <v>345</v>
      </c>
      <c r="BU56" s="38"/>
      <c r="BV56" s="39"/>
    </row>
    <row r="57" spans="1:74" s="36" customFormat="1" ht="15" customHeight="1" x14ac:dyDescent="0.25">
      <c r="A57" s="53" t="s">
        <v>470</v>
      </c>
      <c r="B57" s="54" t="s">
        <v>471</v>
      </c>
      <c r="C57" s="25" t="s">
        <v>55</v>
      </c>
      <c r="D57" s="7">
        <v>11</v>
      </c>
      <c r="E57" s="7" t="s">
        <v>420</v>
      </c>
      <c r="F57" s="7" t="s">
        <v>393</v>
      </c>
      <c r="G57" s="7" t="s">
        <v>394</v>
      </c>
      <c r="H57" s="7" t="s">
        <v>58</v>
      </c>
      <c r="I57" s="26">
        <v>44953</v>
      </c>
      <c r="J57" s="7" t="s">
        <v>60</v>
      </c>
      <c r="K57" s="7" t="s">
        <v>61</v>
      </c>
      <c r="L57" s="7" t="s">
        <v>151</v>
      </c>
      <c r="M57" s="7" t="s">
        <v>395</v>
      </c>
      <c r="N57" s="7" t="s">
        <v>396</v>
      </c>
      <c r="O57" s="7" t="s">
        <v>755</v>
      </c>
      <c r="P57" s="27">
        <v>55000000</v>
      </c>
      <c r="Q57" s="27">
        <v>55000000</v>
      </c>
      <c r="R57" s="7">
        <v>15723</v>
      </c>
      <c r="S57" s="7" t="s">
        <v>360</v>
      </c>
      <c r="T57" s="7" t="s">
        <v>65</v>
      </c>
      <c r="U57" s="7" t="s">
        <v>66</v>
      </c>
      <c r="W57" s="7" t="s">
        <v>397</v>
      </c>
      <c r="X57" s="7" t="s">
        <v>58</v>
      </c>
      <c r="Y57" s="26">
        <v>44957</v>
      </c>
      <c r="Z57" s="7" t="s">
        <v>68</v>
      </c>
      <c r="AB57" s="7" t="s">
        <v>69</v>
      </c>
      <c r="AC57" s="7" t="s">
        <v>70</v>
      </c>
      <c r="AD57" s="7" t="s">
        <v>398</v>
      </c>
      <c r="AE57" s="7">
        <v>1082992710</v>
      </c>
      <c r="AG57" s="36" t="s">
        <v>646</v>
      </c>
      <c r="AH57" s="36" t="s">
        <v>570</v>
      </c>
      <c r="AK57" s="36">
        <v>34658</v>
      </c>
      <c r="AL57" s="31" t="e">
        <f ca="1">+YEAR(TODAY())-YEAR([1]!Tabla1[[#This Row],[FECHA DE NACIMIENTO]])</f>
        <v>#REF!</v>
      </c>
      <c r="AM57" s="7">
        <v>30923</v>
      </c>
      <c r="AN57" s="26">
        <v>44957</v>
      </c>
      <c r="AO57" s="35">
        <v>55000000</v>
      </c>
      <c r="AS57" s="37">
        <f t="shared" si="5"/>
        <v>55000000</v>
      </c>
      <c r="AT57" s="7" t="s">
        <v>76</v>
      </c>
      <c r="AU57" s="26">
        <v>44945</v>
      </c>
      <c r="AV57" s="33" t="s">
        <v>75</v>
      </c>
      <c r="AW57" s="26">
        <v>44956</v>
      </c>
      <c r="AX57" s="26">
        <v>45291</v>
      </c>
      <c r="AY57" s="25">
        <f t="shared" si="2"/>
        <v>335</v>
      </c>
      <c r="AZ57" s="7" t="s">
        <v>450</v>
      </c>
      <c r="BA57" s="7">
        <v>80791769</v>
      </c>
      <c r="BB57" s="35"/>
      <c r="BC57" s="38"/>
      <c r="BG57" s="38"/>
      <c r="BI57" s="38"/>
      <c r="BJ57" s="27" t="e">
        <f>([1]!Tabla1[[#This Row],[VALOR TOTAL CONTRATO + VF]]+[1]!Tabla1[[#This Row],[ADICION 1 ]]+[1]!Tabla1[[#This Row],[ADICION 2]]-[1]!Tabla1[[#This Row],[LIBERACION]])</f>
        <v>#REF!</v>
      </c>
      <c r="BL57" s="38"/>
      <c r="BM57" s="38"/>
      <c r="BP57" s="38"/>
      <c r="BR57" s="35"/>
      <c r="BS57" s="38"/>
      <c r="BT57" s="7">
        <f t="shared" si="4"/>
        <v>335</v>
      </c>
      <c r="BU57" s="38"/>
      <c r="BV57" s="39"/>
    </row>
    <row r="58" spans="1:74" s="36" customFormat="1" ht="15" customHeight="1" x14ac:dyDescent="0.25">
      <c r="A58" s="53" t="s">
        <v>470</v>
      </c>
      <c r="B58" s="54" t="s">
        <v>471</v>
      </c>
      <c r="C58" s="25" t="s">
        <v>55</v>
      </c>
      <c r="D58" s="7">
        <v>13</v>
      </c>
      <c r="E58" s="7" t="s">
        <v>420</v>
      </c>
      <c r="F58" s="7" t="s">
        <v>399</v>
      </c>
      <c r="G58" s="7" t="s">
        <v>400</v>
      </c>
      <c r="H58" s="7" t="s">
        <v>58</v>
      </c>
      <c r="I58" s="26">
        <v>44957</v>
      </c>
      <c r="J58" s="7" t="s">
        <v>60</v>
      </c>
      <c r="K58" s="7" t="s">
        <v>61</v>
      </c>
      <c r="L58" s="7" t="s">
        <v>151</v>
      </c>
      <c r="M58" s="7" t="s">
        <v>401</v>
      </c>
      <c r="N58" s="7" t="s">
        <v>402</v>
      </c>
      <c r="O58" s="7" t="s">
        <v>755</v>
      </c>
      <c r="P58" s="27">
        <v>66000000</v>
      </c>
      <c r="Q58" s="27">
        <v>66000000</v>
      </c>
      <c r="R58" s="7">
        <v>15423</v>
      </c>
      <c r="S58" s="7" t="s">
        <v>154</v>
      </c>
      <c r="T58" s="7" t="s">
        <v>65</v>
      </c>
      <c r="U58" s="7" t="s">
        <v>66</v>
      </c>
      <c r="W58" s="7" t="s">
        <v>764</v>
      </c>
      <c r="X58" s="7" t="s">
        <v>765</v>
      </c>
      <c r="Y58" s="26">
        <v>44958</v>
      </c>
      <c r="Z58" s="7" t="s">
        <v>68</v>
      </c>
      <c r="AB58" s="7" t="s">
        <v>69</v>
      </c>
      <c r="AC58" s="7" t="s">
        <v>70</v>
      </c>
      <c r="AD58" s="7" t="s">
        <v>766</v>
      </c>
      <c r="AE58" s="7" t="s">
        <v>767</v>
      </c>
      <c r="AG58" s="36" t="s">
        <v>768</v>
      </c>
      <c r="AH58" s="36" t="s">
        <v>570</v>
      </c>
      <c r="AK58" s="36">
        <v>22193</v>
      </c>
      <c r="AL58" s="31" t="e">
        <f ca="1">+YEAR(TODAY())-YEAR([1]!Tabla1[[#This Row],[FECHA DE NACIMIENTO]])</f>
        <v>#REF!</v>
      </c>
      <c r="AM58" s="7">
        <v>31823</v>
      </c>
      <c r="AN58" s="26">
        <v>44959</v>
      </c>
      <c r="AO58" s="35">
        <v>66000000</v>
      </c>
      <c r="AS58" s="37">
        <f t="shared" si="5"/>
        <v>66000000</v>
      </c>
      <c r="AT58" s="7" t="s">
        <v>76</v>
      </c>
      <c r="AU58" s="26">
        <v>44959</v>
      </c>
      <c r="AV58" s="33" t="s">
        <v>75</v>
      </c>
      <c r="AW58" s="26">
        <v>44963</v>
      </c>
      <c r="AX58" s="26">
        <v>45291</v>
      </c>
      <c r="AY58" s="25">
        <f t="shared" si="2"/>
        <v>328</v>
      </c>
      <c r="AZ58" s="7" t="s">
        <v>157</v>
      </c>
      <c r="BA58" s="7">
        <v>79276876</v>
      </c>
      <c r="BB58" s="35"/>
      <c r="BC58" s="38"/>
      <c r="BG58" s="38"/>
      <c r="BI58" s="38"/>
      <c r="BJ58" s="27" t="e">
        <f>([1]!Tabla1[[#This Row],[VALOR TOTAL CONTRATO + VF]]+[1]!Tabla1[[#This Row],[ADICION 1 ]]+[1]!Tabla1[[#This Row],[ADICION 2]]-[1]!Tabla1[[#This Row],[LIBERACION]])</f>
        <v>#REF!</v>
      </c>
      <c r="BL58" s="38"/>
      <c r="BM58" s="38"/>
      <c r="BP58" s="38"/>
      <c r="BR58" s="35"/>
      <c r="BS58" s="38"/>
      <c r="BT58" s="7">
        <f t="shared" si="4"/>
        <v>328</v>
      </c>
      <c r="BU58" s="38"/>
      <c r="BV58" s="39"/>
    </row>
    <row r="59" spans="1:74" s="36" customFormat="1" ht="15" customHeight="1" x14ac:dyDescent="0.25">
      <c r="A59" s="53" t="s">
        <v>470</v>
      </c>
      <c r="B59" s="54" t="s">
        <v>471</v>
      </c>
      <c r="C59" s="25" t="s">
        <v>55</v>
      </c>
      <c r="D59" s="7">
        <v>15</v>
      </c>
      <c r="E59" s="7" t="s">
        <v>420</v>
      </c>
      <c r="F59" s="7" t="s">
        <v>403</v>
      </c>
      <c r="G59" s="7" t="s">
        <v>404</v>
      </c>
      <c r="H59" s="7" t="s">
        <v>58</v>
      </c>
      <c r="I59" s="26">
        <v>44957</v>
      </c>
      <c r="J59" s="7" t="s">
        <v>60</v>
      </c>
      <c r="K59" s="7" t="s">
        <v>61</v>
      </c>
      <c r="L59" s="7" t="s">
        <v>151</v>
      </c>
      <c r="M59" s="7" t="s">
        <v>405</v>
      </c>
      <c r="N59" s="7" t="s">
        <v>769</v>
      </c>
      <c r="O59" s="7" t="s">
        <v>651</v>
      </c>
      <c r="P59" s="27">
        <v>55000000</v>
      </c>
      <c r="Q59" s="27">
        <v>55000000</v>
      </c>
      <c r="R59" s="7">
        <v>15123</v>
      </c>
      <c r="S59" s="7" t="s">
        <v>360</v>
      </c>
      <c r="T59" s="7" t="s">
        <v>65</v>
      </c>
      <c r="U59" s="7" t="s">
        <v>66</v>
      </c>
      <c r="W59" s="7" t="s">
        <v>770</v>
      </c>
      <c r="X59" s="7" t="s">
        <v>128</v>
      </c>
      <c r="Y59" s="26">
        <v>44958</v>
      </c>
      <c r="Z59" s="7" t="s">
        <v>68</v>
      </c>
      <c r="AB59" s="7" t="s">
        <v>69</v>
      </c>
      <c r="AC59" s="7" t="s">
        <v>70</v>
      </c>
      <c r="AD59" s="7" t="s">
        <v>771</v>
      </c>
      <c r="AE59" s="7">
        <v>21013881</v>
      </c>
      <c r="AG59" s="36" t="s">
        <v>768</v>
      </c>
      <c r="AH59" s="36" t="s">
        <v>570</v>
      </c>
      <c r="AK59" s="36">
        <v>21938</v>
      </c>
      <c r="AL59" s="31" t="e">
        <f ca="1">+YEAR(TODAY())-YEAR([1]!Tabla1[[#This Row],[FECHA DE NACIMIENTO]])</f>
        <v>#REF!</v>
      </c>
      <c r="AM59" s="7">
        <v>15123</v>
      </c>
      <c r="AN59" s="26">
        <v>44959</v>
      </c>
      <c r="AO59" s="35">
        <v>55000000</v>
      </c>
      <c r="AS59" s="37">
        <f t="shared" si="5"/>
        <v>55000000</v>
      </c>
      <c r="AT59" s="7" t="s">
        <v>76</v>
      </c>
      <c r="AU59" s="26">
        <v>44959</v>
      </c>
      <c r="AV59" s="33" t="s">
        <v>75</v>
      </c>
      <c r="AW59" s="26">
        <v>44959</v>
      </c>
      <c r="AX59" s="26">
        <v>45291</v>
      </c>
      <c r="AY59" s="25">
        <f t="shared" si="2"/>
        <v>332</v>
      </c>
      <c r="AZ59" s="7" t="s">
        <v>157</v>
      </c>
      <c r="BA59" s="7">
        <v>79276876</v>
      </c>
      <c r="BB59" s="35"/>
      <c r="BC59" s="38"/>
      <c r="BG59" s="38"/>
      <c r="BI59" s="38"/>
      <c r="BJ59" s="27" t="e">
        <f>([1]!Tabla1[[#This Row],[VALOR TOTAL CONTRATO + VF]]+[1]!Tabla1[[#This Row],[ADICION 1 ]]+[1]!Tabla1[[#This Row],[ADICION 2]]-[1]!Tabla1[[#This Row],[LIBERACION]])</f>
        <v>#REF!</v>
      </c>
      <c r="BL59" s="38"/>
      <c r="BM59" s="38"/>
      <c r="BP59" s="38"/>
      <c r="BR59" s="35"/>
      <c r="BS59" s="38"/>
      <c r="BT59" s="7">
        <f t="shared" si="4"/>
        <v>332</v>
      </c>
      <c r="BU59" s="38"/>
      <c r="BV59" s="39"/>
    </row>
    <row r="60" spans="1:74" s="36" customFormat="1" ht="15" customHeight="1" x14ac:dyDescent="0.25">
      <c r="A60" s="53" t="s">
        <v>470</v>
      </c>
      <c r="B60" s="54" t="s">
        <v>471</v>
      </c>
      <c r="C60" s="25" t="s">
        <v>55</v>
      </c>
      <c r="D60" s="7">
        <v>3</v>
      </c>
      <c r="E60" s="7" t="s">
        <v>420</v>
      </c>
      <c r="F60" s="7" t="s">
        <v>406</v>
      </c>
      <c r="G60" s="7" t="s">
        <v>407</v>
      </c>
      <c r="H60" s="7" t="s">
        <v>58</v>
      </c>
      <c r="I60" s="26">
        <v>44953</v>
      </c>
      <c r="J60" s="7" t="s">
        <v>60</v>
      </c>
      <c r="K60" s="7" t="s">
        <v>61</v>
      </c>
      <c r="L60" s="7" t="s">
        <v>137</v>
      </c>
      <c r="M60" s="7" t="s">
        <v>408</v>
      </c>
      <c r="N60" s="7">
        <v>80111600</v>
      </c>
      <c r="O60" s="7" t="s">
        <v>139</v>
      </c>
      <c r="P60" s="27">
        <v>46000000</v>
      </c>
      <c r="Q60" s="27">
        <v>44000000</v>
      </c>
      <c r="R60" s="7">
        <v>18823</v>
      </c>
      <c r="S60" s="7" t="s">
        <v>64</v>
      </c>
      <c r="T60" s="7" t="s">
        <v>65</v>
      </c>
      <c r="U60" s="7" t="s">
        <v>66</v>
      </c>
      <c r="W60" s="7" t="s">
        <v>772</v>
      </c>
      <c r="X60" s="7" t="s">
        <v>58</v>
      </c>
      <c r="Y60" s="26">
        <v>44957</v>
      </c>
      <c r="Z60" s="7" t="s">
        <v>68</v>
      </c>
      <c r="AB60" s="7" t="s">
        <v>69</v>
      </c>
      <c r="AC60" s="7" t="s">
        <v>70</v>
      </c>
      <c r="AD60" s="7" t="s">
        <v>773</v>
      </c>
      <c r="AE60" s="7">
        <v>1026593280</v>
      </c>
      <c r="AG60" s="36" t="s">
        <v>774</v>
      </c>
      <c r="AH60" s="36" t="s">
        <v>570</v>
      </c>
      <c r="AK60" s="36">
        <v>35801</v>
      </c>
      <c r="AL60" s="31" t="e">
        <f ca="1">+YEAR(TODAY())-YEAR([1]!Tabla1[[#This Row],[FECHA DE NACIMIENTO]])</f>
        <v>#REF!</v>
      </c>
      <c r="AM60" s="7">
        <v>30823</v>
      </c>
      <c r="AN60" s="26">
        <v>44957</v>
      </c>
      <c r="AO60" s="35">
        <v>44000000</v>
      </c>
      <c r="AS60" s="37">
        <f t="shared" si="5"/>
        <v>44000000</v>
      </c>
      <c r="AT60" s="7" t="s">
        <v>76</v>
      </c>
      <c r="AU60" s="26">
        <v>44956</v>
      </c>
      <c r="AV60" s="33" t="s">
        <v>75</v>
      </c>
      <c r="AW60" s="26">
        <v>44958</v>
      </c>
      <c r="AX60" s="26">
        <v>45291</v>
      </c>
      <c r="AY60" s="25">
        <f t="shared" si="2"/>
        <v>333</v>
      </c>
      <c r="AZ60" s="7" t="s">
        <v>775</v>
      </c>
      <c r="BA60" s="7">
        <v>1144031972</v>
      </c>
      <c r="BB60" s="35"/>
      <c r="BC60" s="38"/>
      <c r="BG60" s="38"/>
      <c r="BI60" s="38"/>
      <c r="BJ60" s="27" t="e">
        <f>([1]!Tabla1[[#This Row],[VALOR TOTAL CONTRATO + VF]]+[1]!Tabla1[[#This Row],[ADICION 1 ]]+[1]!Tabla1[[#This Row],[ADICION 2]]-[1]!Tabla1[[#This Row],[LIBERACION]])</f>
        <v>#REF!</v>
      </c>
      <c r="BL60" s="38"/>
      <c r="BM60" s="38"/>
      <c r="BP60" s="38"/>
      <c r="BR60" s="35"/>
      <c r="BS60" s="38"/>
      <c r="BT60" s="7">
        <f t="shared" si="4"/>
        <v>333</v>
      </c>
      <c r="BU60" s="38"/>
      <c r="BV60" s="39"/>
    </row>
    <row r="61" spans="1:74" s="36" customFormat="1" ht="15" customHeight="1" x14ac:dyDescent="0.25">
      <c r="A61" s="53" t="s">
        <v>470</v>
      </c>
      <c r="B61" s="54" t="s">
        <v>471</v>
      </c>
      <c r="C61" s="25" t="s">
        <v>55</v>
      </c>
      <c r="D61" s="7">
        <v>16</v>
      </c>
      <c r="E61" s="7" t="s">
        <v>420</v>
      </c>
      <c r="F61" s="7" t="s">
        <v>409</v>
      </c>
      <c r="G61" s="7" t="s">
        <v>410</v>
      </c>
      <c r="H61" s="7" t="s">
        <v>58</v>
      </c>
      <c r="I61" s="26">
        <v>44957</v>
      </c>
      <c r="J61" s="7" t="s">
        <v>60</v>
      </c>
      <c r="K61" s="7" t="s">
        <v>61</v>
      </c>
      <c r="L61" s="7" t="s">
        <v>151</v>
      </c>
      <c r="M61" s="7" t="s">
        <v>411</v>
      </c>
      <c r="N61" s="7" t="s">
        <v>161</v>
      </c>
      <c r="O61" s="7" t="s">
        <v>755</v>
      </c>
      <c r="P61" s="27">
        <v>55000000</v>
      </c>
      <c r="Q61" s="27">
        <v>55000000</v>
      </c>
      <c r="R61" s="7">
        <v>15323</v>
      </c>
      <c r="S61" s="7" t="s">
        <v>154</v>
      </c>
      <c r="T61" s="7" t="s">
        <v>65</v>
      </c>
      <c r="U61" s="7" t="s">
        <v>66</v>
      </c>
      <c r="W61" s="7" t="s">
        <v>776</v>
      </c>
      <c r="X61" s="7" t="s">
        <v>58</v>
      </c>
      <c r="Y61" s="26">
        <v>44957</v>
      </c>
      <c r="Z61" s="7" t="s">
        <v>68</v>
      </c>
      <c r="AB61" s="7" t="s">
        <v>69</v>
      </c>
      <c r="AC61" s="7" t="s">
        <v>70</v>
      </c>
      <c r="AD61" s="7" t="s">
        <v>777</v>
      </c>
      <c r="AE61" s="7">
        <v>1003821306</v>
      </c>
      <c r="AG61" s="36" t="s">
        <v>778</v>
      </c>
      <c r="AH61" s="36" t="s">
        <v>570</v>
      </c>
      <c r="AK61" s="36">
        <v>32417</v>
      </c>
      <c r="AL61" s="31" t="e">
        <f ca="1">+YEAR(TODAY())-YEAR([1]!Tabla1[[#This Row],[FECHA DE NACIMIENTO]])</f>
        <v>#REF!</v>
      </c>
      <c r="AM61" s="7">
        <v>33323</v>
      </c>
      <c r="AN61" s="26">
        <v>44980</v>
      </c>
      <c r="AO61" s="35">
        <v>55000000</v>
      </c>
      <c r="AS61" s="37">
        <f t="shared" si="5"/>
        <v>55000000</v>
      </c>
      <c r="AT61" s="7" t="s">
        <v>299</v>
      </c>
      <c r="AU61" s="26">
        <v>44960</v>
      </c>
      <c r="AV61" s="33" t="s">
        <v>75</v>
      </c>
      <c r="AW61" s="26">
        <v>44960</v>
      </c>
      <c r="AX61" s="26">
        <v>45291</v>
      </c>
      <c r="AY61" s="25">
        <f t="shared" si="2"/>
        <v>331</v>
      </c>
      <c r="AZ61" s="7" t="s">
        <v>157</v>
      </c>
      <c r="BA61" s="7">
        <v>79276876</v>
      </c>
      <c r="BB61" s="35"/>
      <c r="BC61" s="38"/>
      <c r="BG61" s="38"/>
      <c r="BI61" s="38"/>
      <c r="BJ61" s="27" t="e">
        <f>([1]!Tabla1[[#This Row],[VALOR TOTAL CONTRATO + VF]]+[1]!Tabla1[[#This Row],[ADICION 1 ]]+[1]!Tabla1[[#This Row],[ADICION 2]]-[1]!Tabla1[[#This Row],[LIBERACION]])</f>
        <v>#REF!</v>
      </c>
      <c r="BL61" s="38"/>
      <c r="BM61" s="38"/>
      <c r="BP61" s="38"/>
      <c r="BR61" s="35"/>
      <c r="BS61" s="38"/>
      <c r="BT61" s="7">
        <f t="shared" si="4"/>
        <v>331</v>
      </c>
      <c r="BU61" s="38"/>
      <c r="BV61" s="39"/>
    </row>
    <row r="62" spans="1:74" s="36" customFormat="1" ht="15" customHeight="1" x14ac:dyDescent="0.25">
      <c r="A62" s="53" t="s">
        <v>470</v>
      </c>
      <c r="B62" s="54" t="s">
        <v>471</v>
      </c>
      <c r="C62" s="25" t="s">
        <v>55</v>
      </c>
      <c r="D62" s="7">
        <v>25</v>
      </c>
      <c r="E62" s="7" t="s">
        <v>420</v>
      </c>
      <c r="F62" s="7" t="s">
        <v>414</v>
      </c>
      <c r="G62" s="7" t="s">
        <v>415</v>
      </c>
      <c r="H62" s="7" t="s">
        <v>58</v>
      </c>
      <c r="I62" s="26">
        <v>44956</v>
      </c>
      <c r="J62" s="7" t="s">
        <v>60</v>
      </c>
      <c r="K62" s="7" t="s">
        <v>61</v>
      </c>
      <c r="L62" s="7" t="s">
        <v>382</v>
      </c>
      <c r="M62" s="7" t="s">
        <v>416</v>
      </c>
      <c r="N62" s="7" t="s">
        <v>417</v>
      </c>
      <c r="O62" s="7" t="s">
        <v>779</v>
      </c>
      <c r="P62" s="27">
        <v>6000000</v>
      </c>
      <c r="Q62" s="27">
        <v>6000000</v>
      </c>
      <c r="R62" s="7">
        <v>15623</v>
      </c>
      <c r="S62" s="7" t="s">
        <v>64</v>
      </c>
      <c r="T62" s="7" t="s">
        <v>65</v>
      </c>
      <c r="U62" s="7" t="s">
        <v>66</v>
      </c>
      <c r="W62" s="7" t="s">
        <v>780</v>
      </c>
      <c r="X62" s="7" t="s">
        <v>765</v>
      </c>
      <c r="Y62" s="26">
        <v>44981</v>
      </c>
      <c r="Z62" s="7" t="s">
        <v>635</v>
      </c>
      <c r="AB62" s="7" t="s">
        <v>69</v>
      </c>
      <c r="AC62" s="7" t="s">
        <v>70</v>
      </c>
      <c r="AD62" s="7" t="s">
        <v>781</v>
      </c>
      <c r="AE62" s="7" t="s">
        <v>782</v>
      </c>
      <c r="AF62" s="36">
        <v>1</v>
      </c>
      <c r="AG62" s="36" t="s">
        <v>536</v>
      </c>
      <c r="AH62" s="36" t="s">
        <v>570</v>
      </c>
      <c r="AL62" s="31" t="e">
        <f ca="1">+YEAR(TODAY())-YEAR([1]!Tabla1[[#This Row],[FECHA DE NACIMIENTO]])</f>
        <v>#REF!</v>
      </c>
      <c r="AM62" s="7">
        <v>42623</v>
      </c>
      <c r="AN62" s="26">
        <v>44981</v>
      </c>
      <c r="AO62" s="35">
        <v>6000000</v>
      </c>
      <c r="AS62" s="37">
        <f t="shared" si="5"/>
        <v>6000000</v>
      </c>
      <c r="AT62" s="7" t="s">
        <v>570</v>
      </c>
      <c r="AU62" s="26" t="s">
        <v>536</v>
      </c>
      <c r="AV62" s="33" t="s">
        <v>536</v>
      </c>
      <c r="AW62" s="26">
        <v>44981</v>
      </c>
      <c r="AX62" s="26">
        <v>45291</v>
      </c>
      <c r="AY62" s="25">
        <f t="shared" si="2"/>
        <v>310</v>
      </c>
      <c r="AZ62" s="7" t="s">
        <v>173</v>
      </c>
      <c r="BA62" s="7">
        <v>79279880</v>
      </c>
      <c r="BB62" s="35"/>
      <c r="BC62" s="38"/>
      <c r="BG62" s="38"/>
      <c r="BI62" s="38"/>
      <c r="BJ62" s="27" t="e">
        <f>([1]!Tabla1[[#This Row],[VALOR TOTAL CONTRATO + VF]]+[1]!Tabla1[[#This Row],[ADICION 1 ]]+[1]!Tabla1[[#This Row],[ADICION 2]]-[1]!Tabla1[[#This Row],[LIBERACION]])</f>
        <v>#REF!</v>
      </c>
      <c r="BL62" s="38"/>
      <c r="BM62" s="38"/>
      <c r="BP62" s="38"/>
      <c r="BR62" s="35"/>
      <c r="BS62" s="38"/>
      <c r="BT62" s="7">
        <f t="shared" si="4"/>
        <v>310</v>
      </c>
      <c r="BU62" s="38"/>
      <c r="BV62" s="39"/>
    </row>
    <row r="63" spans="1:74" s="36" customFormat="1" ht="15" customHeight="1" x14ac:dyDescent="0.25">
      <c r="A63" s="53" t="s">
        <v>470</v>
      </c>
      <c r="B63" s="54" t="s">
        <v>471</v>
      </c>
      <c r="C63" s="25" t="s">
        <v>55</v>
      </c>
      <c r="D63" s="7">
        <v>6</v>
      </c>
      <c r="E63" s="7" t="s">
        <v>420</v>
      </c>
      <c r="F63" s="7" t="s">
        <v>412</v>
      </c>
      <c r="G63" s="7" t="s">
        <v>418</v>
      </c>
      <c r="H63" s="7" t="s">
        <v>58</v>
      </c>
      <c r="I63" s="26">
        <v>44957</v>
      </c>
      <c r="J63" s="7" t="s">
        <v>60</v>
      </c>
      <c r="K63" s="7" t="s">
        <v>61</v>
      </c>
      <c r="L63" s="7" t="s">
        <v>419</v>
      </c>
      <c r="M63" s="7" t="s">
        <v>413</v>
      </c>
      <c r="N63" s="7">
        <v>80161500</v>
      </c>
      <c r="O63" s="7" t="s">
        <v>651</v>
      </c>
      <c r="P63" s="27">
        <v>29700000</v>
      </c>
      <c r="Q63" s="27">
        <v>29700000</v>
      </c>
      <c r="R63" s="7">
        <v>10223</v>
      </c>
      <c r="S63" s="7" t="s">
        <v>64</v>
      </c>
      <c r="T63" s="7" t="s">
        <v>65</v>
      </c>
      <c r="U63" s="7" t="s">
        <v>66</v>
      </c>
      <c r="W63" s="7" t="s">
        <v>783</v>
      </c>
      <c r="X63" s="7" t="s">
        <v>128</v>
      </c>
      <c r="Y63" s="26">
        <v>44958</v>
      </c>
      <c r="Z63" s="7" t="s">
        <v>784</v>
      </c>
      <c r="AB63" s="7" t="s">
        <v>69</v>
      </c>
      <c r="AC63" s="7" t="s">
        <v>70</v>
      </c>
      <c r="AD63" s="7" t="s">
        <v>785</v>
      </c>
      <c r="AE63" s="7">
        <v>53030141</v>
      </c>
      <c r="AG63" s="36" t="s">
        <v>786</v>
      </c>
      <c r="AH63" s="36" t="s">
        <v>570</v>
      </c>
      <c r="AK63" s="36">
        <v>35883</v>
      </c>
      <c r="AL63" s="31" t="e">
        <f ca="1">+YEAR(TODAY())-YEAR([1]!Tabla1[[#This Row],[FECHA DE NACIMIENTO]])</f>
        <v>#REF!</v>
      </c>
      <c r="AM63" s="7">
        <v>31523</v>
      </c>
      <c r="AN63" s="26">
        <v>44958</v>
      </c>
      <c r="AO63" s="35">
        <v>29700000</v>
      </c>
      <c r="AS63" s="37">
        <f t="shared" si="5"/>
        <v>29700000</v>
      </c>
      <c r="AT63" s="7" t="s">
        <v>76</v>
      </c>
      <c r="AU63" s="26">
        <v>44945</v>
      </c>
      <c r="AV63" s="33" t="s">
        <v>75</v>
      </c>
      <c r="AW63" s="26">
        <v>44958</v>
      </c>
      <c r="AX63" s="26">
        <v>45291</v>
      </c>
      <c r="AY63" s="25">
        <f t="shared" si="2"/>
        <v>333</v>
      </c>
      <c r="AZ63" s="7" t="s">
        <v>787</v>
      </c>
      <c r="BA63" s="7">
        <v>55164919</v>
      </c>
      <c r="BB63" s="35"/>
      <c r="BC63" s="38"/>
      <c r="BG63" s="38"/>
      <c r="BI63" s="38"/>
      <c r="BJ63" s="27" t="e">
        <f>([1]!Tabla1[[#This Row],[VALOR TOTAL CONTRATO + VF]]+[1]!Tabla1[[#This Row],[ADICION 1 ]]+[1]!Tabla1[[#This Row],[ADICION 2]]-[1]!Tabla1[[#This Row],[LIBERACION]])</f>
        <v>#REF!</v>
      </c>
      <c r="BL63" s="38"/>
      <c r="BM63" s="38"/>
      <c r="BP63" s="38"/>
      <c r="BR63" s="35"/>
      <c r="BS63" s="38"/>
      <c r="BT63" s="7">
        <f t="shared" si="4"/>
        <v>333</v>
      </c>
      <c r="BU63" s="38"/>
      <c r="BV63" s="39"/>
    </row>
    <row r="64" spans="1:74" ht="15" customHeight="1" x14ac:dyDescent="0.25">
      <c r="A64" s="53" t="s">
        <v>470</v>
      </c>
      <c r="B64" s="54" t="s">
        <v>471</v>
      </c>
      <c r="C64" s="25" t="s">
        <v>55</v>
      </c>
      <c r="D64" s="7">
        <v>120</v>
      </c>
      <c r="E64" s="7" t="s">
        <v>56</v>
      </c>
      <c r="F64" s="42" t="s">
        <v>505</v>
      </c>
      <c r="G64" s="7" t="s">
        <v>506</v>
      </c>
      <c r="H64" s="7" t="s">
        <v>128</v>
      </c>
      <c r="I64" s="43">
        <v>44981</v>
      </c>
      <c r="J64" s="42" t="s">
        <v>60</v>
      </c>
      <c r="K64" s="1" t="s">
        <v>339</v>
      </c>
      <c r="L64" s="7" t="s">
        <v>226</v>
      </c>
      <c r="M64" s="7" t="s">
        <v>507</v>
      </c>
      <c r="N64" s="7">
        <v>40141700</v>
      </c>
      <c r="O64" s="1" t="s">
        <v>508</v>
      </c>
      <c r="P64" s="27">
        <v>614700000</v>
      </c>
      <c r="Q64" s="27">
        <v>429942610</v>
      </c>
      <c r="R64" s="7">
        <v>22823</v>
      </c>
      <c r="S64" s="7" t="s">
        <v>90</v>
      </c>
      <c r="T64" s="7" t="s">
        <v>459</v>
      </c>
      <c r="U64" s="7"/>
      <c r="V64" s="36"/>
      <c r="W64" s="7"/>
      <c r="X64" s="7"/>
      <c r="Y64" s="30"/>
      <c r="Z64" s="7"/>
      <c r="AA64" s="36"/>
      <c r="AB64" s="7"/>
      <c r="AC64" s="7"/>
      <c r="AD64" s="7"/>
      <c r="AE64" s="7"/>
      <c r="AF64" s="36"/>
      <c r="AG64" s="36"/>
      <c r="AH64" s="36"/>
      <c r="AI64" s="36"/>
      <c r="AJ64" s="36"/>
      <c r="AK64" s="44"/>
      <c r="AL64" s="45"/>
      <c r="AM64" s="7"/>
      <c r="AN64" s="30"/>
      <c r="AO64" s="35"/>
      <c r="AP64" s="36"/>
      <c r="AQ64" s="36"/>
      <c r="AR64" s="36"/>
      <c r="AS64" s="46"/>
      <c r="AT64" s="7"/>
      <c r="AU64" s="30"/>
      <c r="AV64" s="7"/>
      <c r="AW64" s="30"/>
      <c r="AX64" s="30"/>
      <c r="AY64" s="7"/>
      <c r="AZ64" s="7"/>
      <c r="BA64" s="7"/>
      <c r="BB64" s="35"/>
      <c r="BC64" s="38"/>
      <c r="BD64" s="36"/>
      <c r="BE64" s="36"/>
      <c r="BF64" s="36"/>
      <c r="BG64" s="38"/>
      <c r="BH64" s="36"/>
      <c r="BI64" s="38"/>
      <c r="BJ64" s="35"/>
      <c r="BK64" s="36"/>
      <c r="BL64" s="38"/>
      <c r="BM64" s="38"/>
      <c r="BN64" s="36"/>
      <c r="BO64" s="36"/>
      <c r="BP64" s="38"/>
      <c r="BQ64" s="36"/>
      <c r="BR64" s="35"/>
      <c r="BS64" s="38"/>
      <c r="BT64" s="7"/>
      <c r="BU64" s="38"/>
      <c r="BV64" s="39"/>
    </row>
    <row r="65" spans="1:74" ht="15" customHeight="1" x14ac:dyDescent="0.25">
      <c r="A65" s="53" t="s">
        <v>470</v>
      </c>
      <c r="B65" s="54" t="s">
        <v>471</v>
      </c>
      <c r="C65" s="25" t="s">
        <v>55</v>
      </c>
      <c r="D65" s="7">
        <v>64</v>
      </c>
      <c r="E65" s="7" t="s">
        <v>56</v>
      </c>
      <c r="F65" s="42" t="s">
        <v>509</v>
      </c>
      <c r="G65" s="7" t="s">
        <v>510</v>
      </c>
      <c r="H65" s="7" t="s">
        <v>128</v>
      </c>
      <c r="I65" s="43">
        <v>44966</v>
      </c>
      <c r="J65" s="7" t="s">
        <v>511</v>
      </c>
      <c r="K65" s="7" t="s">
        <v>512</v>
      </c>
      <c r="L65" s="7" t="s">
        <v>226</v>
      </c>
      <c r="M65" s="42" t="s">
        <v>513</v>
      </c>
      <c r="N65" s="1">
        <v>43232300</v>
      </c>
      <c r="O65" s="1" t="s">
        <v>514</v>
      </c>
      <c r="P65" s="27">
        <v>760000000</v>
      </c>
      <c r="Q65" s="27">
        <v>759787267</v>
      </c>
      <c r="R65" s="7">
        <v>15923</v>
      </c>
      <c r="S65" s="7" t="s">
        <v>90</v>
      </c>
      <c r="T65" s="7" t="s">
        <v>459</v>
      </c>
      <c r="U65" s="7"/>
      <c r="V65" s="36"/>
      <c r="W65" s="7"/>
      <c r="X65" s="7"/>
      <c r="Y65" s="30"/>
      <c r="Z65" s="7"/>
      <c r="AA65" s="36"/>
      <c r="AB65" s="7"/>
      <c r="AC65" s="7"/>
      <c r="AD65" s="7"/>
      <c r="AE65" s="7"/>
      <c r="AF65" s="36"/>
      <c r="AG65" s="36"/>
      <c r="AH65" s="36"/>
      <c r="AI65" s="36"/>
      <c r="AJ65" s="36"/>
      <c r="AK65" s="44"/>
      <c r="AL65" s="45"/>
      <c r="AM65" s="7"/>
      <c r="AN65" s="30"/>
      <c r="AO65" s="35"/>
      <c r="AP65" s="36"/>
      <c r="AQ65" s="36"/>
      <c r="AR65" s="36"/>
      <c r="AS65" s="46"/>
      <c r="AT65" s="7"/>
      <c r="AU65" s="30"/>
      <c r="AV65" s="7"/>
      <c r="AW65" s="30"/>
      <c r="AX65" s="30"/>
      <c r="AY65" s="7"/>
      <c r="AZ65" s="7"/>
      <c r="BA65" s="7"/>
      <c r="BB65" s="35"/>
      <c r="BC65" s="38"/>
      <c r="BD65" s="36"/>
      <c r="BE65" s="36"/>
      <c r="BF65" s="36"/>
      <c r="BG65" s="38"/>
      <c r="BH65" s="36"/>
      <c r="BI65" s="38"/>
      <c r="BJ65" s="35"/>
      <c r="BK65" s="36"/>
      <c r="BL65" s="38"/>
      <c r="BM65" s="38"/>
      <c r="BN65" s="36"/>
      <c r="BO65" s="36"/>
      <c r="BP65" s="38"/>
      <c r="BQ65" s="36"/>
      <c r="BR65" s="35"/>
      <c r="BS65" s="38"/>
      <c r="BT65" s="7"/>
      <c r="BU65" s="38"/>
      <c r="BV65" s="39"/>
    </row>
    <row r="66" spans="1:74" ht="15" customHeight="1" x14ac:dyDescent="0.25">
      <c r="A66" s="53" t="s">
        <v>470</v>
      </c>
      <c r="B66" s="54" t="s">
        <v>471</v>
      </c>
      <c r="C66" s="25" t="s">
        <v>55</v>
      </c>
      <c r="D66" s="7">
        <v>189</v>
      </c>
      <c r="E66" s="7" t="s">
        <v>56</v>
      </c>
      <c r="F66" s="42" t="s">
        <v>515</v>
      </c>
      <c r="G66" s="7" t="s">
        <v>516</v>
      </c>
      <c r="H66" s="7" t="s">
        <v>128</v>
      </c>
      <c r="I66" s="43">
        <v>44984</v>
      </c>
      <c r="J66" s="7" t="s">
        <v>511</v>
      </c>
      <c r="K66" s="7" t="s">
        <v>512</v>
      </c>
      <c r="L66" s="1" t="s">
        <v>351</v>
      </c>
      <c r="M66" s="42" t="s">
        <v>517</v>
      </c>
      <c r="N66" s="7">
        <v>40101700</v>
      </c>
      <c r="O66" s="1" t="s">
        <v>518</v>
      </c>
      <c r="P66" s="27">
        <v>120000000</v>
      </c>
      <c r="Q66" s="27">
        <v>120000000</v>
      </c>
      <c r="R66" s="7">
        <v>21423</v>
      </c>
      <c r="S66" s="7" t="s">
        <v>519</v>
      </c>
      <c r="T66" s="7" t="s">
        <v>459</v>
      </c>
      <c r="U66" s="7"/>
      <c r="V66" s="36"/>
      <c r="W66" s="7"/>
      <c r="X66" s="7"/>
      <c r="Y66" s="30"/>
      <c r="Z66" s="7"/>
      <c r="AA66" s="36"/>
      <c r="AB66" s="7"/>
      <c r="AC66" s="7"/>
      <c r="AD66" s="7"/>
      <c r="AE66" s="7"/>
      <c r="AF66" s="36"/>
      <c r="AG66" s="36"/>
      <c r="AH66" s="36"/>
      <c r="AI66" s="36"/>
      <c r="AJ66" s="36"/>
      <c r="AK66" s="44"/>
      <c r="AL66" s="45"/>
      <c r="AM66" s="7"/>
      <c r="AN66" s="30"/>
      <c r="AO66" s="35"/>
      <c r="AP66" s="36"/>
      <c r="AQ66" s="36"/>
      <c r="AR66" s="36"/>
      <c r="AS66" s="46"/>
      <c r="AT66" s="7"/>
      <c r="AU66" s="30"/>
      <c r="AV66" s="7"/>
      <c r="AW66" s="30"/>
      <c r="AX66" s="30"/>
      <c r="AY66" s="7"/>
      <c r="AZ66" s="7"/>
      <c r="BA66" s="7"/>
      <c r="BB66" s="35"/>
      <c r="BC66" s="38"/>
      <c r="BD66" s="36"/>
      <c r="BE66" s="36"/>
      <c r="BF66" s="36"/>
      <c r="BG66" s="38"/>
      <c r="BH66" s="36"/>
      <c r="BI66" s="38"/>
      <c r="BJ66" s="35"/>
      <c r="BK66" s="36"/>
      <c r="BL66" s="38"/>
      <c r="BM66" s="38"/>
      <c r="BN66" s="36"/>
      <c r="BO66" s="36"/>
      <c r="BP66" s="38"/>
      <c r="BQ66" s="36"/>
      <c r="BR66" s="35"/>
      <c r="BS66" s="38"/>
      <c r="BT66" s="7"/>
      <c r="BU66" s="38"/>
      <c r="BV66" s="39"/>
    </row>
    <row r="67" spans="1:74" ht="15" customHeight="1" x14ac:dyDescent="0.25">
      <c r="A67" s="53" t="s">
        <v>470</v>
      </c>
      <c r="B67" s="54" t="s">
        <v>471</v>
      </c>
      <c r="C67" s="25" t="s">
        <v>55</v>
      </c>
      <c r="D67" s="7">
        <v>169</v>
      </c>
      <c r="E67" s="7" t="s">
        <v>56</v>
      </c>
      <c r="F67" s="42" t="s">
        <v>520</v>
      </c>
      <c r="G67" s="7" t="s">
        <v>521</v>
      </c>
      <c r="H67" s="7" t="s">
        <v>128</v>
      </c>
      <c r="I67" s="43">
        <v>44985</v>
      </c>
      <c r="J67" s="7" t="s">
        <v>522</v>
      </c>
      <c r="K67" s="7" t="s">
        <v>522</v>
      </c>
      <c r="L67" s="1" t="s">
        <v>351</v>
      </c>
      <c r="M67" s="42" t="s">
        <v>523</v>
      </c>
      <c r="N67" s="7">
        <v>84131500</v>
      </c>
      <c r="O67" s="1" t="s">
        <v>524</v>
      </c>
      <c r="P67" s="27">
        <v>2185740000</v>
      </c>
      <c r="Q67" s="27">
        <v>1267351148</v>
      </c>
      <c r="R67" s="7" t="s">
        <v>525</v>
      </c>
      <c r="S67" s="7" t="s">
        <v>526</v>
      </c>
      <c r="T67" s="7" t="s">
        <v>459</v>
      </c>
      <c r="U67" s="7"/>
      <c r="V67" s="36"/>
      <c r="W67" s="7"/>
      <c r="X67" s="7"/>
      <c r="Y67" s="30"/>
      <c r="Z67" s="7"/>
      <c r="AA67" s="36"/>
      <c r="AB67" s="7"/>
      <c r="AC67" s="7"/>
      <c r="AD67" s="7"/>
      <c r="AE67" s="7"/>
      <c r="AF67" s="36"/>
      <c r="AG67" s="36"/>
      <c r="AH67" s="36"/>
      <c r="AI67" s="36"/>
      <c r="AJ67" s="36"/>
      <c r="AK67" s="44"/>
      <c r="AL67" s="45"/>
      <c r="AM67" s="7"/>
      <c r="AN67" s="30"/>
      <c r="AO67" s="35"/>
      <c r="AP67" s="36"/>
      <c r="AQ67" s="36"/>
      <c r="AR67" s="36"/>
      <c r="AS67" s="46"/>
      <c r="AT67" s="7"/>
      <c r="AU67" s="30"/>
      <c r="AV67" s="7"/>
      <c r="AW67" s="30"/>
      <c r="AX67" s="30"/>
      <c r="AY67" s="7"/>
      <c r="AZ67" s="7"/>
      <c r="BA67" s="7"/>
      <c r="BB67" s="35"/>
      <c r="BC67" s="38"/>
      <c r="BD67" s="36"/>
      <c r="BE67" s="36"/>
      <c r="BF67" s="36"/>
      <c r="BG67" s="38"/>
      <c r="BH67" s="36"/>
      <c r="BI67" s="38"/>
      <c r="BJ67" s="35"/>
      <c r="BK67" s="36"/>
      <c r="BL67" s="38"/>
      <c r="BM67" s="38"/>
      <c r="BN67" s="36"/>
      <c r="BO67" s="36"/>
      <c r="BP67" s="38"/>
      <c r="BQ67" s="36"/>
      <c r="BR67" s="35"/>
      <c r="BS67" s="38"/>
      <c r="BT67" s="7"/>
      <c r="BU67" s="38"/>
      <c r="BV67" s="39"/>
    </row>
    <row r="68" spans="1:74" ht="15" customHeight="1" x14ac:dyDescent="0.25">
      <c r="A68" s="53" t="s">
        <v>470</v>
      </c>
      <c r="B68" s="54" t="s">
        <v>471</v>
      </c>
      <c r="C68" s="25" t="s">
        <v>55</v>
      </c>
      <c r="D68" s="7">
        <v>97</v>
      </c>
      <c r="E68" s="7" t="s">
        <v>56</v>
      </c>
      <c r="F68" s="42" t="s">
        <v>621</v>
      </c>
      <c r="G68" s="7">
        <v>144547</v>
      </c>
      <c r="H68" s="7" t="s">
        <v>128</v>
      </c>
      <c r="I68" s="43">
        <v>44974</v>
      </c>
      <c r="J68" s="7" t="s">
        <v>511</v>
      </c>
      <c r="K68" s="7" t="s">
        <v>527</v>
      </c>
      <c r="L68" s="7" t="s">
        <v>226</v>
      </c>
      <c r="M68" s="42" t="s">
        <v>528</v>
      </c>
      <c r="N68" s="7">
        <v>81112100</v>
      </c>
      <c r="O68" s="1" t="s">
        <v>89</v>
      </c>
      <c r="P68" s="27">
        <v>2200000</v>
      </c>
      <c r="Q68" s="27">
        <v>2200000</v>
      </c>
      <c r="R68" s="7">
        <v>22523</v>
      </c>
      <c r="S68" s="7" t="s">
        <v>90</v>
      </c>
      <c r="T68" s="7" t="s">
        <v>459</v>
      </c>
      <c r="U68" s="7"/>
      <c r="V68" s="36"/>
      <c r="W68" s="7"/>
      <c r="X68" s="7"/>
      <c r="Y68" s="30"/>
      <c r="Z68" s="7"/>
      <c r="AA68" s="36"/>
      <c r="AB68" s="7"/>
      <c r="AC68" s="7"/>
      <c r="AD68" s="7"/>
      <c r="AE68" s="7"/>
      <c r="AF68" s="36"/>
      <c r="AG68" s="36"/>
      <c r="AH68" s="36"/>
      <c r="AI68" s="36"/>
      <c r="AJ68" s="36"/>
      <c r="AK68" s="44"/>
      <c r="AL68" s="45"/>
      <c r="AM68" s="7"/>
      <c r="AN68" s="30"/>
      <c r="AO68" s="35"/>
      <c r="AP68" s="36"/>
      <c r="AQ68" s="36"/>
      <c r="AR68" s="36"/>
      <c r="AS68" s="46"/>
      <c r="AT68" s="7"/>
      <c r="AU68" s="30"/>
      <c r="AV68" s="7"/>
      <c r="AW68" s="30"/>
      <c r="AX68" s="30"/>
      <c r="AY68" s="7"/>
      <c r="AZ68" s="7"/>
      <c r="BA68" s="7"/>
      <c r="BB68" s="35"/>
      <c r="BC68" s="38"/>
      <c r="BD68" s="36"/>
      <c r="BE68" s="36"/>
      <c r="BF68" s="36"/>
      <c r="BG68" s="38"/>
      <c r="BH68" s="36"/>
      <c r="BI68" s="38"/>
      <c r="BJ68" s="35"/>
      <c r="BK68" s="36"/>
      <c r="BL68" s="38"/>
      <c r="BM68" s="38"/>
      <c r="BN68" s="36"/>
      <c r="BO68" s="36"/>
      <c r="BP68" s="38"/>
      <c r="BQ68" s="36"/>
      <c r="BR68" s="35"/>
      <c r="BS68" s="38"/>
      <c r="BT68" s="7"/>
      <c r="BU68" s="38"/>
      <c r="BV68" s="39"/>
    </row>
    <row r="69" spans="1:74" ht="15" customHeight="1" x14ac:dyDescent="0.25">
      <c r="A69" s="53" t="s">
        <v>470</v>
      </c>
      <c r="B69" s="54" t="s">
        <v>471</v>
      </c>
      <c r="C69" s="25" t="s">
        <v>55</v>
      </c>
      <c r="D69" s="7">
        <v>97</v>
      </c>
      <c r="E69" s="7" t="s">
        <v>56</v>
      </c>
      <c r="F69" s="42" t="s">
        <v>749</v>
      </c>
      <c r="G69" s="1" t="s">
        <v>750</v>
      </c>
      <c r="H69" s="7" t="s">
        <v>128</v>
      </c>
      <c r="I69" s="62">
        <v>44985</v>
      </c>
      <c r="J69" s="7" t="s">
        <v>511</v>
      </c>
      <c r="K69" s="1" t="s">
        <v>751</v>
      </c>
      <c r="L69" s="1" t="s">
        <v>752</v>
      </c>
      <c r="M69" s="42" t="s">
        <v>753</v>
      </c>
      <c r="N69" s="1"/>
      <c r="O69" s="1"/>
      <c r="P69" s="6">
        <v>90000000</v>
      </c>
      <c r="Q69" s="6">
        <v>90000000</v>
      </c>
      <c r="R69" s="1"/>
      <c r="S69" s="1"/>
      <c r="T69" s="7" t="s">
        <v>459</v>
      </c>
      <c r="U69" s="1"/>
      <c r="V69" s="2"/>
      <c r="W69" s="1"/>
      <c r="X69" s="1"/>
      <c r="Y69" s="61"/>
      <c r="Z69" s="1"/>
      <c r="AA69" s="2"/>
      <c r="AB69" s="1"/>
      <c r="AC69" s="1"/>
      <c r="AD69" s="1"/>
      <c r="AE69" s="1"/>
      <c r="AF69" s="2"/>
      <c r="AG69" s="2"/>
      <c r="AH69" s="2"/>
      <c r="AI69" s="36"/>
      <c r="AJ69" s="36"/>
      <c r="AK69" s="63"/>
      <c r="AL69" s="64">
        <f ca="1">+YEAR(TODAY())-YEAR(Tabla1[[#This Row],[FECHA DE NACIMIENTO]])</f>
        <v>123</v>
      </c>
      <c r="AM69" s="1"/>
      <c r="AN69" s="61"/>
      <c r="AO69" s="4"/>
      <c r="AP69" s="2"/>
      <c r="AQ69" s="2"/>
      <c r="AR69" s="2"/>
      <c r="AS69" s="65"/>
      <c r="AT69" s="1"/>
      <c r="AU69" s="61"/>
      <c r="AV69" s="1"/>
      <c r="AW69" s="61"/>
      <c r="AX69" s="61"/>
      <c r="AY69" s="1"/>
      <c r="AZ69" s="1"/>
      <c r="BA69" s="1"/>
      <c r="BB69" s="4"/>
      <c r="BC69" s="3"/>
      <c r="BD69" s="2"/>
      <c r="BE69" s="2"/>
      <c r="BF69" s="2"/>
      <c r="BG69" s="3"/>
      <c r="BH69" s="2"/>
      <c r="BI69" s="3"/>
      <c r="BJ69" s="4"/>
      <c r="BK69" s="2"/>
      <c r="BL69" s="3"/>
      <c r="BM69" s="3"/>
      <c r="BN69" s="2"/>
      <c r="BO69" s="2"/>
      <c r="BP69" s="3"/>
      <c r="BQ69" s="2"/>
      <c r="BR69" s="4"/>
      <c r="BS69" s="3"/>
      <c r="BT69" s="1"/>
      <c r="BU69" s="3"/>
      <c r="BV69" s="10"/>
    </row>
    <row r="70" spans="1:74" ht="15" customHeight="1" x14ac:dyDescent="0.25">
      <c r="A70" s="53" t="s">
        <v>470</v>
      </c>
      <c r="B70" s="54" t="s">
        <v>471</v>
      </c>
      <c r="C70" s="25" t="s">
        <v>55</v>
      </c>
      <c r="D70" s="7">
        <v>27</v>
      </c>
      <c r="E70" s="7" t="s">
        <v>222</v>
      </c>
      <c r="F70" s="42" t="s">
        <v>529</v>
      </c>
      <c r="G70" s="7" t="s">
        <v>530</v>
      </c>
      <c r="H70" s="7" t="s">
        <v>128</v>
      </c>
      <c r="I70" s="43">
        <v>44979</v>
      </c>
      <c r="J70" s="7" t="s">
        <v>60</v>
      </c>
      <c r="K70" s="7" t="s">
        <v>339</v>
      </c>
      <c r="L70" s="7" t="s">
        <v>167</v>
      </c>
      <c r="M70" s="42" t="s">
        <v>531</v>
      </c>
      <c r="N70" s="7" t="s">
        <v>532</v>
      </c>
      <c r="O70" s="1" t="s">
        <v>533</v>
      </c>
      <c r="P70" s="27">
        <v>36890000</v>
      </c>
      <c r="Q70" s="27">
        <v>36890000</v>
      </c>
      <c r="R70" s="7">
        <v>22123</v>
      </c>
      <c r="S70" s="7" t="s">
        <v>534</v>
      </c>
      <c r="T70" s="7" t="s">
        <v>535</v>
      </c>
      <c r="U70" s="7" t="s">
        <v>536</v>
      </c>
      <c r="V70" s="36"/>
      <c r="W70" s="7"/>
      <c r="X70" s="7"/>
      <c r="Y70" s="30"/>
      <c r="Z70" s="7"/>
      <c r="AA70" s="36"/>
      <c r="AB70" s="7"/>
      <c r="AC70" s="7"/>
      <c r="AD70" s="7"/>
      <c r="AE70" s="7"/>
      <c r="AF70" s="36"/>
      <c r="AG70" s="36"/>
      <c r="AH70" s="36"/>
      <c r="AI70" s="36"/>
      <c r="AJ70" s="36"/>
      <c r="AK70" s="44"/>
      <c r="AL70" s="45" t="e">
        <f ca="1">+YEAR(TODAY())-YEAR([2]!Tabla1[[#This Row],[FECHA DE NACIMIENTO]])</f>
        <v>#REF!</v>
      </c>
      <c r="AM70" s="7"/>
      <c r="AN70" s="30"/>
      <c r="AO70" s="35"/>
      <c r="AP70" s="36"/>
      <c r="AQ70" s="36"/>
      <c r="AR70" s="36"/>
      <c r="AS70" s="46"/>
      <c r="AT70" s="7"/>
      <c r="AU70" s="30"/>
      <c r="AV70" s="7"/>
      <c r="AW70" s="30"/>
      <c r="AX70" s="30"/>
      <c r="AY70" s="7"/>
      <c r="AZ70" s="7"/>
      <c r="BA70" s="7"/>
      <c r="BB70" s="35"/>
      <c r="BC70" s="38"/>
      <c r="BD70" s="36"/>
      <c r="BE70" s="36"/>
      <c r="BF70" s="36"/>
      <c r="BG70" s="38"/>
      <c r="BH70" s="36"/>
      <c r="BI70" s="38"/>
      <c r="BJ70" s="35" t="e">
        <f>([2]!Tabla1[[#This Row],[VALOR TOTAL CONTRATO + VF]]+[2]!Tabla1[[#This Row],[ADICION 1 ]]+[2]!Tabla1[[#This Row],[ADICION 2]]-[2]!Tabla1[[#This Row],[LIBERACION]])</f>
        <v>#REF!</v>
      </c>
      <c r="BK70" s="36"/>
      <c r="BL70" s="38"/>
      <c r="BM70" s="38"/>
      <c r="BN70" s="36"/>
      <c r="BO70" s="36"/>
      <c r="BP70" s="38"/>
      <c r="BQ70" s="36"/>
      <c r="BR70" s="35"/>
      <c r="BS70" s="38"/>
      <c r="BT70" s="7">
        <f t="shared" ref="BT70:BT90" si="6">SUM(AY70+BK70+BN70+BQ70)</f>
        <v>0</v>
      </c>
      <c r="BU70" s="38"/>
      <c r="BV70" s="39"/>
    </row>
    <row r="71" spans="1:74" ht="15" customHeight="1" x14ac:dyDescent="0.25">
      <c r="A71" s="53" t="s">
        <v>470</v>
      </c>
      <c r="B71" s="54" t="s">
        <v>471</v>
      </c>
      <c r="C71" s="25" t="s">
        <v>55</v>
      </c>
      <c r="D71" s="7">
        <v>35</v>
      </c>
      <c r="E71" s="7" t="s">
        <v>222</v>
      </c>
      <c r="F71" s="42" t="s">
        <v>537</v>
      </c>
      <c r="G71" s="7" t="s">
        <v>538</v>
      </c>
      <c r="H71" s="7" t="s">
        <v>128</v>
      </c>
      <c r="I71" s="43">
        <v>44985</v>
      </c>
      <c r="J71" s="7" t="s">
        <v>60</v>
      </c>
      <c r="K71" s="7" t="s">
        <v>339</v>
      </c>
      <c r="L71" s="7" t="s">
        <v>100</v>
      </c>
      <c r="M71" s="42" t="s">
        <v>539</v>
      </c>
      <c r="N71" s="7">
        <v>82121506</v>
      </c>
      <c r="O71" s="1" t="s">
        <v>540</v>
      </c>
      <c r="P71" s="27">
        <v>5000000</v>
      </c>
      <c r="Q71" s="27">
        <v>5000000</v>
      </c>
      <c r="R71" s="7">
        <v>24823</v>
      </c>
      <c r="S71" s="7" t="s">
        <v>64</v>
      </c>
      <c r="T71" s="7" t="s">
        <v>535</v>
      </c>
      <c r="U71" s="7" t="s">
        <v>536</v>
      </c>
      <c r="V71" s="36"/>
      <c r="W71" s="7"/>
      <c r="X71" s="7"/>
      <c r="Y71" s="30"/>
      <c r="Z71" s="7"/>
      <c r="AA71" s="36"/>
      <c r="AB71" s="7"/>
      <c r="AC71" s="7"/>
      <c r="AD71" s="7"/>
      <c r="AE71" s="7"/>
      <c r="AF71" s="36"/>
      <c r="AG71" s="36"/>
      <c r="AH71" s="36"/>
      <c r="AI71" s="36"/>
      <c r="AJ71" s="36"/>
      <c r="AK71" s="44"/>
      <c r="AL71" s="45" t="e">
        <f ca="1">+YEAR(TODAY())-YEAR([2]!Tabla1[[#This Row],[FECHA DE NACIMIENTO]])</f>
        <v>#REF!</v>
      </c>
      <c r="AM71" s="7"/>
      <c r="AN71" s="30"/>
      <c r="AO71" s="35"/>
      <c r="AP71" s="36"/>
      <c r="AQ71" s="36"/>
      <c r="AR71" s="36"/>
      <c r="AS71" s="46"/>
      <c r="AT71" s="7"/>
      <c r="AU71" s="30"/>
      <c r="AV71" s="7"/>
      <c r="AW71" s="30"/>
      <c r="AX71" s="30"/>
      <c r="AY71" s="7"/>
      <c r="AZ71" s="7"/>
      <c r="BA71" s="7"/>
      <c r="BB71" s="35"/>
      <c r="BC71" s="38"/>
      <c r="BD71" s="36"/>
      <c r="BE71" s="36"/>
      <c r="BF71" s="36"/>
      <c r="BG71" s="38"/>
      <c r="BH71" s="36"/>
      <c r="BI71" s="38"/>
      <c r="BJ71" s="35" t="e">
        <f>([2]!Tabla1[[#This Row],[VALOR TOTAL CONTRATO + VF]]+[2]!Tabla1[[#This Row],[ADICION 1 ]]+[2]!Tabla1[[#This Row],[ADICION 2]]-[2]!Tabla1[[#This Row],[LIBERACION]])</f>
        <v>#REF!</v>
      </c>
      <c r="BK71" s="36"/>
      <c r="BL71" s="38"/>
      <c r="BM71" s="38"/>
      <c r="BN71" s="36"/>
      <c r="BO71" s="36"/>
      <c r="BP71" s="38"/>
      <c r="BQ71" s="36"/>
      <c r="BR71" s="35"/>
      <c r="BS71" s="38"/>
      <c r="BT71" s="7">
        <f t="shared" si="6"/>
        <v>0</v>
      </c>
      <c r="BU71" s="38"/>
      <c r="BV71" s="39"/>
    </row>
    <row r="72" spans="1:74" ht="15" customHeight="1" x14ac:dyDescent="0.25">
      <c r="A72" s="53" t="s">
        <v>470</v>
      </c>
      <c r="B72" s="54" t="s">
        <v>471</v>
      </c>
      <c r="C72" s="25" t="s">
        <v>55</v>
      </c>
      <c r="D72" s="7">
        <v>62</v>
      </c>
      <c r="E72" s="7" t="s">
        <v>222</v>
      </c>
      <c r="F72" s="42" t="s">
        <v>541</v>
      </c>
      <c r="G72" s="7" t="s">
        <v>542</v>
      </c>
      <c r="H72" s="7" t="s">
        <v>128</v>
      </c>
      <c r="I72" s="43">
        <v>44981</v>
      </c>
      <c r="J72" s="7" t="s">
        <v>60</v>
      </c>
      <c r="K72" s="7" t="s">
        <v>61</v>
      </c>
      <c r="L72" s="7" t="s">
        <v>87</v>
      </c>
      <c r="M72" s="42" t="s">
        <v>543</v>
      </c>
      <c r="N72" s="7" t="s">
        <v>544</v>
      </c>
      <c r="O72" s="1" t="s">
        <v>545</v>
      </c>
      <c r="P72" s="27">
        <v>17100000</v>
      </c>
      <c r="Q72" s="27">
        <v>17100000</v>
      </c>
      <c r="R72" s="7">
        <v>20623</v>
      </c>
      <c r="S72" s="7" t="s">
        <v>90</v>
      </c>
      <c r="T72" s="7" t="s">
        <v>535</v>
      </c>
      <c r="U72" s="7" t="s">
        <v>536</v>
      </c>
      <c r="V72" s="36"/>
      <c r="W72" s="7"/>
      <c r="X72" s="7"/>
      <c r="Y72" s="30"/>
      <c r="Z72" s="7"/>
      <c r="AA72" s="36"/>
      <c r="AB72" s="7"/>
      <c r="AC72" s="7"/>
      <c r="AD72" s="7"/>
      <c r="AE72" s="7"/>
      <c r="AF72" s="36"/>
      <c r="AG72" s="36"/>
      <c r="AH72" s="36"/>
      <c r="AI72" s="36"/>
      <c r="AJ72" s="36"/>
      <c r="AK72" s="44"/>
      <c r="AL72" s="45" t="e">
        <f ca="1">+YEAR(TODAY())-YEAR([2]!Tabla1[[#This Row],[FECHA DE NACIMIENTO]])</f>
        <v>#REF!</v>
      </c>
      <c r="AM72" s="7"/>
      <c r="AN72" s="30"/>
      <c r="AO72" s="35"/>
      <c r="AP72" s="36"/>
      <c r="AQ72" s="36"/>
      <c r="AR72" s="36"/>
      <c r="AS72" s="46"/>
      <c r="AT72" s="7"/>
      <c r="AU72" s="30"/>
      <c r="AV72" s="7"/>
      <c r="AW72" s="30"/>
      <c r="AX72" s="30"/>
      <c r="AY72" s="7"/>
      <c r="AZ72" s="7"/>
      <c r="BA72" s="7"/>
      <c r="BB72" s="35"/>
      <c r="BC72" s="38"/>
      <c r="BD72" s="36"/>
      <c r="BE72" s="36"/>
      <c r="BF72" s="36"/>
      <c r="BG72" s="38"/>
      <c r="BH72" s="36"/>
      <c r="BI72" s="38"/>
      <c r="BJ72" s="35" t="e">
        <f>([2]!Tabla1[[#This Row],[VALOR TOTAL CONTRATO + VF]]+[2]!Tabla1[[#This Row],[ADICION 1 ]]+[2]!Tabla1[[#This Row],[ADICION 2]]-[2]!Tabla1[[#This Row],[LIBERACION]])</f>
        <v>#REF!</v>
      </c>
      <c r="BK72" s="36"/>
      <c r="BL72" s="38"/>
      <c r="BM72" s="38"/>
      <c r="BN72" s="36"/>
      <c r="BO72" s="36"/>
      <c r="BP72" s="38"/>
      <c r="BQ72" s="36"/>
      <c r="BR72" s="35"/>
      <c r="BS72" s="38"/>
      <c r="BT72" s="7">
        <f t="shared" si="6"/>
        <v>0</v>
      </c>
      <c r="BU72" s="38"/>
      <c r="BV72" s="39"/>
    </row>
    <row r="73" spans="1:74" ht="15" customHeight="1" x14ac:dyDescent="0.25">
      <c r="A73" s="53" t="s">
        <v>470</v>
      </c>
      <c r="B73" s="54" t="s">
        <v>471</v>
      </c>
      <c r="C73" s="25" t="s">
        <v>55</v>
      </c>
      <c r="D73" s="7">
        <v>63</v>
      </c>
      <c r="E73" s="7" t="s">
        <v>222</v>
      </c>
      <c r="F73" s="42" t="s">
        <v>546</v>
      </c>
      <c r="G73" s="7" t="s">
        <v>547</v>
      </c>
      <c r="H73" s="7" t="s">
        <v>128</v>
      </c>
      <c r="I73" s="43">
        <v>44973</v>
      </c>
      <c r="J73" s="7" t="s">
        <v>60</v>
      </c>
      <c r="K73" s="7" t="s">
        <v>339</v>
      </c>
      <c r="L73" s="7" t="s">
        <v>87</v>
      </c>
      <c r="M73" s="42" t="s">
        <v>548</v>
      </c>
      <c r="N73" s="7" t="s">
        <v>549</v>
      </c>
      <c r="O73" s="1" t="s">
        <v>550</v>
      </c>
      <c r="P73" s="27">
        <v>1038000000</v>
      </c>
      <c r="Q73" s="27">
        <v>1037971678</v>
      </c>
      <c r="R73" s="7">
        <v>21723</v>
      </c>
      <c r="S73" s="7" t="s">
        <v>90</v>
      </c>
      <c r="T73" s="7" t="s">
        <v>535</v>
      </c>
      <c r="U73" s="7" t="s">
        <v>536</v>
      </c>
      <c r="V73" s="36"/>
      <c r="W73" s="7"/>
      <c r="X73" s="7"/>
      <c r="Y73" s="30"/>
      <c r="Z73" s="7"/>
      <c r="AA73" s="36"/>
      <c r="AB73" s="7"/>
      <c r="AC73" s="7"/>
      <c r="AD73" s="7"/>
      <c r="AE73" s="7"/>
      <c r="AF73" s="36"/>
      <c r="AG73" s="36"/>
      <c r="AH73" s="36"/>
      <c r="AI73" s="36"/>
      <c r="AJ73" s="36"/>
      <c r="AK73" s="44"/>
      <c r="AL73" s="45" t="e">
        <f ca="1">+YEAR(TODAY())-YEAR([2]!Tabla1[[#This Row],[FECHA DE NACIMIENTO]])</f>
        <v>#REF!</v>
      </c>
      <c r="AM73" s="7"/>
      <c r="AN73" s="30"/>
      <c r="AO73" s="35"/>
      <c r="AP73" s="36"/>
      <c r="AQ73" s="36"/>
      <c r="AR73" s="36"/>
      <c r="AS73" s="46"/>
      <c r="AT73" s="7"/>
      <c r="AU73" s="30"/>
      <c r="AV73" s="7"/>
      <c r="AW73" s="30"/>
      <c r="AX73" s="30"/>
      <c r="AY73" s="7"/>
      <c r="AZ73" s="7"/>
      <c r="BA73" s="7"/>
      <c r="BB73" s="35"/>
      <c r="BC73" s="38"/>
      <c r="BD73" s="36"/>
      <c r="BE73" s="36"/>
      <c r="BF73" s="36"/>
      <c r="BG73" s="38"/>
      <c r="BH73" s="36"/>
      <c r="BI73" s="38"/>
      <c r="BJ73" s="35" t="e">
        <f>([2]!Tabla1[[#This Row],[VALOR TOTAL CONTRATO + VF]]+[2]!Tabla1[[#This Row],[ADICION 1 ]]+[2]!Tabla1[[#This Row],[ADICION 2]]-[2]!Tabla1[[#This Row],[LIBERACION]])</f>
        <v>#REF!</v>
      </c>
      <c r="BK73" s="36"/>
      <c r="BL73" s="38"/>
      <c r="BM73" s="38"/>
      <c r="BN73" s="36"/>
      <c r="BO73" s="36"/>
      <c r="BP73" s="38"/>
      <c r="BQ73" s="36"/>
      <c r="BR73" s="35"/>
      <c r="BS73" s="38"/>
      <c r="BT73" s="7">
        <f t="shared" si="6"/>
        <v>0</v>
      </c>
      <c r="BU73" s="38"/>
      <c r="BV73" s="39"/>
    </row>
    <row r="74" spans="1:74" ht="15" customHeight="1" x14ac:dyDescent="0.25">
      <c r="A74" s="53" t="s">
        <v>470</v>
      </c>
      <c r="B74" s="54" t="s">
        <v>471</v>
      </c>
      <c r="C74" s="25" t="s">
        <v>55</v>
      </c>
      <c r="D74" s="7">
        <v>71</v>
      </c>
      <c r="E74" s="7" t="s">
        <v>222</v>
      </c>
      <c r="F74" s="42" t="s">
        <v>551</v>
      </c>
      <c r="G74" s="7" t="s">
        <v>552</v>
      </c>
      <c r="H74" s="7" t="s">
        <v>128</v>
      </c>
      <c r="I74" s="43">
        <v>44985</v>
      </c>
      <c r="J74" s="7" t="s">
        <v>553</v>
      </c>
      <c r="K74" s="7" t="s">
        <v>61</v>
      </c>
      <c r="L74" s="7" t="s">
        <v>87</v>
      </c>
      <c r="M74" s="42" t="s">
        <v>554</v>
      </c>
      <c r="N74" s="7">
        <v>72103302</v>
      </c>
      <c r="O74" s="1" t="s">
        <v>555</v>
      </c>
      <c r="P74" s="27">
        <v>11800000</v>
      </c>
      <c r="Q74" s="27">
        <v>11800000</v>
      </c>
      <c r="R74" s="7">
        <v>22723</v>
      </c>
      <c r="S74" s="7" t="s">
        <v>90</v>
      </c>
      <c r="T74" s="7" t="s">
        <v>535</v>
      </c>
      <c r="U74" s="7" t="s">
        <v>536</v>
      </c>
      <c r="V74" s="36"/>
      <c r="W74" s="7"/>
      <c r="X74" s="7"/>
      <c r="Y74" s="30"/>
      <c r="Z74" s="7"/>
      <c r="AA74" s="36"/>
      <c r="AB74" s="7"/>
      <c r="AC74" s="7"/>
      <c r="AD74" s="7"/>
      <c r="AE74" s="7"/>
      <c r="AF74" s="36"/>
      <c r="AG74" s="36"/>
      <c r="AH74" s="36"/>
      <c r="AI74" s="36"/>
      <c r="AJ74" s="36"/>
      <c r="AK74" s="44"/>
      <c r="AL74" s="45" t="e">
        <f ca="1">+YEAR(TODAY())-YEAR([2]!Tabla1[[#This Row],[FECHA DE NACIMIENTO]])</f>
        <v>#REF!</v>
      </c>
      <c r="AM74" s="7"/>
      <c r="AN74" s="30"/>
      <c r="AO74" s="35"/>
      <c r="AP74" s="36"/>
      <c r="AQ74" s="36"/>
      <c r="AR74" s="36"/>
      <c r="AS74" s="46"/>
      <c r="AT74" s="7"/>
      <c r="AU74" s="30"/>
      <c r="AV74" s="7"/>
      <c r="AW74" s="30"/>
      <c r="AX74" s="30"/>
      <c r="AY74" s="7"/>
      <c r="AZ74" s="7"/>
      <c r="BA74" s="7"/>
      <c r="BB74" s="35"/>
      <c r="BC74" s="38"/>
      <c r="BD74" s="36"/>
      <c r="BE74" s="36"/>
      <c r="BF74" s="36"/>
      <c r="BG74" s="38"/>
      <c r="BH74" s="36"/>
      <c r="BI74" s="38"/>
      <c r="BJ74" s="35" t="e">
        <f>([2]!Tabla1[[#This Row],[VALOR TOTAL CONTRATO + VF]]+[2]!Tabla1[[#This Row],[ADICION 1 ]]+[2]!Tabla1[[#This Row],[ADICION 2]]-[2]!Tabla1[[#This Row],[LIBERACION]])</f>
        <v>#REF!</v>
      </c>
      <c r="BK74" s="36"/>
      <c r="BL74" s="38"/>
      <c r="BM74" s="38"/>
      <c r="BN74" s="36"/>
      <c r="BO74" s="36"/>
      <c r="BP74" s="38"/>
      <c r="BQ74" s="36"/>
      <c r="BR74" s="35"/>
      <c r="BS74" s="38"/>
      <c r="BT74" s="7">
        <f t="shared" si="6"/>
        <v>0</v>
      </c>
      <c r="BU74" s="38"/>
      <c r="BV74" s="39"/>
    </row>
    <row r="75" spans="1:74" ht="15" customHeight="1" x14ac:dyDescent="0.25">
      <c r="A75" s="53" t="s">
        <v>470</v>
      </c>
      <c r="B75" s="54" t="s">
        <v>471</v>
      </c>
      <c r="C75" s="25" t="s">
        <v>55</v>
      </c>
      <c r="D75" s="7">
        <v>198</v>
      </c>
      <c r="E75" s="7" t="s">
        <v>222</v>
      </c>
      <c r="F75" s="42" t="s">
        <v>556</v>
      </c>
      <c r="G75" s="7" t="s">
        <v>557</v>
      </c>
      <c r="H75" s="7" t="s">
        <v>128</v>
      </c>
      <c r="I75" s="43">
        <v>44985</v>
      </c>
      <c r="J75" s="7" t="s">
        <v>553</v>
      </c>
      <c r="K75" s="7" t="s">
        <v>61</v>
      </c>
      <c r="L75" s="7" t="s">
        <v>62</v>
      </c>
      <c r="M75" s="42" t="s">
        <v>558</v>
      </c>
      <c r="N75" s="7">
        <v>40151510</v>
      </c>
      <c r="O75" s="1" t="s">
        <v>559</v>
      </c>
      <c r="P75" s="27">
        <v>40000000</v>
      </c>
      <c r="Q75" s="27">
        <v>40000000</v>
      </c>
      <c r="R75" s="7">
        <v>21323</v>
      </c>
      <c r="S75" s="7" t="s">
        <v>519</v>
      </c>
      <c r="T75" s="7" t="s">
        <v>535</v>
      </c>
      <c r="U75" s="7" t="s">
        <v>536</v>
      </c>
      <c r="V75" s="36"/>
      <c r="W75" s="7"/>
      <c r="X75" s="7"/>
      <c r="Y75" s="30"/>
      <c r="Z75" s="7"/>
      <c r="AA75" s="36"/>
      <c r="AB75" s="7"/>
      <c r="AC75" s="7"/>
      <c r="AD75" s="7"/>
      <c r="AE75" s="7"/>
      <c r="AF75" s="36"/>
      <c r="AG75" s="36"/>
      <c r="AH75" s="36"/>
      <c r="AI75" s="36"/>
      <c r="AJ75" s="36"/>
      <c r="AK75" s="44"/>
      <c r="AL75" s="45" t="e">
        <f ca="1">+YEAR(TODAY())-YEAR([2]!Tabla1[[#This Row],[FECHA DE NACIMIENTO]])</f>
        <v>#REF!</v>
      </c>
      <c r="AM75" s="7"/>
      <c r="AN75" s="30"/>
      <c r="AO75" s="35"/>
      <c r="AP75" s="36"/>
      <c r="AQ75" s="36"/>
      <c r="AR75" s="36"/>
      <c r="AS75" s="46"/>
      <c r="AT75" s="7"/>
      <c r="AU75" s="30"/>
      <c r="AV75" s="7"/>
      <c r="AW75" s="30"/>
      <c r="AX75" s="30"/>
      <c r="AY75" s="7"/>
      <c r="AZ75" s="7"/>
      <c r="BA75" s="7"/>
      <c r="BB75" s="35"/>
      <c r="BC75" s="38"/>
      <c r="BD75" s="36"/>
      <c r="BE75" s="36"/>
      <c r="BF75" s="36"/>
      <c r="BG75" s="38"/>
      <c r="BH75" s="36"/>
      <c r="BI75" s="38"/>
      <c r="BJ75" s="35" t="e">
        <f>([2]!Tabla1[[#This Row],[VALOR TOTAL CONTRATO + VF]]+[2]!Tabla1[[#This Row],[ADICION 1 ]]+[2]!Tabla1[[#This Row],[ADICION 2]]-[2]!Tabla1[[#This Row],[LIBERACION]])</f>
        <v>#REF!</v>
      </c>
      <c r="BK75" s="36"/>
      <c r="BL75" s="38"/>
      <c r="BM75" s="38"/>
      <c r="BN75" s="36"/>
      <c r="BO75" s="36"/>
      <c r="BP75" s="38"/>
      <c r="BQ75" s="36"/>
      <c r="BR75" s="35"/>
      <c r="BS75" s="38"/>
      <c r="BT75" s="7">
        <f t="shared" si="6"/>
        <v>0</v>
      </c>
      <c r="BU75" s="38"/>
      <c r="BV75" s="39"/>
    </row>
    <row r="76" spans="1:74" ht="15" customHeight="1" x14ac:dyDescent="0.25">
      <c r="A76" s="53" t="s">
        <v>470</v>
      </c>
      <c r="B76" s="54" t="s">
        <v>471</v>
      </c>
      <c r="C76" s="25" t="s">
        <v>55</v>
      </c>
      <c r="D76" s="7">
        <v>199</v>
      </c>
      <c r="E76" s="7" t="s">
        <v>222</v>
      </c>
      <c r="F76" s="42" t="s">
        <v>560</v>
      </c>
      <c r="G76" s="7" t="s">
        <v>561</v>
      </c>
      <c r="H76" s="7" t="s">
        <v>128</v>
      </c>
      <c r="I76" s="43">
        <v>44981</v>
      </c>
      <c r="J76" s="7" t="s">
        <v>553</v>
      </c>
      <c r="K76" s="7" t="s">
        <v>61</v>
      </c>
      <c r="L76" s="7" t="s">
        <v>62</v>
      </c>
      <c r="M76" s="42" t="s">
        <v>562</v>
      </c>
      <c r="N76" s="7">
        <v>76111801</v>
      </c>
      <c r="O76" s="1" t="s">
        <v>563</v>
      </c>
      <c r="P76" s="27">
        <v>16325000</v>
      </c>
      <c r="Q76" s="27">
        <v>16325000</v>
      </c>
      <c r="R76" s="7">
        <v>20823</v>
      </c>
      <c r="S76" s="7" t="s">
        <v>519</v>
      </c>
      <c r="T76" s="7" t="s">
        <v>535</v>
      </c>
      <c r="U76" s="7" t="s">
        <v>536</v>
      </c>
      <c r="V76" s="36"/>
      <c r="W76" s="7"/>
      <c r="X76" s="7"/>
      <c r="Y76" s="30"/>
      <c r="Z76" s="7"/>
      <c r="AA76" s="36"/>
      <c r="AB76" s="7"/>
      <c r="AC76" s="7"/>
      <c r="AD76" s="7"/>
      <c r="AE76" s="7"/>
      <c r="AF76" s="36"/>
      <c r="AG76" s="36"/>
      <c r="AH76" s="36"/>
      <c r="AI76" s="36"/>
      <c r="AJ76" s="36"/>
      <c r="AK76" s="44"/>
      <c r="AL76" s="45" t="e">
        <f ca="1">+YEAR(TODAY())-YEAR([2]!Tabla1[[#This Row],[FECHA DE NACIMIENTO]])</f>
        <v>#REF!</v>
      </c>
      <c r="AM76" s="7"/>
      <c r="AN76" s="30"/>
      <c r="AO76" s="35"/>
      <c r="AP76" s="36"/>
      <c r="AQ76" s="36"/>
      <c r="AR76" s="36"/>
      <c r="AS76" s="46"/>
      <c r="AT76" s="7"/>
      <c r="AU76" s="30"/>
      <c r="AV76" s="7"/>
      <c r="AW76" s="30"/>
      <c r="AX76" s="30"/>
      <c r="AY76" s="7"/>
      <c r="AZ76" s="7"/>
      <c r="BA76" s="7"/>
      <c r="BB76" s="35"/>
      <c r="BC76" s="38"/>
      <c r="BD76" s="36"/>
      <c r="BE76" s="36"/>
      <c r="BF76" s="36"/>
      <c r="BG76" s="38"/>
      <c r="BH76" s="36"/>
      <c r="BI76" s="38"/>
      <c r="BJ76" s="35" t="e">
        <f>([2]!Tabla1[[#This Row],[VALOR TOTAL CONTRATO + VF]]+[2]!Tabla1[[#This Row],[ADICION 1 ]]+[2]!Tabla1[[#This Row],[ADICION 2]]-[2]!Tabla1[[#This Row],[LIBERACION]])</f>
        <v>#REF!</v>
      </c>
      <c r="BK76" s="36"/>
      <c r="BL76" s="38"/>
      <c r="BM76" s="38"/>
      <c r="BN76" s="36"/>
      <c r="BO76" s="36"/>
      <c r="BP76" s="38"/>
      <c r="BQ76" s="36"/>
      <c r="BR76" s="35"/>
      <c r="BS76" s="38"/>
      <c r="BT76" s="7">
        <f t="shared" si="6"/>
        <v>0</v>
      </c>
      <c r="BU76" s="38"/>
      <c r="BV76" s="39"/>
    </row>
    <row r="77" spans="1:74" ht="15" customHeight="1" x14ac:dyDescent="0.25">
      <c r="A77" s="53" t="s">
        <v>470</v>
      </c>
      <c r="B77" s="54" t="s">
        <v>471</v>
      </c>
      <c r="C77" s="25" t="s">
        <v>55</v>
      </c>
      <c r="D77" s="7">
        <v>201</v>
      </c>
      <c r="E77" s="7" t="s">
        <v>222</v>
      </c>
      <c r="F77" s="42" t="s">
        <v>564</v>
      </c>
      <c r="G77" s="7" t="s">
        <v>565</v>
      </c>
      <c r="H77" s="7" t="s">
        <v>128</v>
      </c>
      <c r="I77" s="43">
        <v>44967</v>
      </c>
      <c r="J77" s="7" t="s">
        <v>60</v>
      </c>
      <c r="K77" s="7" t="s">
        <v>61</v>
      </c>
      <c r="L77" s="7" t="s">
        <v>62</v>
      </c>
      <c r="M77" s="42" t="s">
        <v>566</v>
      </c>
      <c r="N77" s="7">
        <v>81111504</v>
      </c>
      <c r="O77" s="1" t="s">
        <v>139</v>
      </c>
      <c r="P77" s="27">
        <v>90000000</v>
      </c>
      <c r="Q77" s="27">
        <v>90000000</v>
      </c>
      <c r="R77" s="7">
        <v>12723</v>
      </c>
      <c r="S77" s="7" t="s">
        <v>296</v>
      </c>
      <c r="T77" s="7" t="s">
        <v>65</v>
      </c>
      <c r="U77" s="7" t="s">
        <v>66</v>
      </c>
      <c r="V77" s="36" t="s">
        <v>536</v>
      </c>
      <c r="W77" s="7" t="s">
        <v>567</v>
      </c>
      <c r="X77" s="7" t="s">
        <v>128</v>
      </c>
      <c r="Y77" s="30">
        <v>44967</v>
      </c>
      <c r="Z77" s="7" t="s">
        <v>61</v>
      </c>
      <c r="AA77" s="36"/>
      <c r="AB77" s="7" t="s">
        <v>69</v>
      </c>
      <c r="AC77" s="7" t="s">
        <v>70</v>
      </c>
      <c r="AD77" s="7" t="s">
        <v>568</v>
      </c>
      <c r="AE77" s="7">
        <v>51833082</v>
      </c>
      <c r="AF77" s="36" t="s">
        <v>142</v>
      </c>
      <c r="AG77" s="36" t="s">
        <v>569</v>
      </c>
      <c r="AH77" s="36" t="s">
        <v>570</v>
      </c>
      <c r="AI77" s="36" t="s">
        <v>478</v>
      </c>
      <c r="AJ77" s="36" t="s">
        <v>536</v>
      </c>
      <c r="AK77" s="44">
        <v>24402</v>
      </c>
      <c r="AL77" s="45" t="e">
        <f ca="1">+YEAR(TODAY())-YEAR([2]!Tabla1[[#This Row],[FECHA DE NACIMIENTO]])</f>
        <v>#REF!</v>
      </c>
      <c r="AM77" s="7">
        <v>36323</v>
      </c>
      <c r="AN77" s="30">
        <v>44967</v>
      </c>
      <c r="AO77" s="35">
        <v>90000000</v>
      </c>
      <c r="AP77" s="36"/>
      <c r="AQ77" s="36"/>
      <c r="AR77" s="36"/>
      <c r="AS77" s="46">
        <v>90000000</v>
      </c>
      <c r="AT77" s="7" t="s">
        <v>76</v>
      </c>
      <c r="AU77" s="30">
        <v>44967</v>
      </c>
      <c r="AV77" s="7" t="s">
        <v>75</v>
      </c>
      <c r="AW77" s="30">
        <v>44970</v>
      </c>
      <c r="AX77" s="30">
        <v>45272</v>
      </c>
      <c r="AY77" s="7">
        <f t="shared" ref="AY77:AY90" si="7">(AX77-AW77)</f>
        <v>302</v>
      </c>
      <c r="AZ77" s="7" t="s">
        <v>93</v>
      </c>
      <c r="BA77" s="7">
        <v>19498970</v>
      </c>
      <c r="BB77" s="35"/>
      <c r="BC77" s="38"/>
      <c r="BD77" s="36"/>
      <c r="BE77" s="36"/>
      <c r="BF77" s="36"/>
      <c r="BG77" s="38"/>
      <c r="BH77" s="36"/>
      <c r="BI77" s="38"/>
      <c r="BJ77" s="35" t="e">
        <f>([2]!Tabla1[[#This Row],[VALOR TOTAL CONTRATO + VF]]+[2]!Tabla1[[#This Row],[ADICION 1 ]]+[2]!Tabla1[[#This Row],[ADICION 2]]-[2]!Tabla1[[#This Row],[LIBERACION]])</f>
        <v>#REF!</v>
      </c>
      <c r="BK77" s="36"/>
      <c r="BL77" s="38"/>
      <c r="BM77" s="38"/>
      <c r="BN77" s="36"/>
      <c r="BO77" s="36"/>
      <c r="BP77" s="38"/>
      <c r="BQ77" s="36"/>
      <c r="BR77" s="35"/>
      <c r="BS77" s="38"/>
      <c r="BT77" s="7">
        <f t="shared" si="6"/>
        <v>302</v>
      </c>
      <c r="BU77" s="38"/>
      <c r="BV77" s="39"/>
    </row>
    <row r="78" spans="1:74" ht="15" customHeight="1" x14ac:dyDescent="0.25">
      <c r="A78" s="53" t="s">
        <v>470</v>
      </c>
      <c r="B78" s="54" t="s">
        <v>471</v>
      </c>
      <c r="C78" s="25" t="s">
        <v>55</v>
      </c>
      <c r="D78" s="7">
        <v>206</v>
      </c>
      <c r="E78" s="7" t="s">
        <v>222</v>
      </c>
      <c r="F78" s="42" t="s">
        <v>571</v>
      </c>
      <c r="G78" s="7" t="s">
        <v>572</v>
      </c>
      <c r="H78" s="7" t="s">
        <v>128</v>
      </c>
      <c r="I78" s="43">
        <v>44963</v>
      </c>
      <c r="J78" s="7" t="s">
        <v>60</v>
      </c>
      <c r="K78" s="7" t="s">
        <v>61</v>
      </c>
      <c r="L78" s="7" t="s">
        <v>62</v>
      </c>
      <c r="M78" s="42" t="s">
        <v>573</v>
      </c>
      <c r="N78" s="7" t="s">
        <v>169</v>
      </c>
      <c r="O78" s="1" t="s">
        <v>170</v>
      </c>
      <c r="P78" s="27">
        <v>66000000</v>
      </c>
      <c r="Q78" s="27">
        <v>66000000</v>
      </c>
      <c r="R78" s="7">
        <v>19523</v>
      </c>
      <c r="S78" s="7" t="s">
        <v>314</v>
      </c>
      <c r="T78" s="7" t="s">
        <v>65</v>
      </c>
      <c r="U78" s="7" t="s">
        <v>66</v>
      </c>
      <c r="V78" s="36" t="s">
        <v>536</v>
      </c>
      <c r="W78" s="7" t="s">
        <v>574</v>
      </c>
      <c r="X78" s="7" t="s">
        <v>128</v>
      </c>
      <c r="Y78" s="30">
        <v>44965</v>
      </c>
      <c r="Z78" s="7" t="s">
        <v>61</v>
      </c>
      <c r="AA78" s="36"/>
      <c r="AB78" s="7" t="s">
        <v>69</v>
      </c>
      <c r="AC78" s="7" t="s">
        <v>70</v>
      </c>
      <c r="AD78" s="7" t="s">
        <v>575</v>
      </c>
      <c r="AE78" s="7">
        <v>7214449</v>
      </c>
      <c r="AF78" s="36" t="s">
        <v>142</v>
      </c>
      <c r="AG78" s="36" t="s">
        <v>576</v>
      </c>
      <c r="AH78" s="36" t="s">
        <v>570</v>
      </c>
      <c r="AI78" s="36" t="s">
        <v>478</v>
      </c>
      <c r="AJ78" s="36" t="s">
        <v>536</v>
      </c>
      <c r="AK78" s="44">
        <v>21224</v>
      </c>
      <c r="AL78" s="45" t="e">
        <f ca="1">+YEAR(TODAY())-YEAR([2]!Tabla1[[#This Row],[FECHA DE NACIMIENTO]])</f>
        <v>#REF!</v>
      </c>
      <c r="AM78" s="7">
        <v>35123</v>
      </c>
      <c r="AN78" s="30">
        <v>44964</v>
      </c>
      <c r="AO78" s="35">
        <v>66000000</v>
      </c>
      <c r="AP78" s="36"/>
      <c r="AQ78" s="36"/>
      <c r="AR78" s="36"/>
      <c r="AS78" s="46">
        <v>66000000</v>
      </c>
      <c r="AT78" s="7" t="s">
        <v>76</v>
      </c>
      <c r="AU78" s="30">
        <v>44964</v>
      </c>
      <c r="AV78" s="7" t="s">
        <v>75</v>
      </c>
      <c r="AW78" s="30">
        <v>44966</v>
      </c>
      <c r="AX78" s="30">
        <v>45291</v>
      </c>
      <c r="AY78" s="7">
        <f t="shared" si="7"/>
        <v>325</v>
      </c>
      <c r="AZ78" s="7" t="s">
        <v>577</v>
      </c>
      <c r="BA78" s="7">
        <v>79994053</v>
      </c>
      <c r="BB78" s="35"/>
      <c r="BC78" s="38"/>
      <c r="BD78" s="36"/>
      <c r="BE78" s="36"/>
      <c r="BF78" s="36"/>
      <c r="BG78" s="38"/>
      <c r="BH78" s="36"/>
      <c r="BI78" s="38"/>
      <c r="BJ78" s="35" t="e">
        <f>([2]!Tabla1[[#This Row],[VALOR TOTAL CONTRATO + VF]]+[2]!Tabla1[[#This Row],[ADICION 1 ]]+[2]!Tabla1[[#This Row],[ADICION 2]]-[2]!Tabla1[[#This Row],[LIBERACION]])</f>
        <v>#REF!</v>
      </c>
      <c r="BK78" s="36"/>
      <c r="BL78" s="38"/>
      <c r="BM78" s="38"/>
      <c r="BN78" s="36"/>
      <c r="BO78" s="36"/>
      <c r="BP78" s="38"/>
      <c r="BQ78" s="36"/>
      <c r="BR78" s="35"/>
      <c r="BS78" s="38"/>
      <c r="BT78" s="7">
        <f t="shared" si="6"/>
        <v>325</v>
      </c>
      <c r="BU78" s="38"/>
      <c r="BV78" s="39"/>
    </row>
    <row r="79" spans="1:74" ht="15" customHeight="1" x14ac:dyDescent="0.25">
      <c r="A79" s="53" t="s">
        <v>470</v>
      </c>
      <c r="B79" s="54" t="s">
        <v>471</v>
      </c>
      <c r="C79" s="25" t="s">
        <v>55</v>
      </c>
      <c r="D79" s="7">
        <v>210</v>
      </c>
      <c r="E79" s="7" t="s">
        <v>222</v>
      </c>
      <c r="F79" s="42" t="s">
        <v>578</v>
      </c>
      <c r="G79" s="7" t="s">
        <v>579</v>
      </c>
      <c r="H79" s="7" t="s">
        <v>128</v>
      </c>
      <c r="I79" s="43">
        <v>44972</v>
      </c>
      <c r="J79" s="7" t="s">
        <v>60</v>
      </c>
      <c r="K79" s="7" t="s">
        <v>61</v>
      </c>
      <c r="L79" s="7" t="s">
        <v>62</v>
      </c>
      <c r="M79" s="42" t="s">
        <v>580</v>
      </c>
      <c r="N79" s="7" t="s">
        <v>169</v>
      </c>
      <c r="O79" s="1" t="s">
        <v>170</v>
      </c>
      <c r="P79" s="27">
        <v>63000000</v>
      </c>
      <c r="Q79" s="27">
        <v>63000000</v>
      </c>
      <c r="R79" s="7">
        <v>21223</v>
      </c>
      <c r="S79" s="7" t="s">
        <v>314</v>
      </c>
      <c r="T79" s="7" t="s">
        <v>65</v>
      </c>
      <c r="U79" s="7" t="s">
        <v>66</v>
      </c>
      <c r="V79" s="36" t="s">
        <v>536</v>
      </c>
      <c r="W79" s="7" t="s">
        <v>581</v>
      </c>
      <c r="X79" s="7" t="s">
        <v>128</v>
      </c>
      <c r="Y79" s="30">
        <v>44977</v>
      </c>
      <c r="Z79" s="7" t="s">
        <v>61</v>
      </c>
      <c r="AA79" s="36"/>
      <c r="AB79" s="7" t="s">
        <v>69</v>
      </c>
      <c r="AC79" s="7" t="s">
        <v>70</v>
      </c>
      <c r="AD79" s="7" t="s">
        <v>582</v>
      </c>
      <c r="AE79" s="7">
        <v>75066578</v>
      </c>
      <c r="AF79" s="36" t="s">
        <v>142</v>
      </c>
      <c r="AG79" s="36" t="s">
        <v>583</v>
      </c>
      <c r="AH79" s="36" t="s">
        <v>570</v>
      </c>
      <c r="AI79" s="36" t="s">
        <v>478</v>
      </c>
      <c r="AJ79" s="36" t="s">
        <v>536</v>
      </c>
      <c r="AK79" s="44">
        <v>26367</v>
      </c>
      <c r="AL79" s="45" t="e">
        <f ca="1">+YEAR(TODAY())-YEAR([2]!Tabla1[[#This Row],[FECHA DE NACIMIENTO]])</f>
        <v>#REF!</v>
      </c>
      <c r="AM79" s="7">
        <v>39023</v>
      </c>
      <c r="AN79" s="30"/>
      <c r="AO79" s="35">
        <v>63000000</v>
      </c>
      <c r="AP79" s="36"/>
      <c r="AQ79" s="36"/>
      <c r="AR79" s="36"/>
      <c r="AS79" s="46">
        <v>63000000</v>
      </c>
      <c r="AT79" s="7" t="s">
        <v>76</v>
      </c>
      <c r="AU79" s="30">
        <v>44974</v>
      </c>
      <c r="AV79" s="7" t="s">
        <v>75</v>
      </c>
      <c r="AW79" s="30">
        <v>44977</v>
      </c>
      <c r="AX79" s="30">
        <v>45291</v>
      </c>
      <c r="AY79" s="7">
        <f t="shared" si="7"/>
        <v>314</v>
      </c>
      <c r="AZ79" s="7" t="s">
        <v>577</v>
      </c>
      <c r="BA79" s="7">
        <v>79994053</v>
      </c>
      <c r="BB79" s="35"/>
      <c r="BC79" s="38"/>
      <c r="BD79" s="36"/>
      <c r="BE79" s="36"/>
      <c r="BF79" s="36"/>
      <c r="BG79" s="38"/>
      <c r="BH79" s="36"/>
      <c r="BI79" s="38"/>
      <c r="BJ79" s="35" t="e">
        <f>([2]!Tabla1[[#This Row],[VALOR TOTAL CONTRATO + VF]]+[2]!Tabla1[[#This Row],[ADICION 1 ]]+[2]!Tabla1[[#This Row],[ADICION 2]]-[2]!Tabla1[[#This Row],[LIBERACION]])</f>
        <v>#REF!</v>
      </c>
      <c r="BK79" s="36"/>
      <c r="BL79" s="38"/>
      <c r="BM79" s="38"/>
      <c r="BN79" s="36"/>
      <c r="BO79" s="36"/>
      <c r="BP79" s="38"/>
      <c r="BQ79" s="36"/>
      <c r="BR79" s="35"/>
      <c r="BS79" s="38"/>
      <c r="BT79" s="7">
        <f t="shared" si="6"/>
        <v>314</v>
      </c>
      <c r="BU79" s="38"/>
      <c r="BV79" s="39"/>
    </row>
    <row r="80" spans="1:74" ht="15" customHeight="1" x14ac:dyDescent="0.25">
      <c r="A80" s="53" t="s">
        <v>470</v>
      </c>
      <c r="B80" s="54" t="s">
        <v>471</v>
      </c>
      <c r="C80" s="25" t="s">
        <v>55</v>
      </c>
      <c r="D80" s="7">
        <v>228</v>
      </c>
      <c r="E80" s="7" t="s">
        <v>222</v>
      </c>
      <c r="F80" s="42" t="s">
        <v>584</v>
      </c>
      <c r="G80" s="7" t="s">
        <v>585</v>
      </c>
      <c r="H80" s="7" t="s">
        <v>128</v>
      </c>
      <c r="I80" s="43">
        <v>44985</v>
      </c>
      <c r="J80" s="7" t="s">
        <v>60</v>
      </c>
      <c r="K80" s="7" t="s">
        <v>339</v>
      </c>
      <c r="L80" s="7" t="s">
        <v>87</v>
      </c>
      <c r="M80" s="42" t="s">
        <v>586</v>
      </c>
      <c r="N80" s="7">
        <v>30171510</v>
      </c>
      <c r="O80" s="1" t="s">
        <v>587</v>
      </c>
      <c r="P80" s="27">
        <v>1814000000</v>
      </c>
      <c r="Q80" s="27">
        <v>1710773000</v>
      </c>
      <c r="R80" s="7">
        <v>23023</v>
      </c>
      <c r="S80" s="7" t="s">
        <v>90</v>
      </c>
      <c r="T80" s="7" t="s">
        <v>535</v>
      </c>
      <c r="U80" s="7" t="s">
        <v>536</v>
      </c>
      <c r="V80" s="36"/>
      <c r="W80" s="7"/>
      <c r="X80" s="7"/>
      <c r="Y80" s="30"/>
      <c r="Z80" s="7"/>
      <c r="AA80" s="36"/>
      <c r="AB80" s="7"/>
      <c r="AC80" s="7"/>
      <c r="AD80" s="7"/>
      <c r="AE80" s="7"/>
      <c r="AF80" s="36"/>
      <c r="AG80" s="36"/>
      <c r="AH80" s="36"/>
      <c r="AI80" s="36"/>
      <c r="AJ80" s="36"/>
      <c r="AK80" s="44"/>
      <c r="AL80" s="45" t="e">
        <f ca="1">+YEAR(TODAY())-YEAR([2]!Tabla1[[#This Row],[FECHA DE NACIMIENTO]])</f>
        <v>#REF!</v>
      </c>
      <c r="AM80" s="7"/>
      <c r="AN80" s="30"/>
      <c r="AO80" s="35"/>
      <c r="AP80" s="36"/>
      <c r="AQ80" s="36"/>
      <c r="AR80" s="36"/>
      <c r="AS80" s="46"/>
      <c r="AT80" s="7"/>
      <c r="AU80" s="30"/>
      <c r="AV80" s="7"/>
      <c r="AW80" s="30"/>
      <c r="AX80" s="30"/>
      <c r="AY80" s="7">
        <f t="shared" si="7"/>
        <v>0</v>
      </c>
      <c r="AZ80" s="7"/>
      <c r="BA80" s="7"/>
      <c r="BB80" s="35"/>
      <c r="BC80" s="38"/>
      <c r="BD80" s="36"/>
      <c r="BE80" s="36"/>
      <c r="BF80" s="36"/>
      <c r="BG80" s="38"/>
      <c r="BH80" s="36"/>
      <c r="BI80" s="38"/>
      <c r="BJ80" s="35" t="e">
        <f>([2]!Tabla1[[#This Row],[VALOR TOTAL CONTRATO + VF]]+[2]!Tabla1[[#This Row],[ADICION 1 ]]+[2]!Tabla1[[#This Row],[ADICION 2]]-[2]!Tabla1[[#This Row],[LIBERACION]])</f>
        <v>#REF!</v>
      </c>
      <c r="BK80" s="36"/>
      <c r="BL80" s="38"/>
      <c r="BM80" s="38"/>
      <c r="BN80" s="36"/>
      <c r="BO80" s="36"/>
      <c r="BP80" s="38"/>
      <c r="BQ80" s="36"/>
      <c r="BR80" s="35"/>
      <c r="BS80" s="38"/>
      <c r="BT80" s="7">
        <f t="shared" si="6"/>
        <v>0</v>
      </c>
      <c r="BU80" s="38"/>
      <c r="BV80" s="39"/>
    </row>
    <row r="81" spans="1:74" ht="15" customHeight="1" x14ac:dyDescent="0.25">
      <c r="A81" s="53" t="s">
        <v>470</v>
      </c>
      <c r="B81" s="54" t="s">
        <v>471</v>
      </c>
      <c r="C81" s="25" t="s">
        <v>55</v>
      </c>
      <c r="D81" s="7">
        <v>233</v>
      </c>
      <c r="E81" s="7" t="s">
        <v>222</v>
      </c>
      <c r="F81" s="42" t="s">
        <v>588</v>
      </c>
      <c r="G81" s="7" t="s">
        <v>589</v>
      </c>
      <c r="H81" s="7" t="s">
        <v>128</v>
      </c>
      <c r="I81" s="43">
        <v>44985</v>
      </c>
      <c r="J81" s="7" t="s">
        <v>553</v>
      </c>
      <c r="K81" s="7" t="s">
        <v>61</v>
      </c>
      <c r="L81" s="7" t="s">
        <v>319</v>
      </c>
      <c r="M81" s="42" t="s">
        <v>590</v>
      </c>
      <c r="N81" s="7" t="s">
        <v>591</v>
      </c>
      <c r="O81" s="1" t="s">
        <v>592</v>
      </c>
      <c r="P81" s="27">
        <v>16414056.75</v>
      </c>
      <c r="Q81" s="27">
        <v>16414056.75</v>
      </c>
      <c r="R81" s="7">
        <v>21523</v>
      </c>
      <c r="S81" s="7" t="s">
        <v>90</v>
      </c>
      <c r="T81" s="7" t="s">
        <v>535</v>
      </c>
      <c r="U81" s="7" t="s">
        <v>536</v>
      </c>
      <c r="V81" s="36"/>
      <c r="W81" s="7"/>
      <c r="X81" s="7"/>
      <c r="Y81" s="30"/>
      <c r="Z81" s="7"/>
      <c r="AA81" s="36"/>
      <c r="AB81" s="7"/>
      <c r="AC81" s="7"/>
      <c r="AD81" s="7"/>
      <c r="AE81" s="7"/>
      <c r="AF81" s="36"/>
      <c r="AG81" s="36"/>
      <c r="AH81" s="36"/>
      <c r="AI81" s="36"/>
      <c r="AJ81" s="36"/>
      <c r="AK81" s="44"/>
      <c r="AL81" s="45" t="e">
        <f ca="1">+YEAR(TODAY())-YEAR([2]!Tabla1[[#This Row],[FECHA DE NACIMIENTO]])</f>
        <v>#REF!</v>
      </c>
      <c r="AM81" s="7"/>
      <c r="AN81" s="30"/>
      <c r="AO81" s="35"/>
      <c r="AP81" s="36"/>
      <c r="AQ81" s="36"/>
      <c r="AR81" s="36"/>
      <c r="AS81" s="46"/>
      <c r="AT81" s="7"/>
      <c r="AU81" s="30"/>
      <c r="AV81" s="7"/>
      <c r="AW81" s="30"/>
      <c r="AX81" s="30"/>
      <c r="AY81" s="7">
        <f t="shared" si="7"/>
        <v>0</v>
      </c>
      <c r="AZ81" s="7"/>
      <c r="BA81" s="7"/>
      <c r="BB81" s="35"/>
      <c r="BC81" s="38"/>
      <c r="BD81" s="36"/>
      <c r="BE81" s="36"/>
      <c r="BF81" s="36"/>
      <c r="BG81" s="38"/>
      <c r="BH81" s="36"/>
      <c r="BI81" s="38"/>
      <c r="BJ81" s="35" t="e">
        <f>([2]!Tabla1[[#This Row],[VALOR TOTAL CONTRATO + VF]]+[2]!Tabla1[[#This Row],[ADICION 1 ]]+[2]!Tabla1[[#This Row],[ADICION 2]]-[2]!Tabla1[[#This Row],[LIBERACION]])</f>
        <v>#REF!</v>
      </c>
      <c r="BK81" s="36"/>
      <c r="BL81" s="38"/>
      <c r="BM81" s="38"/>
      <c r="BN81" s="36"/>
      <c r="BO81" s="36"/>
      <c r="BP81" s="38"/>
      <c r="BQ81" s="36"/>
      <c r="BR81" s="35"/>
      <c r="BS81" s="38"/>
      <c r="BT81" s="7">
        <f t="shared" si="6"/>
        <v>0</v>
      </c>
      <c r="BU81" s="38"/>
      <c r="BV81" s="39"/>
    </row>
    <row r="82" spans="1:74" ht="15" customHeight="1" x14ac:dyDescent="0.25">
      <c r="A82" s="53" t="s">
        <v>470</v>
      </c>
      <c r="B82" s="54" t="s">
        <v>471</v>
      </c>
      <c r="C82" s="25" t="s">
        <v>55</v>
      </c>
      <c r="D82" s="7">
        <v>235</v>
      </c>
      <c r="E82" s="7" t="s">
        <v>222</v>
      </c>
      <c r="F82" s="42" t="s">
        <v>593</v>
      </c>
      <c r="G82" s="7" t="s">
        <v>594</v>
      </c>
      <c r="H82" s="7" t="s">
        <v>128</v>
      </c>
      <c r="I82" s="43">
        <v>44980</v>
      </c>
      <c r="J82" s="7" t="s">
        <v>60</v>
      </c>
      <c r="K82" s="7" t="s">
        <v>61</v>
      </c>
      <c r="L82" s="7" t="s">
        <v>344</v>
      </c>
      <c r="M82" s="42" t="s">
        <v>595</v>
      </c>
      <c r="N82" s="7" t="s">
        <v>596</v>
      </c>
      <c r="O82" s="1" t="s">
        <v>597</v>
      </c>
      <c r="P82" s="27">
        <v>34410000</v>
      </c>
      <c r="Q82" s="27">
        <v>34410000</v>
      </c>
      <c r="R82" s="7">
        <v>21123</v>
      </c>
      <c r="S82" s="7" t="s">
        <v>64</v>
      </c>
      <c r="T82" s="7" t="s">
        <v>535</v>
      </c>
      <c r="U82" s="7" t="s">
        <v>536</v>
      </c>
      <c r="V82" s="36"/>
      <c r="W82" s="7"/>
      <c r="X82" s="7"/>
      <c r="Y82" s="30"/>
      <c r="Z82" s="7"/>
      <c r="AA82" s="36"/>
      <c r="AB82" s="7"/>
      <c r="AC82" s="7"/>
      <c r="AD82" s="7"/>
      <c r="AE82" s="7"/>
      <c r="AF82" s="36"/>
      <c r="AG82" s="36"/>
      <c r="AH82" s="36"/>
      <c r="AI82" s="36"/>
      <c r="AJ82" s="36"/>
      <c r="AK82" s="44"/>
      <c r="AL82" s="45" t="e">
        <f ca="1">+YEAR(TODAY())-YEAR([2]!Tabla1[[#This Row],[FECHA DE NACIMIENTO]])</f>
        <v>#REF!</v>
      </c>
      <c r="AM82" s="7"/>
      <c r="AN82" s="30"/>
      <c r="AO82" s="35"/>
      <c r="AP82" s="36"/>
      <c r="AQ82" s="36"/>
      <c r="AR82" s="36"/>
      <c r="AS82" s="46"/>
      <c r="AT82" s="7"/>
      <c r="AU82" s="30"/>
      <c r="AV82" s="7"/>
      <c r="AW82" s="30"/>
      <c r="AX82" s="30"/>
      <c r="AY82" s="7">
        <f t="shared" si="7"/>
        <v>0</v>
      </c>
      <c r="AZ82" s="7"/>
      <c r="BA82" s="7"/>
      <c r="BB82" s="35"/>
      <c r="BC82" s="38"/>
      <c r="BD82" s="36"/>
      <c r="BE82" s="36"/>
      <c r="BF82" s="36"/>
      <c r="BG82" s="38"/>
      <c r="BH82" s="36"/>
      <c r="BI82" s="38"/>
      <c r="BJ82" s="35" t="e">
        <f>([2]!Tabla1[[#This Row],[VALOR TOTAL CONTRATO + VF]]+[2]!Tabla1[[#This Row],[ADICION 1 ]]+[2]!Tabla1[[#This Row],[ADICION 2]]-[2]!Tabla1[[#This Row],[LIBERACION]])</f>
        <v>#REF!</v>
      </c>
      <c r="BK82" s="36"/>
      <c r="BL82" s="38"/>
      <c r="BM82" s="38"/>
      <c r="BN82" s="36"/>
      <c r="BO82" s="36"/>
      <c r="BP82" s="38"/>
      <c r="BQ82" s="36"/>
      <c r="BR82" s="35"/>
      <c r="BS82" s="38"/>
      <c r="BT82" s="7">
        <f t="shared" si="6"/>
        <v>0</v>
      </c>
      <c r="BU82" s="38"/>
      <c r="BV82" s="39"/>
    </row>
    <row r="83" spans="1:74" ht="15" customHeight="1" x14ac:dyDescent="0.25">
      <c r="A83" s="53" t="s">
        <v>470</v>
      </c>
      <c r="B83" s="54" t="s">
        <v>471</v>
      </c>
      <c r="C83" s="25" t="s">
        <v>55</v>
      </c>
      <c r="D83" s="7">
        <v>238</v>
      </c>
      <c r="E83" s="7" t="s">
        <v>222</v>
      </c>
      <c r="F83" s="42" t="s">
        <v>598</v>
      </c>
      <c r="G83" s="7" t="s">
        <v>599</v>
      </c>
      <c r="H83" s="7" t="s">
        <v>128</v>
      </c>
      <c r="I83" s="43">
        <v>44973</v>
      </c>
      <c r="J83" s="7" t="s">
        <v>60</v>
      </c>
      <c r="K83" s="7" t="s">
        <v>61</v>
      </c>
      <c r="L83" s="7" t="s">
        <v>344</v>
      </c>
      <c r="M83" s="42" t="s">
        <v>345</v>
      </c>
      <c r="N83" s="7" t="s">
        <v>600</v>
      </c>
      <c r="O83" s="1" t="s">
        <v>597</v>
      </c>
      <c r="P83" s="27">
        <v>90000000</v>
      </c>
      <c r="Q83" s="27">
        <v>90000000</v>
      </c>
      <c r="R83" s="7">
        <v>19823</v>
      </c>
      <c r="S83" s="7" t="s">
        <v>90</v>
      </c>
      <c r="T83" s="7" t="s">
        <v>65</v>
      </c>
      <c r="U83" s="7" t="s">
        <v>66</v>
      </c>
      <c r="V83" s="36" t="s">
        <v>536</v>
      </c>
      <c r="W83" s="7" t="s">
        <v>601</v>
      </c>
      <c r="X83" s="7" t="s">
        <v>128</v>
      </c>
      <c r="Y83" s="30">
        <v>44977</v>
      </c>
      <c r="Z83" s="7" t="s">
        <v>61</v>
      </c>
      <c r="AA83" s="36"/>
      <c r="AB83" s="7" t="s">
        <v>69</v>
      </c>
      <c r="AC83" s="7" t="s">
        <v>70</v>
      </c>
      <c r="AD83" s="7" t="s">
        <v>602</v>
      </c>
      <c r="AE83" s="7">
        <v>51967613</v>
      </c>
      <c r="AF83" s="36" t="s">
        <v>142</v>
      </c>
      <c r="AG83" s="36" t="s">
        <v>569</v>
      </c>
      <c r="AH83" s="36" t="s">
        <v>570</v>
      </c>
      <c r="AI83" s="36" t="s">
        <v>478</v>
      </c>
      <c r="AJ83" s="36" t="s">
        <v>536</v>
      </c>
      <c r="AK83" s="44">
        <v>25348</v>
      </c>
      <c r="AL83" s="45" t="e">
        <f ca="1">+YEAR(TODAY())-YEAR([2]!Tabla1[[#This Row],[FECHA DE NACIMIENTO]])</f>
        <v>#REF!</v>
      </c>
      <c r="AM83" s="7">
        <v>40123</v>
      </c>
      <c r="AN83" s="30">
        <v>44977</v>
      </c>
      <c r="AO83" s="35">
        <v>90000000</v>
      </c>
      <c r="AP83" s="36"/>
      <c r="AQ83" s="36"/>
      <c r="AR83" s="36"/>
      <c r="AS83" s="46">
        <v>90000000</v>
      </c>
      <c r="AT83" s="7" t="s">
        <v>76</v>
      </c>
      <c r="AU83" s="30">
        <v>44977</v>
      </c>
      <c r="AV83" s="7" t="s">
        <v>75</v>
      </c>
      <c r="AW83" s="30">
        <v>44977</v>
      </c>
      <c r="AX83" s="30">
        <v>45280</v>
      </c>
      <c r="AY83" s="7">
        <f t="shared" si="7"/>
        <v>303</v>
      </c>
      <c r="AZ83" s="7" t="s">
        <v>125</v>
      </c>
      <c r="BA83" s="7">
        <v>1010181437</v>
      </c>
      <c r="BB83" s="35"/>
      <c r="BC83" s="38"/>
      <c r="BD83" s="36"/>
      <c r="BE83" s="36"/>
      <c r="BF83" s="36"/>
      <c r="BG83" s="38"/>
      <c r="BH83" s="36"/>
      <c r="BI83" s="38"/>
      <c r="BJ83" s="35" t="e">
        <f>([2]!Tabla1[[#This Row],[VALOR TOTAL CONTRATO + VF]]+[2]!Tabla1[[#This Row],[ADICION 1 ]]+[2]!Tabla1[[#This Row],[ADICION 2]]-[2]!Tabla1[[#This Row],[LIBERACION]])</f>
        <v>#REF!</v>
      </c>
      <c r="BK83" s="36"/>
      <c r="BL83" s="38"/>
      <c r="BM83" s="38"/>
      <c r="BN83" s="36"/>
      <c r="BO83" s="36"/>
      <c r="BP83" s="38"/>
      <c r="BQ83" s="36"/>
      <c r="BR83" s="35"/>
      <c r="BS83" s="38"/>
      <c r="BT83" s="7">
        <f t="shared" si="6"/>
        <v>303</v>
      </c>
      <c r="BU83" s="38"/>
      <c r="BV83" s="39"/>
    </row>
    <row r="84" spans="1:74" ht="15" customHeight="1" x14ac:dyDescent="0.25">
      <c r="A84" s="53" t="s">
        <v>470</v>
      </c>
      <c r="B84" s="54" t="s">
        <v>471</v>
      </c>
      <c r="C84" s="25" t="s">
        <v>55</v>
      </c>
      <c r="D84" s="7">
        <v>275</v>
      </c>
      <c r="E84" s="7" t="s">
        <v>222</v>
      </c>
      <c r="F84" s="42" t="s">
        <v>603</v>
      </c>
      <c r="G84" s="7" t="s">
        <v>604</v>
      </c>
      <c r="H84" s="7" t="s">
        <v>128</v>
      </c>
      <c r="I84" s="43">
        <v>44963</v>
      </c>
      <c r="J84" s="7" t="s">
        <v>60</v>
      </c>
      <c r="K84" s="7" t="s">
        <v>61</v>
      </c>
      <c r="L84" s="7" t="s">
        <v>87</v>
      </c>
      <c r="M84" s="42" t="s">
        <v>605</v>
      </c>
      <c r="N84" s="7" t="s">
        <v>606</v>
      </c>
      <c r="O84" s="1" t="s">
        <v>607</v>
      </c>
      <c r="P84" s="27">
        <v>38500000</v>
      </c>
      <c r="Q84" s="27">
        <v>38500000</v>
      </c>
      <c r="R84" s="7">
        <v>14623</v>
      </c>
      <c r="S84" s="7" t="s">
        <v>90</v>
      </c>
      <c r="T84" s="7" t="s">
        <v>65</v>
      </c>
      <c r="U84" s="7" t="s">
        <v>66</v>
      </c>
      <c r="V84" s="36" t="s">
        <v>536</v>
      </c>
      <c r="W84" s="7" t="s">
        <v>608</v>
      </c>
      <c r="X84" s="7" t="s">
        <v>128</v>
      </c>
      <c r="Y84" s="30">
        <v>44964</v>
      </c>
      <c r="Z84" s="7" t="s">
        <v>61</v>
      </c>
      <c r="AA84" s="36"/>
      <c r="AB84" s="7" t="s">
        <v>69</v>
      </c>
      <c r="AC84" s="7" t="s">
        <v>70</v>
      </c>
      <c r="AD84" s="7" t="s">
        <v>609</v>
      </c>
      <c r="AE84" s="7">
        <v>19262345</v>
      </c>
      <c r="AF84" s="36" t="s">
        <v>142</v>
      </c>
      <c r="AG84" s="36" t="s">
        <v>610</v>
      </c>
      <c r="AH84" s="36" t="s">
        <v>570</v>
      </c>
      <c r="AI84" s="36" t="s">
        <v>478</v>
      </c>
      <c r="AJ84" s="36" t="s">
        <v>536</v>
      </c>
      <c r="AK84" s="44">
        <v>20684</v>
      </c>
      <c r="AL84" s="45" t="e">
        <f ca="1">+YEAR(TODAY())-YEAR([2]!Tabla1[[#This Row],[FECHA DE NACIMIENTO]])</f>
        <v>#REF!</v>
      </c>
      <c r="AM84" s="7">
        <v>35023</v>
      </c>
      <c r="AN84" s="30">
        <v>44964</v>
      </c>
      <c r="AO84" s="35">
        <v>38500000</v>
      </c>
      <c r="AP84" s="36"/>
      <c r="AQ84" s="36"/>
      <c r="AR84" s="36"/>
      <c r="AS84" s="46">
        <v>38500000</v>
      </c>
      <c r="AT84" s="7" t="s">
        <v>76</v>
      </c>
      <c r="AU84" s="30">
        <v>44963</v>
      </c>
      <c r="AV84" s="7" t="s">
        <v>75</v>
      </c>
      <c r="AW84" s="30">
        <v>44964</v>
      </c>
      <c r="AX84" s="30">
        <v>45291</v>
      </c>
      <c r="AY84" s="7">
        <f t="shared" si="7"/>
        <v>327</v>
      </c>
      <c r="AZ84" s="7" t="s">
        <v>93</v>
      </c>
      <c r="BA84" s="7">
        <v>19498970</v>
      </c>
      <c r="BB84" s="35"/>
      <c r="BC84" s="38"/>
      <c r="BD84" s="36"/>
      <c r="BE84" s="36"/>
      <c r="BF84" s="36"/>
      <c r="BG84" s="38"/>
      <c r="BH84" s="36"/>
      <c r="BI84" s="38"/>
      <c r="BJ84" s="35" t="e">
        <f>([2]!Tabla1[[#This Row],[VALOR TOTAL CONTRATO + VF]]+[2]!Tabla1[[#This Row],[ADICION 1 ]]+[2]!Tabla1[[#This Row],[ADICION 2]]-[2]!Tabla1[[#This Row],[LIBERACION]])</f>
        <v>#REF!</v>
      </c>
      <c r="BK84" s="36"/>
      <c r="BL84" s="38"/>
      <c r="BM84" s="38"/>
      <c r="BN84" s="36"/>
      <c r="BO84" s="36"/>
      <c r="BP84" s="38"/>
      <c r="BQ84" s="36"/>
      <c r="BR84" s="35"/>
      <c r="BS84" s="38"/>
      <c r="BT84" s="7">
        <f t="shared" si="6"/>
        <v>327</v>
      </c>
      <c r="BU84" s="38"/>
      <c r="BV84" s="39"/>
    </row>
    <row r="85" spans="1:74" ht="15" customHeight="1" x14ac:dyDescent="0.25">
      <c r="A85" s="53" t="s">
        <v>470</v>
      </c>
      <c r="B85" s="54" t="s">
        <v>471</v>
      </c>
      <c r="C85" s="25" t="s">
        <v>55</v>
      </c>
      <c r="D85" s="7">
        <v>277</v>
      </c>
      <c r="E85" s="7" t="s">
        <v>356</v>
      </c>
      <c r="F85" s="42" t="s">
        <v>611</v>
      </c>
      <c r="G85" s="7" t="s">
        <v>612</v>
      </c>
      <c r="H85" s="7" t="s">
        <v>128</v>
      </c>
      <c r="I85" s="43">
        <v>44978</v>
      </c>
      <c r="J85" s="7" t="s">
        <v>613</v>
      </c>
      <c r="K85" s="7" t="s">
        <v>61</v>
      </c>
      <c r="L85" s="7" t="s">
        <v>62</v>
      </c>
      <c r="M85" s="42" t="s">
        <v>614</v>
      </c>
      <c r="N85" s="7" t="s">
        <v>615</v>
      </c>
      <c r="O85" s="1" t="s">
        <v>616</v>
      </c>
      <c r="P85" s="27">
        <v>125000000</v>
      </c>
      <c r="Q85" s="27">
        <v>120963500</v>
      </c>
      <c r="R85" s="7">
        <v>14823</v>
      </c>
      <c r="S85" s="7" t="s">
        <v>617</v>
      </c>
      <c r="T85" s="7" t="s">
        <v>535</v>
      </c>
      <c r="U85" s="7" t="s">
        <v>536</v>
      </c>
      <c r="V85" s="36"/>
      <c r="W85" s="7"/>
      <c r="X85" s="7"/>
      <c r="Y85" s="30"/>
      <c r="Z85" s="7"/>
      <c r="AA85" s="36"/>
      <c r="AB85" s="7"/>
      <c r="AC85" s="7"/>
      <c r="AD85" s="7"/>
      <c r="AE85" s="7"/>
      <c r="AF85" s="36"/>
      <c r="AG85" s="36"/>
      <c r="AH85" s="36"/>
      <c r="AI85" s="36"/>
      <c r="AJ85" s="36"/>
      <c r="AK85" s="44"/>
      <c r="AL85" s="45" t="e">
        <f ca="1">+YEAR(TODAY())-YEAR([2]!Tabla1[[#This Row],[FECHA DE NACIMIENTO]])</f>
        <v>#REF!</v>
      </c>
      <c r="AM85" s="7"/>
      <c r="AN85" s="30"/>
      <c r="AO85" s="35"/>
      <c r="AP85" s="36"/>
      <c r="AQ85" s="36"/>
      <c r="AR85" s="36"/>
      <c r="AS85" s="46"/>
      <c r="AT85" s="7"/>
      <c r="AU85" s="30"/>
      <c r="AV85" s="7"/>
      <c r="AW85" s="30"/>
      <c r="AX85" s="30"/>
      <c r="AY85" s="7">
        <f t="shared" si="7"/>
        <v>0</v>
      </c>
      <c r="AZ85" s="7"/>
      <c r="BA85" s="7"/>
      <c r="BB85" s="35"/>
      <c r="BC85" s="38"/>
      <c r="BD85" s="36"/>
      <c r="BE85" s="36"/>
      <c r="BF85" s="36"/>
      <c r="BG85" s="38"/>
      <c r="BH85" s="36"/>
      <c r="BI85" s="38"/>
      <c r="BJ85" s="35" t="e">
        <f>([2]!Tabla1[[#This Row],[VALOR TOTAL CONTRATO + VF]]+[2]!Tabla1[[#This Row],[ADICION 1 ]]+[2]!Tabla1[[#This Row],[ADICION 2]]-[2]!Tabla1[[#This Row],[LIBERACION]])</f>
        <v>#REF!</v>
      </c>
      <c r="BK85" s="36"/>
      <c r="BL85" s="38"/>
      <c r="BM85" s="38"/>
      <c r="BN85" s="36"/>
      <c r="BO85" s="36"/>
      <c r="BP85" s="38"/>
      <c r="BQ85" s="36"/>
      <c r="BR85" s="35"/>
      <c r="BS85" s="38"/>
      <c r="BT85" s="7">
        <f t="shared" si="6"/>
        <v>0</v>
      </c>
      <c r="BU85" s="38"/>
      <c r="BV85" s="39"/>
    </row>
    <row r="86" spans="1:74" ht="15" customHeight="1" x14ac:dyDescent="0.25">
      <c r="A86" s="53" t="s">
        <v>470</v>
      </c>
      <c r="B86" s="54" t="s">
        <v>471</v>
      </c>
      <c r="C86" s="25" t="s">
        <v>55</v>
      </c>
      <c r="D86" s="7">
        <v>281</v>
      </c>
      <c r="E86" s="7" t="s">
        <v>222</v>
      </c>
      <c r="F86" s="42" t="s">
        <v>618</v>
      </c>
      <c r="G86" s="7" t="s">
        <v>619</v>
      </c>
      <c r="H86" s="7" t="s">
        <v>128</v>
      </c>
      <c r="I86" s="43">
        <v>44985</v>
      </c>
      <c r="J86" s="7" t="s">
        <v>60</v>
      </c>
      <c r="K86" s="7" t="s">
        <v>339</v>
      </c>
      <c r="L86" s="7" t="s">
        <v>319</v>
      </c>
      <c r="M86" s="42" t="s">
        <v>340</v>
      </c>
      <c r="N86" s="7">
        <v>73152100</v>
      </c>
      <c r="O86" s="1" t="s">
        <v>620</v>
      </c>
      <c r="P86" s="27">
        <v>16275000</v>
      </c>
      <c r="Q86" s="27">
        <v>16275000</v>
      </c>
      <c r="R86" s="7">
        <v>13023</v>
      </c>
      <c r="S86" s="7" t="s">
        <v>90</v>
      </c>
      <c r="T86" s="7" t="s">
        <v>535</v>
      </c>
      <c r="U86" s="7" t="s">
        <v>536</v>
      </c>
      <c r="V86" s="36"/>
      <c r="W86" s="7"/>
      <c r="X86" s="7"/>
      <c r="Y86" s="30"/>
      <c r="Z86" s="7"/>
      <c r="AA86" s="36"/>
      <c r="AB86" s="7"/>
      <c r="AC86" s="7"/>
      <c r="AD86" s="7"/>
      <c r="AE86" s="7"/>
      <c r="AF86" s="36"/>
      <c r="AG86" s="36"/>
      <c r="AH86" s="36"/>
      <c r="AI86" s="36"/>
      <c r="AJ86" s="36"/>
      <c r="AK86" s="44"/>
      <c r="AL86" s="45" t="e">
        <f ca="1">+YEAR(TODAY())-YEAR([2]!Tabla1[[#This Row],[FECHA DE NACIMIENTO]])</f>
        <v>#REF!</v>
      </c>
      <c r="AM86" s="7"/>
      <c r="AN86" s="30"/>
      <c r="AO86" s="35"/>
      <c r="AP86" s="36"/>
      <c r="AQ86" s="36"/>
      <c r="AR86" s="36"/>
      <c r="AS86" s="46"/>
      <c r="AT86" s="7"/>
      <c r="AU86" s="30"/>
      <c r="AV86" s="7"/>
      <c r="AW86" s="30"/>
      <c r="AX86" s="30"/>
      <c r="AY86" s="7">
        <f t="shared" si="7"/>
        <v>0</v>
      </c>
      <c r="AZ86" s="7"/>
      <c r="BA86" s="7"/>
      <c r="BB86" s="35"/>
      <c r="BC86" s="38"/>
      <c r="BD86" s="36"/>
      <c r="BE86" s="36"/>
      <c r="BF86" s="36"/>
      <c r="BG86" s="38"/>
      <c r="BH86" s="36"/>
      <c r="BI86" s="38"/>
      <c r="BJ86" s="35" t="e">
        <f>([2]!Tabla1[[#This Row],[VALOR TOTAL CONTRATO + VF]]+[2]!Tabla1[[#This Row],[ADICION 1 ]]+[2]!Tabla1[[#This Row],[ADICION 2]]-[2]!Tabla1[[#This Row],[LIBERACION]])</f>
        <v>#REF!</v>
      </c>
      <c r="BK86" s="36"/>
      <c r="BL86" s="38"/>
      <c r="BM86" s="38"/>
      <c r="BN86" s="36"/>
      <c r="BO86" s="36"/>
      <c r="BP86" s="38"/>
      <c r="BQ86" s="36"/>
      <c r="BR86" s="35"/>
      <c r="BS86" s="38"/>
      <c r="BT86" s="7">
        <f t="shared" si="6"/>
        <v>0</v>
      </c>
      <c r="BU86" s="38"/>
      <c r="BV86" s="39"/>
    </row>
    <row r="87" spans="1:74" s="36" customFormat="1" ht="15" customHeight="1" x14ac:dyDescent="0.25">
      <c r="A87" s="53" t="s">
        <v>470</v>
      </c>
      <c r="B87" s="54" t="s">
        <v>471</v>
      </c>
      <c r="C87" s="25" t="s">
        <v>55</v>
      </c>
      <c r="D87" s="7">
        <v>254</v>
      </c>
      <c r="E87" s="7" t="s">
        <v>788</v>
      </c>
      <c r="F87" s="7" t="s">
        <v>628</v>
      </c>
      <c r="G87" s="7" t="s">
        <v>629</v>
      </c>
      <c r="H87" s="7" t="s">
        <v>128</v>
      </c>
      <c r="I87" s="26">
        <v>44970</v>
      </c>
      <c r="J87" s="7" t="s">
        <v>60</v>
      </c>
      <c r="K87" s="7" t="s">
        <v>61</v>
      </c>
      <c r="L87" s="7" t="s">
        <v>630</v>
      </c>
      <c r="M87" s="7" t="s">
        <v>631</v>
      </c>
      <c r="N87" s="7" t="s">
        <v>632</v>
      </c>
      <c r="O87" s="7" t="s">
        <v>633</v>
      </c>
      <c r="P87" s="27">
        <v>75000000</v>
      </c>
      <c r="Q87" s="27">
        <v>75000000</v>
      </c>
      <c r="R87" s="7">
        <v>21623</v>
      </c>
      <c r="S87" s="7" t="s">
        <v>64</v>
      </c>
      <c r="T87" s="7" t="s">
        <v>65</v>
      </c>
      <c r="U87" s="7" t="s">
        <v>66</v>
      </c>
      <c r="W87" s="7" t="s">
        <v>634</v>
      </c>
      <c r="X87" s="7" t="s">
        <v>128</v>
      </c>
      <c r="Y87" s="26">
        <v>44987</v>
      </c>
      <c r="Z87" s="7" t="s">
        <v>635</v>
      </c>
      <c r="AB87" s="7" t="s">
        <v>69</v>
      </c>
      <c r="AC87" s="7" t="s">
        <v>70</v>
      </c>
      <c r="AD87" s="7" t="s">
        <v>636</v>
      </c>
      <c r="AE87" s="7" t="s">
        <v>637</v>
      </c>
      <c r="AG87" s="36" t="s">
        <v>536</v>
      </c>
      <c r="AH87" s="36" t="s">
        <v>570</v>
      </c>
      <c r="AL87" s="31" t="e">
        <f ca="1">+YEAR(TODAY())-YEAR([1]!Tabla1[[#This Row],[FECHA DE NACIMIENTO]])</f>
        <v>#REF!</v>
      </c>
      <c r="AM87" s="7">
        <v>44523</v>
      </c>
      <c r="AN87" s="26">
        <v>44987</v>
      </c>
      <c r="AO87" s="35">
        <v>75000000</v>
      </c>
      <c r="AS87" s="37">
        <f t="shared" ref="AS87:AS90" si="8">SUM(AO87+AP87+AQ87+AR87)</f>
        <v>75000000</v>
      </c>
      <c r="AT87" s="7" t="s">
        <v>570</v>
      </c>
      <c r="AU87" s="26" t="s">
        <v>536</v>
      </c>
      <c r="AV87" s="33" t="s">
        <v>536</v>
      </c>
      <c r="AW87" s="26">
        <v>44987</v>
      </c>
      <c r="AX87" s="26">
        <v>45291</v>
      </c>
      <c r="AY87" s="25">
        <f t="shared" si="7"/>
        <v>304</v>
      </c>
      <c r="AZ87" s="7" t="s">
        <v>638</v>
      </c>
      <c r="BA87" s="7">
        <v>51832657</v>
      </c>
      <c r="BB87" s="35"/>
      <c r="BC87" s="38"/>
      <c r="BG87" s="38"/>
      <c r="BI87" s="38"/>
      <c r="BJ87" s="27" t="e">
        <f>([1]!Tabla1[[#This Row],[VALOR TOTAL CONTRATO + VF]]+[1]!Tabla1[[#This Row],[ADICION 1 ]]+[1]!Tabla1[[#This Row],[ADICION 2]]-[1]!Tabla1[[#This Row],[LIBERACION]])</f>
        <v>#REF!</v>
      </c>
      <c r="BL87" s="38"/>
      <c r="BM87" s="38"/>
      <c r="BP87" s="38"/>
      <c r="BR87" s="35"/>
      <c r="BS87" s="38"/>
      <c r="BT87" s="7">
        <f t="shared" si="6"/>
        <v>304</v>
      </c>
      <c r="BU87" s="38"/>
      <c r="BV87" s="39"/>
    </row>
    <row r="88" spans="1:74" s="36" customFormat="1" ht="15" customHeight="1" x14ac:dyDescent="0.25">
      <c r="A88" s="53" t="s">
        <v>470</v>
      </c>
      <c r="B88" s="54" t="s">
        <v>471</v>
      </c>
      <c r="C88" s="25" t="s">
        <v>55</v>
      </c>
      <c r="D88" s="7">
        <v>5</v>
      </c>
      <c r="E88" s="7" t="s">
        <v>788</v>
      </c>
      <c r="F88" s="7" t="s">
        <v>639</v>
      </c>
      <c r="G88" s="7" t="s">
        <v>640</v>
      </c>
      <c r="H88" s="7" t="s">
        <v>128</v>
      </c>
      <c r="I88" s="26">
        <v>44967</v>
      </c>
      <c r="J88" s="7" t="s">
        <v>60</v>
      </c>
      <c r="K88" s="7" t="s">
        <v>61</v>
      </c>
      <c r="L88" s="7" t="s">
        <v>641</v>
      </c>
      <c r="M88" s="7" t="s">
        <v>642</v>
      </c>
      <c r="N88" s="7">
        <v>80111607</v>
      </c>
      <c r="O88" s="7" t="s">
        <v>643</v>
      </c>
      <c r="P88" s="27">
        <v>52750000</v>
      </c>
      <c r="Q88" s="27">
        <v>52750000</v>
      </c>
      <c r="R88" s="7">
        <v>21023</v>
      </c>
      <c r="S88" s="7" t="s">
        <v>64</v>
      </c>
      <c r="T88" s="7" t="s">
        <v>65</v>
      </c>
      <c r="U88" s="7" t="s">
        <v>66</v>
      </c>
      <c r="W88" s="7" t="s">
        <v>644</v>
      </c>
      <c r="X88" s="7" t="s">
        <v>765</v>
      </c>
      <c r="Y88" s="26">
        <v>44970</v>
      </c>
      <c r="Z88" s="7" t="s">
        <v>68</v>
      </c>
      <c r="AB88" s="7" t="s">
        <v>69</v>
      </c>
      <c r="AC88" s="7" t="s">
        <v>70</v>
      </c>
      <c r="AD88" s="7" t="s">
        <v>645</v>
      </c>
      <c r="AE88" s="7">
        <v>1084258429</v>
      </c>
      <c r="AG88" s="36" t="s">
        <v>646</v>
      </c>
      <c r="AH88" s="36" t="s">
        <v>570</v>
      </c>
      <c r="AK88" s="36">
        <v>34725</v>
      </c>
      <c r="AL88" s="31" t="e">
        <f ca="1">+YEAR(TODAY())-YEAR([1]!Tabla1[[#This Row],[FECHA DE NACIMIENTO]])</f>
        <v>#REF!</v>
      </c>
      <c r="AM88" s="7">
        <v>37223</v>
      </c>
      <c r="AN88" s="26">
        <v>44971</v>
      </c>
      <c r="AO88" s="35">
        <v>52500000</v>
      </c>
      <c r="AS88" s="37">
        <f t="shared" si="8"/>
        <v>52500000</v>
      </c>
      <c r="AT88" s="7" t="s">
        <v>299</v>
      </c>
      <c r="AU88" s="26">
        <v>44971</v>
      </c>
      <c r="AV88" s="33" t="s">
        <v>75</v>
      </c>
      <c r="AW88" s="26">
        <v>44972</v>
      </c>
      <c r="AX88" s="26">
        <v>45291</v>
      </c>
      <c r="AY88" s="25">
        <f t="shared" si="7"/>
        <v>319</v>
      </c>
      <c r="AZ88" s="7" t="s">
        <v>647</v>
      </c>
      <c r="BA88" s="7">
        <v>55164919</v>
      </c>
      <c r="BB88" s="35"/>
      <c r="BC88" s="38"/>
      <c r="BG88" s="38"/>
      <c r="BI88" s="38"/>
      <c r="BJ88" s="27" t="e">
        <f>([1]!Tabla1[[#This Row],[VALOR TOTAL CONTRATO + VF]]+[1]!Tabla1[[#This Row],[ADICION 1 ]]+[1]!Tabla1[[#This Row],[ADICION 2]]-[1]!Tabla1[[#This Row],[LIBERACION]])</f>
        <v>#REF!</v>
      </c>
      <c r="BL88" s="38"/>
      <c r="BM88" s="38"/>
      <c r="BP88" s="38"/>
      <c r="BR88" s="35"/>
      <c r="BS88" s="38"/>
      <c r="BT88" s="7">
        <f t="shared" si="6"/>
        <v>319</v>
      </c>
      <c r="BU88" s="38"/>
      <c r="BV88" s="39"/>
    </row>
    <row r="89" spans="1:74" s="36" customFormat="1" ht="15" customHeight="1" x14ac:dyDescent="0.25">
      <c r="A89" s="53" t="s">
        <v>470</v>
      </c>
      <c r="B89" s="54" t="s">
        <v>471</v>
      </c>
      <c r="C89" s="25" t="s">
        <v>55</v>
      </c>
      <c r="D89" s="7">
        <v>10</v>
      </c>
      <c r="E89" s="7" t="s">
        <v>788</v>
      </c>
      <c r="F89" s="7" t="s">
        <v>648</v>
      </c>
      <c r="G89" s="7" t="s">
        <v>649</v>
      </c>
      <c r="H89" s="7" t="s">
        <v>128</v>
      </c>
      <c r="I89" s="26">
        <v>44981</v>
      </c>
      <c r="J89" s="7" t="s">
        <v>60</v>
      </c>
      <c r="K89" s="7" t="s">
        <v>61</v>
      </c>
      <c r="L89" s="7" t="s">
        <v>151</v>
      </c>
      <c r="M89" s="7" t="s">
        <v>650</v>
      </c>
      <c r="N89" s="7">
        <v>80161500</v>
      </c>
      <c r="O89" s="7" t="s">
        <v>651</v>
      </c>
      <c r="P89" s="27">
        <v>36750000</v>
      </c>
      <c r="Q89" s="27">
        <v>36750000</v>
      </c>
      <c r="R89" s="7">
        <v>22223</v>
      </c>
      <c r="S89" s="7" t="s">
        <v>360</v>
      </c>
      <c r="T89" s="7" t="s">
        <v>65</v>
      </c>
      <c r="U89" s="7" t="s">
        <v>66</v>
      </c>
      <c r="W89" s="7" t="s">
        <v>634</v>
      </c>
      <c r="X89" s="7" t="s">
        <v>652</v>
      </c>
      <c r="Y89" s="26">
        <v>44987</v>
      </c>
      <c r="Z89" s="7" t="s">
        <v>68</v>
      </c>
      <c r="AB89" s="7" t="s">
        <v>69</v>
      </c>
      <c r="AC89" s="7" t="s">
        <v>70</v>
      </c>
      <c r="AD89" s="7" t="s">
        <v>653</v>
      </c>
      <c r="AE89" s="7">
        <v>1020831517</v>
      </c>
      <c r="AG89" s="36" t="s">
        <v>654</v>
      </c>
      <c r="AH89" s="36" t="s">
        <v>570</v>
      </c>
      <c r="AK89" s="36">
        <v>35883</v>
      </c>
      <c r="AL89" s="31">
        <f ca="1">+YEAR(TODAY())-YEAR(AK89)</f>
        <v>25</v>
      </c>
      <c r="AM89" s="7">
        <v>43223</v>
      </c>
      <c r="AN89" s="26">
        <v>44985</v>
      </c>
      <c r="AO89" s="35">
        <v>36750000</v>
      </c>
      <c r="AS89" s="37">
        <f t="shared" si="8"/>
        <v>36750000</v>
      </c>
      <c r="AT89" s="7" t="s">
        <v>299</v>
      </c>
      <c r="AU89" s="26">
        <v>44984</v>
      </c>
      <c r="AV89" s="33" t="s">
        <v>75</v>
      </c>
      <c r="AW89" s="26">
        <v>44985</v>
      </c>
      <c r="AX89" s="26">
        <v>45291</v>
      </c>
      <c r="AY89" s="25">
        <f t="shared" si="7"/>
        <v>306</v>
      </c>
      <c r="AZ89" s="7" t="s">
        <v>157</v>
      </c>
      <c r="BA89" s="7">
        <v>79276876</v>
      </c>
      <c r="BB89" s="35"/>
      <c r="BC89" s="38"/>
      <c r="BG89" s="38"/>
      <c r="BI89" s="38"/>
      <c r="BJ89" s="27">
        <v>36750000</v>
      </c>
      <c r="BL89" s="38"/>
      <c r="BM89" s="38"/>
      <c r="BP89" s="38"/>
      <c r="BR89" s="35"/>
      <c r="BS89" s="38"/>
      <c r="BT89" s="7">
        <f t="shared" si="6"/>
        <v>306</v>
      </c>
      <c r="BU89" s="38"/>
      <c r="BV89" s="39"/>
    </row>
    <row r="90" spans="1:74" s="36" customFormat="1" ht="15" customHeight="1" x14ac:dyDescent="0.25">
      <c r="A90" s="53" t="s">
        <v>470</v>
      </c>
      <c r="B90" s="54" t="s">
        <v>471</v>
      </c>
      <c r="C90" s="25" t="s">
        <v>55</v>
      </c>
      <c r="D90" s="7">
        <v>154</v>
      </c>
      <c r="E90" s="7" t="s">
        <v>788</v>
      </c>
      <c r="F90" s="7" t="s">
        <v>655</v>
      </c>
      <c r="G90" s="7" t="s">
        <v>656</v>
      </c>
      <c r="H90" s="7" t="s">
        <v>128</v>
      </c>
      <c r="I90" s="26">
        <v>44981</v>
      </c>
      <c r="J90" s="7" t="s">
        <v>60</v>
      </c>
      <c r="K90" s="7" t="s">
        <v>61</v>
      </c>
      <c r="L90" s="7" t="s">
        <v>789</v>
      </c>
      <c r="M90" s="7" t="s">
        <v>657</v>
      </c>
      <c r="N90" s="7">
        <v>80131502</v>
      </c>
      <c r="O90" s="7" t="s">
        <v>658</v>
      </c>
      <c r="P90" s="27">
        <v>88000000</v>
      </c>
      <c r="Q90" s="27">
        <v>88000000</v>
      </c>
      <c r="R90" s="7">
        <v>25423</v>
      </c>
      <c r="S90" s="7" t="s">
        <v>132</v>
      </c>
      <c r="T90" s="7" t="s">
        <v>65</v>
      </c>
      <c r="U90" s="7" t="s">
        <v>66</v>
      </c>
      <c r="W90" s="7" t="s">
        <v>659</v>
      </c>
      <c r="X90" s="7" t="s">
        <v>652</v>
      </c>
      <c r="Y90" s="26">
        <v>44987</v>
      </c>
      <c r="Z90" s="7" t="s">
        <v>129</v>
      </c>
      <c r="AB90" s="7" t="s">
        <v>69</v>
      </c>
      <c r="AC90" s="7" t="s">
        <v>70</v>
      </c>
      <c r="AD90" s="7" t="s">
        <v>660</v>
      </c>
      <c r="AE90" s="7">
        <v>890505046</v>
      </c>
      <c r="AG90" s="36" t="s">
        <v>536</v>
      </c>
      <c r="AH90" s="36" t="s">
        <v>570</v>
      </c>
      <c r="AL90" s="31">
        <f ca="1">+YEAR(TODAY())-YEAR(AK90)</f>
        <v>123</v>
      </c>
      <c r="AM90" s="7" t="s">
        <v>661</v>
      </c>
      <c r="AN90" s="26">
        <v>44986</v>
      </c>
      <c r="AO90" s="35">
        <v>88000000</v>
      </c>
      <c r="AS90" s="37">
        <f t="shared" si="8"/>
        <v>88000000</v>
      </c>
      <c r="AT90" s="7" t="s">
        <v>570</v>
      </c>
      <c r="AU90" s="26" t="s">
        <v>536</v>
      </c>
      <c r="AV90" s="33" t="s">
        <v>536</v>
      </c>
      <c r="AW90" s="26">
        <v>44985</v>
      </c>
      <c r="AX90" s="26">
        <v>45291</v>
      </c>
      <c r="AY90" s="25">
        <f t="shared" si="7"/>
        <v>306</v>
      </c>
      <c r="AZ90" s="7" t="s">
        <v>662</v>
      </c>
      <c r="BA90" s="7">
        <v>88264550</v>
      </c>
      <c r="BB90" s="35"/>
      <c r="BC90" s="38"/>
      <c r="BG90" s="38"/>
      <c r="BI90" s="38"/>
      <c r="BJ90" s="27">
        <v>88000000</v>
      </c>
      <c r="BL90" s="38"/>
      <c r="BM90" s="38"/>
      <c r="BP90" s="38"/>
      <c r="BR90" s="35"/>
      <c r="BS90" s="38"/>
      <c r="BT90" s="7">
        <f t="shared" si="6"/>
        <v>306</v>
      </c>
      <c r="BU90" s="38"/>
      <c r="BV90" s="39"/>
    </row>
    <row r="91" spans="1:74" ht="15" customHeight="1" x14ac:dyDescent="0.25">
      <c r="A91" s="53" t="s">
        <v>470</v>
      </c>
      <c r="B91" s="54" t="s">
        <v>471</v>
      </c>
      <c r="C91" s="25" t="s">
        <v>55</v>
      </c>
      <c r="D91" s="7">
        <v>280</v>
      </c>
      <c r="E91" s="7" t="s">
        <v>420</v>
      </c>
      <c r="F91" s="42" t="s">
        <v>663</v>
      </c>
      <c r="G91" s="7" t="s">
        <v>664</v>
      </c>
      <c r="H91" s="7" t="s">
        <v>128</v>
      </c>
      <c r="I91" s="43">
        <v>44984</v>
      </c>
      <c r="J91" s="7" t="s">
        <v>553</v>
      </c>
      <c r="K91" s="7" t="s">
        <v>61</v>
      </c>
      <c r="L91" s="7" t="s">
        <v>62</v>
      </c>
      <c r="M91" s="42" t="s">
        <v>665</v>
      </c>
      <c r="N91" s="7" t="s">
        <v>666</v>
      </c>
      <c r="O91" s="1" t="s">
        <v>667</v>
      </c>
      <c r="P91" s="27">
        <v>52000000</v>
      </c>
      <c r="Q91" s="27">
        <v>52000000</v>
      </c>
      <c r="R91" s="7">
        <v>24523</v>
      </c>
      <c r="S91" s="7" t="s">
        <v>668</v>
      </c>
      <c r="T91" s="7" t="s">
        <v>134</v>
      </c>
      <c r="U91" s="7"/>
      <c r="V91" s="36"/>
      <c r="W91" s="7"/>
      <c r="X91" s="7"/>
      <c r="Y91" s="30"/>
      <c r="Z91" s="7"/>
      <c r="AA91" s="36"/>
      <c r="AB91" s="7" t="s">
        <v>69</v>
      </c>
      <c r="AC91" s="7" t="s">
        <v>70</v>
      </c>
      <c r="AD91" s="7"/>
      <c r="AE91" s="7"/>
      <c r="AF91" s="36"/>
      <c r="AG91" s="36"/>
      <c r="AH91" s="36"/>
      <c r="AI91" s="36"/>
      <c r="AJ91" s="36"/>
      <c r="AK91" s="44"/>
      <c r="AL91" s="45"/>
      <c r="AM91" s="7"/>
      <c r="AN91" s="30"/>
      <c r="AO91" s="35"/>
      <c r="AP91" s="36"/>
      <c r="AQ91" s="36"/>
      <c r="AR91" s="36"/>
      <c r="AS91" s="46">
        <v>0</v>
      </c>
      <c r="AT91" s="7"/>
      <c r="AU91" s="30"/>
      <c r="AV91" s="7"/>
      <c r="AW91" s="30"/>
      <c r="AX91" s="30"/>
      <c r="AY91" s="7"/>
      <c r="AZ91" s="7"/>
      <c r="BA91" s="7"/>
      <c r="BB91" s="35"/>
      <c r="BC91" s="38"/>
      <c r="BD91" s="36"/>
      <c r="BE91" s="36"/>
      <c r="BF91" s="36"/>
      <c r="BG91" s="38"/>
      <c r="BH91" s="36"/>
      <c r="BI91" s="38"/>
      <c r="BJ91" s="35" t="e">
        <v>#VALUE!</v>
      </c>
      <c r="BK91" s="36"/>
      <c r="BL91" s="38"/>
      <c r="BM91" s="38"/>
      <c r="BN91" s="36"/>
      <c r="BO91" s="36"/>
      <c r="BP91" s="38"/>
      <c r="BQ91" s="36"/>
      <c r="BR91" s="35"/>
      <c r="BS91" s="38"/>
      <c r="BT91" s="7">
        <v>0</v>
      </c>
      <c r="BU91" s="38"/>
      <c r="BV91" s="39"/>
    </row>
    <row r="92" spans="1:74" ht="15" customHeight="1" x14ac:dyDescent="0.25">
      <c r="A92" s="53" t="s">
        <v>470</v>
      </c>
      <c r="B92" s="54" t="s">
        <v>669</v>
      </c>
      <c r="C92" s="25" t="s">
        <v>492</v>
      </c>
      <c r="D92" s="7">
        <v>223</v>
      </c>
      <c r="E92" s="7" t="s">
        <v>355</v>
      </c>
      <c r="F92" s="42" t="s">
        <v>670</v>
      </c>
      <c r="G92" s="7">
        <v>176316</v>
      </c>
      <c r="H92" s="7" t="s">
        <v>128</v>
      </c>
      <c r="I92" s="43">
        <v>44970</v>
      </c>
      <c r="J92" s="7" t="s">
        <v>671</v>
      </c>
      <c r="K92" s="7" t="s">
        <v>672</v>
      </c>
      <c r="L92" s="7" t="s">
        <v>673</v>
      </c>
      <c r="M92" s="42" t="s">
        <v>674</v>
      </c>
      <c r="N92" s="7" t="s">
        <v>675</v>
      </c>
      <c r="O92" s="1" t="s">
        <v>676</v>
      </c>
      <c r="P92" s="27">
        <v>44000000</v>
      </c>
      <c r="Q92" s="27">
        <v>44000000</v>
      </c>
      <c r="R92" s="7">
        <v>22423</v>
      </c>
      <c r="S92" s="7" t="s">
        <v>677</v>
      </c>
      <c r="T92" s="7" t="s">
        <v>65</v>
      </c>
      <c r="U92" s="7" t="s">
        <v>66</v>
      </c>
      <c r="V92" s="36"/>
      <c r="W92" s="7" t="s">
        <v>678</v>
      </c>
      <c r="X92" s="7" t="s">
        <v>128</v>
      </c>
      <c r="Y92" s="30">
        <v>44979</v>
      </c>
      <c r="Z92" s="7" t="s">
        <v>679</v>
      </c>
      <c r="AA92" s="36"/>
      <c r="AB92" s="7" t="s">
        <v>69</v>
      </c>
      <c r="AC92" s="7" t="s">
        <v>70</v>
      </c>
      <c r="AD92" s="7" t="s">
        <v>680</v>
      </c>
      <c r="AE92" s="7">
        <v>900155107</v>
      </c>
      <c r="AF92" s="36"/>
      <c r="AG92" s="36"/>
      <c r="AH92" s="36"/>
      <c r="AI92" s="36"/>
      <c r="AJ92" s="36"/>
      <c r="AK92" s="44"/>
      <c r="AL92" s="45">
        <v>123</v>
      </c>
      <c r="AM92" s="7">
        <v>41423</v>
      </c>
      <c r="AN92" s="30">
        <v>44980</v>
      </c>
      <c r="AO92" s="35">
        <v>43813500</v>
      </c>
      <c r="AP92" s="36"/>
      <c r="AQ92" s="36"/>
      <c r="AR92" s="36"/>
      <c r="AS92" s="46">
        <v>43813500</v>
      </c>
      <c r="AT92" s="7" t="s">
        <v>570</v>
      </c>
      <c r="AU92" s="30" t="s">
        <v>536</v>
      </c>
      <c r="AV92" s="7" t="s">
        <v>536</v>
      </c>
      <c r="AW92" s="30">
        <v>44979</v>
      </c>
      <c r="AX92" s="30">
        <v>45036</v>
      </c>
      <c r="AY92" s="7">
        <v>57</v>
      </c>
      <c r="AZ92" s="7" t="s">
        <v>681</v>
      </c>
      <c r="BA92" s="7">
        <v>52665963</v>
      </c>
      <c r="BB92" s="35"/>
      <c r="BC92" s="38"/>
      <c r="BD92" s="36"/>
      <c r="BE92" s="36"/>
      <c r="BF92" s="36"/>
      <c r="BG92" s="38"/>
      <c r="BH92" s="36"/>
      <c r="BI92" s="38"/>
      <c r="BJ92" s="35">
        <v>43813500</v>
      </c>
      <c r="BK92" s="36"/>
      <c r="BL92" s="38"/>
      <c r="BM92" s="38"/>
      <c r="BN92" s="36"/>
      <c r="BO92" s="36"/>
      <c r="BP92" s="38"/>
      <c r="BQ92" s="36"/>
      <c r="BR92" s="35"/>
      <c r="BS92" s="38"/>
      <c r="BT92" s="7">
        <v>57</v>
      </c>
      <c r="BU92" s="38"/>
      <c r="BV92" s="39"/>
    </row>
    <row r="93" spans="1:74" ht="15" customHeight="1" x14ac:dyDescent="0.25">
      <c r="A93" s="53" t="s">
        <v>470</v>
      </c>
      <c r="B93" s="54" t="s">
        <v>682</v>
      </c>
      <c r="C93" s="25" t="s">
        <v>55</v>
      </c>
      <c r="D93" s="7">
        <v>272</v>
      </c>
      <c r="E93" s="7" t="s">
        <v>355</v>
      </c>
      <c r="F93" s="42" t="s">
        <v>683</v>
      </c>
      <c r="G93" s="7" t="s">
        <v>684</v>
      </c>
      <c r="H93" s="7" t="s">
        <v>128</v>
      </c>
      <c r="I93" s="43">
        <v>44972</v>
      </c>
      <c r="J93" s="7" t="s">
        <v>60</v>
      </c>
      <c r="K93" s="7" t="s">
        <v>61</v>
      </c>
      <c r="L93" s="7" t="s">
        <v>137</v>
      </c>
      <c r="M93" s="42" t="s">
        <v>685</v>
      </c>
      <c r="N93" s="7">
        <v>80111607</v>
      </c>
      <c r="O93" s="1" t="s">
        <v>686</v>
      </c>
      <c r="P93" s="27">
        <v>105000000</v>
      </c>
      <c r="Q93" s="27">
        <v>105000000</v>
      </c>
      <c r="R93" s="7">
        <v>20923</v>
      </c>
      <c r="S93" s="7" t="s">
        <v>90</v>
      </c>
      <c r="T93" s="7" t="s">
        <v>65</v>
      </c>
      <c r="U93" s="7" t="s">
        <v>66</v>
      </c>
      <c r="V93" s="36"/>
      <c r="W93" s="7" t="s">
        <v>687</v>
      </c>
      <c r="X93" s="7" t="s">
        <v>128</v>
      </c>
      <c r="Y93" s="30">
        <v>44973</v>
      </c>
      <c r="Z93" s="7" t="s">
        <v>68</v>
      </c>
      <c r="AA93" s="36"/>
      <c r="AB93" s="7" t="s">
        <v>69</v>
      </c>
      <c r="AC93" s="7" t="s">
        <v>70</v>
      </c>
      <c r="AD93" s="7" t="s">
        <v>688</v>
      </c>
      <c r="AE93" s="7">
        <v>2231695</v>
      </c>
      <c r="AF93" s="36"/>
      <c r="AG93" s="36"/>
      <c r="AH93" s="36"/>
      <c r="AI93" s="36"/>
      <c r="AJ93" s="36"/>
      <c r="AK93" s="44"/>
      <c r="AL93" s="45">
        <v>123</v>
      </c>
      <c r="AM93" s="7">
        <v>37623</v>
      </c>
      <c r="AN93" s="30">
        <v>44981</v>
      </c>
      <c r="AO93" s="35">
        <v>105000000</v>
      </c>
      <c r="AP93" s="36"/>
      <c r="AQ93" s="36"/>
      <c r="AR93" s="36"/>
      <c r="AS93" s="46">
        <v>105000000</v>
      </c>
      <c r="AT93" s="7" t="s">
        <v>299</v>
      </c>
      <c r="AU93" s="30">
        <v>44973</v>
      </c>
      <c r="AV93" s="7" t="s">
        <v>75</v>
      </c>
      <c r="AW93" s="30">
        <v>44972</v>
      </c>
      <c r="AX93" s="30">
        <v>45291</v>
      </c>
      <c r="AY93" s="7">
        <v>319</v>
      </c>
      <c r="AZ93" s="7" t="s">
        <v>689</v>
      </c>
      <c r="BA93" s="7">
        <v>52619262</v>
      </c>
      <c r="BB93" s="35"/>
      <c r="BC93" s="38"/>
      <c r="BD93" s="36"/>
      <c r="BE93" s="36"/>
      <c r="BF93" s="36"/>
      <c r="BG93" s="38"/>
      <c r="BH93" s="36"/>
      <c r="BI93" s="38"/>
      <c r="BJ93" s="35">
        <v>105000000</v>
      </c>
      <c r="BK93" s="36"/>
      <c r="BL93" s="38"/>
      <c r="BM93" s="38"/>
      <c r="BN93" s="36"/>
      <c r="BO93" s="36"/>
      <c r="BP93" s="38"/>
      <c r="BQ93" s="36"/>
      <c r="BR93" s="35"/>
      <c r="BS93" s="38"/>
      <c r="BT93" s="7">
        <v>319</v>
      </c>
      <c r="BU93" s="38"/>
      <c r="BV93" s="39"/>
    </row>
    <row r="94" spans="1:74" ht="15" customHeight="1" x14ac:dyDescent="0.25">
      <c r="A94" s="53" t="s">
        <v>470</v>
      </c>
      <c r="B94" s="54" t="s">
        <v>690</v>
      </c>
      <c r="C94" s="25" t="s">
        <v>55</v>
      </c>
      <c r="D94" s="7">
        <v>60</v>
      </c>
      <c r="E94" s="7" t="s">
        <v>355</v>
      </c>
      <c r="F94" s="42" t="s">
        <v>691</v>
      </c>
      <c r="G94" s="7" t="s">
        <v>692</v>
      </c>
      <c r="H94" s="7" t="s">
        <v>128</v>
      </c>
      <c r="I94" s="43">
        <v>44980</v>
      </c>
      <c r="J94" s="7" t="s">
        <v>60</v>
      </c>
      <c r="K94" s="7" t="s">
        <v>61</v>
      </c>
      <c r="L94" s="7" t="s">
        <v>226</v>
      </c>
      <c r="M94" s="42" t="s">
        <v>693</v>
      </c>
      <c r="N94" s="7" t="s">
        <v>694</v>
      </c>
      <c r="O94" s="1" t="s">
        <v>695</v>
      </c>
      <c r="P94" s="27">
        <v>105000000</v>
      </c>
      <c r="Q94" s="27">
        <v>105000000</v>
      </c>
      <c r="R94" s="7">
        <v>22323</v>
      </c>
      <c r="S94" s="7" t="s">
        <v>90</v>
      </c>
      <c r="T94" s="7" t="s">
        <v>65</v>
      </c>
      <c r="U94" s="7" t="s">
        <v>66</v>
      </c>
      <c r="V94" s="36"/>
      <c r="W94" s="7" t="s">
        <v>696</v>
      </c>
      <c r="X94" s="7" t="s">
        <v>128</v>
      </c>
      <c r="Y94" s="30">
        <v>44979</v>
      </c>
      <c r="Z94" s="7" t="s">
        <v>68</v>
      </c>
      <c r="AA94" s="36"/>
      <c r="AB94" s="7" t="s">
        <v>69</v>
      </c>
      <c r="AC94" s="7" t="s">
        <v>70</v>
      </c>
      <c r="AD94" s="7" t="s">
        <v>697</v>
      </c>
      <c r="AE94" s="7">
        <v>94460645</v>
      </c>
      <c r="AF94" s="36"/>
      <c r="AG94" s="36"/>
      <c r="AH94" s="36"/>
      <c r="AI94" s="36"/>
      <c r="AJ94" s="36"/>
      <c r="AK94" s="44"/>
      <c r="AL94" s="45">
        <v>123</v>
      </c>
      <c r="AM94" s="7">
        <v>41923</v>
      </c>
      <c r="AN94" s="30">
        <v>44972</v>
      </c>
      <c r="AO94" s="35">
        <v>105000000</v>
      </c>
      <c r="AP94" s="36"/>
      <c r="AQ94" s="36"/>
      <c r="AR94" s="36"/>
      <c r="AS94" s="46">
        <v>105000000</v>
      </c>
      <c r="AT94" s="7" t="s">
        <v>299</v>
      </c>
      <c r="AU94" s="30">
        <v>44982</v>
      </c>
      <c r="AV94" s="7" t="s">
        <v>698</v>
      </c>
      <c r="AW94" s="30">
        <v>44979</v>
      </c>
      <c r="AX94" s="30">
        <v>45291</v>
      </c>
      <c r="AY94" s="7">
        <v>312</v>
      </c>
      <c r="AZ94" s="7" t="s">
        <v>93</v>
      </c>
      <c r="BA94" s="7">
        <v>19498970</v>
      </c>
      <c r="BB94" s="35"/>
      <c r="BC94" s="38"/>
      <c r="BD94" s="36"/>
      <c r="BE94" s="36"/>
      <c r="BF94" s="36"/>
      <c r="BG94" s="38"/>
      <c r="BH94" s="36"/>
      <c r="BI94" s="38"/>
      <c r="BJ94" s="35">
        <v>105000000</v>
      </c>
      <c r="BK94" s="36"/>
      <c r="BL94" s="38"/>
      <c r="BM94" s="38"/>
      <c r="BN94" s="36"/>
      <c r="BO94" s="36"/>
      <c r="BP94" s="38"/>
      <c r="BQ94" s="36"/>
      <c r="BR94" s="35"/>
      <c r="BS94" s="38"/>
      <c r="BT94" s="7">
        <v>312</v>
      </c>
      <c r="BU94" s="38"/>
      <c r="BV94" s="39"/>
    </row>
    <row r="95" spans="1:74" ht="15" customHeight="1" x14ac:dyDescent="0.25">
      <c r="A95" s="53" t="s">
        <v>470</v>
      </c>
      <c r="B95" s="54" t="s">
        <v>699</v>
      </c>
      <c r="C95" s="25" t="s">
        <v>55</v>
      </c>
      <c r="D95" s="7">
        <v>67</v>
      </c>
      <c r="E95" s="7" t="s">
        <v>355</v>
      </c>
      <c r="F95" s="42" t="s">
        <v>700</v>
      </c>
      <c r="G95" s="7" t="s">
        <v>701</v>
      </c>
      <c r="H95" s="7" t="s">
        <v>128</v>
      </c>
      <c r="I95" s="43">
        <v>44971</v>
      </c>
      <c r="J95" s="7" t="s">
        <v>60</v>
      </c>
      <c r="K95" s="7" t="s">
        <v>61</v>
      </c>
      <c r="L95" s="7" t="s">
        <v>226</v>
      </c>
      <c r="M95" s="42" t="s">
        <v>702</v>
      </c>
      <c r="N95" s="7" t="s">
        <v>703</v>
      </c>
      <c r="O95" s="1" t="s">
        <v>704</v>
      </c>
      <c r="P95" s="27">
        <v>47250000</v>
      </c>
      <c r="Q95" s="27">
        <v>47250000</v>
      </c>
      <c r="R95" s="7">
        <v>20223</v>
      </c>
      <c r="S95" s="7" t="s">
        <v>90</v>
      </c>
      <c r="T95" s="7" t="s">
        <v>65</v>
      </c>
      <c r="U95" s="7" t="s">
        <v>66</v>
      </c>
      <c r="V95" s="36"/>
      <c r="W95" s="7" t="s">
        <v>705</v>
      </c>
      <c r="X95" s="7" t="s">
        <v>128</v>
      </c>
      <c r="Y95" s="30">
        <v>44971</v>
      </c>
      <c r="Z95" s="7" t="s">
        <v>68</v>
      </c>
      <c r="AA95" s="36"/>
      <c r="AB95" s="7" t="s">
        <v>69</v>
      </c>
      <c r="AC95" s="7" t="s">
        <v>70</v>
      </c>
      <c r="AD95" s="7" t="s">
        <v>706</v>
      </c>
      <c r="AE95" s="7">
        <v>1019071696</v>
      </c>
      <c r="AF95" s="36"/>
      <c r="AG95" s="36"/>
      <c r="AH95" s="36"/>
      <c r="AI95" s="36"/>
      <c r="AJ95" s="36"/>
      <c r="AK95" s="44"/>
      <c r="AL95" s="45">
        <v>123</v>
      </c>
      <c r="AM95" s="7">
        <v>37023</v>
      </c>
      <c r="AN95" s="30">
        <v>44971</v>
      </c>
      <c r="AO95" s="35">
        <v>47250000</v>
      </c>
      <c r="AP95" s="36"/>
      <c r="AQ95" s="36"/>
      <c r="AR95" s="36"/>
      <c r="AS95" s="46">
        <v>47250000</v>
      </c>
      <c r="AT95" s="7" t="s">
        <v>299</v>
      </c>
      <c r="AU95" s="30">
        <v>44970</v>
      </c>
      <c r="AV95" s="7" t="s">
        <v>707</v>
      </c>
      <c r="AW95" s="30">
        <v>44971</v>
      </c>
      <c r="AX95" s="30">
        <v>45291</v>
      </c>
      <c r="AY95" s="7">
        <v>292</v>
      </c>
      <c r="AZ95" s="7" t="s">
        <v>93</v>
      </c>
      <c r="BA95" s="7">
        <v>19498970</v>
      </c>
      <c r="BB95" s="35"/>
      <c r="BC95" s="38"/>
      <c r="BD95" s="36"/>
      <c r="BE95" s="36"/>
      <c r="BF95" s="36"/>
      <c r="BG95" s="38"/>
      <c r="BH95" s="36"/>
      <c r="BI95" s="38"/>
      <c r="BJ95" s="35">
        <v>47250000</v>
      </c>
      <c r="BK95" s="36"/>
      <c r="BL95" s="38"/>
      <c r="BM95" s="38"/>
      <c r="BN95" s="36"/>
      <c r="BO95" s="36"/>
      <c r="BP95" s="38"/>
      <c r="BQ95" s="36"/>
      <c r="BR95" s="35"/>
      <c r="BS95" s="38"/>
      <c r="BT95" s="7">
        <v>292</v>
      </c>
      <c r="BU95" s="38"/>
      <c r="BV95" s="39"/>
    </row>
    <row r="96" spans="1:74" ht="15" customHeight="1" x14ac:dyDescent="0.25">
      <c r="A96" s="53" t="s">
        <v>470</v>
      </c>
      <c r="B96" s="54" t="s">
        <v>708</v>
      </c>
      <c r="C96" s="25" t="s">
        <v>55</v>
      </c>
      <c r="D96" s="7">
        <v>65</v>
      </c>
      <c r="E96" s="7" t="s">
        <v>355</v>
      </c>
      <c r="F96" s="42" t="s">
        <v>709</v>
      </c>
      <c r="G96" s="7" t="s">
        <v>710</v>
      </c>
      <c r="H96" s="7" t="s">
        <v>128</v>
      </c>
      <c r="I96" s="43">
        <v>44980</v>
      </c>
      <c r="J96" s="7" t="s">
        <v>60</v>
      </c>
      <c r="K96" s="7" t="s">
        <v>61</v>
      </c>
      <c r="L96" s="7" t="s">
        <v>226</v>
      </c>
      <c r="M96" s="42" t="s">
        <v>711</v>
      </c>
      <c r="N96" s="7" t="s">
        <v>712</v>
      </c>
      <c r="O96" s="1" t="s">
        <v>713</v>
      </c>
      <c r="P96" s="27">
        <v>80000000</v>
      </c>
      <c r="Q96" s="27">
        <v>80000000</v>
      </c>
      <c r="R96" s="7">
        <v>20023</v>
      </c>
      <c r="S96" s="7" t="s">
        <v>90</v>
      </c>
      <c r="T96" s="7" t="s">
        <v>65</v>
      </c>
      <c r="U96" s="7" t="s">
        <v>66</v>
      </c>
      <c r="V96" s="36"/>
      <c r="W96" s="7" t="s">
        <v>714</v>
      </c>
      <c r="X96" s="7" t="s">
        <v>128</v>
      </c>
      <c r="Y96" s="30">
        <v>44979</v>
      </c>
      <c r="Z96" s="7" t="s">
        <v>68</v>
      </c>
      <c r="AA96" s="36"/>
      <c r="AB96" s="7" t="s">
        <v>69</v>
      </c>
      <c r="AC96" s="7" t="s">
        <v>70</v>
      </c>
      <c r="AD96" s="7" t="s">
        <v>715</v>
      </c>
      <c r="AE96" s="7">
        <v>1014211359</v>
      </c>
      <c r="AF96" s="36"/>
      <c r="AG96" s="36"/>
      <c r="AH96" s="36"/>
      <c r="AI96" s="36"/>
      <c r="AJ96" s="36"/>
      <c r="AK96" s="44"/>
      <c r="AL96" s="45">
        <v>123</v>
      </c>
      <c r="AM96" s="7">
        <v>41523</v>
      </c>
      <c r="AN96" s="30">
        <v>44980</v>
      </c>
      <c r="AO96" s="35">
        <v>80000000</v>
      </c>
      <c r="AP96" s="36"/>
      <c r="AQ96" s="36"/>
      <c r="AR96" s="36"/>
      <c r="AS96" s="46">
        <v>80000000</v>
      </c>
      <c r="AT96" s="7" t="s">
        <v>299</v>
      </c>
      <c r="AU96" s="30">
        <v>44980</v>
      </c>
      <c r="AV96" s="7" t="s">
        <v>716</v>
      </c>
      <c r="AW96" s="30">
        <v>44979</v>
      </c>
      <c r="AX96" s="30">
        <v>45291</v>
      </c>
      <c r="AY96" s="7">
        <v>312</v>
      </c>
      <c r="AZ96" s="7" t="s">
        <v>93</v>
      </c>
      <c r="BA96" s="7">
        <v>19498970</v>
      </c>
      <c r="BB96" s="35"/>
      <c r="BC96" s="38"/>
      <c r="BD96" s="36"/>
      <c r="BE96" s="36"/>
      <c r="BF96" s="36"/>
      <c r="BG96" s="38"/>
      <c r="BH96" s="36"/>
      <c r="BI96" s="38"/>
      <c r="BJ96" s="35">
        <v>80000000</v>
      </c>
      <c r="BK96" s="36"/>
      <c r="BL96" s="38"/>
      <c r="BM96" s="38"/>
      <c r="BN96" s="36"/>
      <c r="BO96" s="36"/>
      <c r="BP96" s="38"/>
      <c r="BQ96" s="36"/>
      <c r="BR96" s="35"/>
      <c r="BS96" s="38"/>
      <c r="BT96" s="7">
        <v>312</v>
      </c>
      <c r="BU96" s="38"/>
      <c r="BV96" s="39"/>
    </row>
    <row r="97" spans="1:74" ht="15" customHeight="1" x14ac:dyDescent="0.25">
      <c r="A97" s="53" t="s">
        <v>470</v>
      </c>
      <c r="B97" s="54" t="s">
        <v>717</v>
      </c>
      <c r="C97" s="25" t="s">
        <v>55</v>
      </c>
      <c r="D97" s="7">
        <v>58</v>
      </c>
      <c r="E97" s="7" t="s">
        <v>355</v>
      </c>
      <c r="F97" s="42" t="s">
        <v>718</v>
      </c>
      <c r="G97" s="7" t="s">
        <v>719</v>
      </c>
      <c r="H97" s="7" t="s">
        <v>128</v>
      </c>
      <c r="I97" s="43">
        <v>44971</v>
      </c>
      <c r="J97" s="7" t="s">
        <v>60</v>
      </c>
      <c r="K97" s="7" t="s">
        <v>61</v>
      </c>
      <c r="L97" s="7" t="s">
        <v>226</v>
      </c>
      <c r="M97" s="42" t="s">
        <v>720</v>
      </c>
      <c r="N97" s="7" t="s">
        <v>721</v>
      </c>
      <c r="O97" s="1" t="s">
        <v>695</v>
      </c>
      <c r="P97" s="27">
        <v>105000000</v>
      </c>
      <c r="Q97" s="27">
        <v>105000000</v>
      </c>
      <c r="R97" s="7">
        <v>20123</v>
      </c>
      <c r="S97" s="7" t="s">
        <v>90</v>
      </c>
      <c r="T97" s="7" t="s">
        <v>65</v>
      </c>
      <c r="U97" s="7" t="s">
        <v>66</v>
      </c>
      <c r="V97" s="36"/>
      <c r="W97" s="7" t="s">
        <v>722</v>
      </c>
      <c r="X97" s="7" t="s">
        <v>128</v>
      </c>
      <c r="Y97" s="30">
        <v>44971</v>
      </c>
      <c r="Z97" s="7" t="s">
        <v>68</v>
      </c>
      <c r="AA97" s="36"/>
      <c r="AB97" s="7" t="s">
        <v>69</v>
      </c>
      <c r="AC97" s="7" t="s">
        <v>70</v>
      </c>
      <c r="AD97" s="7" t="s">
        <v>723</v>
      </c>
      <c r="AE97" s="7">
        <v>80413656</v>
      </c>
      <c r="AF97" s="36"/>
      <c r="AG97" s="36"/>
      <c r="AH97" s="36"/>
      <c r="AI97" s="36"/>
      <c r="AJ97" s="36"/>
      <c r="AK97" s="44"/>
      <c r="AL97" s="45">
        <v>123</v>
      </c>
      <c r="AM97" s="7">
        <v>37123</v>
      </c>
      <c r="AN97" s="30">
        <v>44971</v>
      </c>
      <c r="AO97" s="35">
        <v>105000000</v>
      </c>
      <c r="AP97" s="36"/>
      <c r="AQ97" s="36"/>
      <c r="AR97" s="36"/>
      <c r="AS97" s="46">
        <v>105000000</v>
      </c>
      <c r="AT97" s="7" t="s">
        <v>299</v>
      </c>
      <c r="AU97" s="30">
        <v>44970</v>
      </c>
      <c r="AV97" s="7" t="s">
        <v>724</v>
      </c>
      <c r="AW97" s="30">
        <v>44971</v>
      </c>
      <c r="AX97" s="30">
        <v>45291</v>
      </c>
      <c r="AY97" s="7">
        <v>292</v>
      </c>
      <c r="AZ97" s="7" t="s">
        <v>93</v>
      </c>
      <c r="BA97" s="7">
        <v>19498970</v>
      </c>
      <c r="BB97" s="35"/>
      <c r="BC97" s="38"/>
      <c r="BD97" s="36"/>
      <c r="BE97" s="36"/>
      <c r="BF97" s="36"/>
      <c r="BG97" s="38"/>
      <c r="BH97" s="36"/>
      <c r="BI97" s="38"/>
      <c r="BJ97" s="35">
        <v>105000000</v>
      </c>
      <c r="BK97" s="36"/>
      <c r="BL97" s="38"/>
      <c r="BM97" s="38"/>
      <c r="BN97" s="36"/>
      <c r="BO97" s="36"/>
      <c r="BP97" s="38"/>
      <c r="BQ97" s="36"/>
      <c r="BR97" s="35"/>
      <c r="BS97" s="38"/>
      <c r="BT97" s="7">
        <v>292</v>
      </c>
      <c r="BU97" s="38"/>
      <c r="BV97" s="39"/>
    </row>
    <row r="98" spans="1:74" ht="15" customHeight="1" x14ac:dyDescent="0.25">
      <c r="A98" s="53" t="s">
        <v>470</v>
      </c>
      <c r="B98" s="54" t="s">
        <v>725</v>
      </c>
      <c r="C98" s="25" t="s">
        <v>55</v>
      </c>
      <c r="D98" s="7">
        <v>68</v>
      </c>
      <c r="E98" s="7" t="s">
        <v>355</v>
      </c>
      <c r="F98" s="42" t="s">
        <v>726</v>
      </c>
      <c r="G98" s="7" t="s">
        <v>727</v>
      </c>
      <c r="H98" s="7" t="s">
        <v>128</v>
      </c>
      <c r="I98" s="43">
        <v>44980</v>
      </c>
      <c r="J98" s="7" t="s">
        <v>60</v>
      </c>
      <c r="K98" s="7" t="s">
        <v>61</v>
      </c>
      <c r="L98" s="7" t="s">
        <v>226</v>
      </c>
      <c r="M98" s="42" t="s">
        <v>728</v>
      </c>
      <c r="N98" s="7" t="s">
        <v>729</v>
      </c>
      <c r="O98" s="1" t="s">
        <v>730</v>
      </c>
      <c r="P98" s="27">
        <v>84000000</v>
      </c>
      <c r="Q98" s="27">
        <v>84000000</v>
      </c>
      <c r="R98" s="7">
        <v>22623</v>
      </c>
      <c r="S98" s="7" t="s">
        <v>90</v>
      </c>
      <c r="T98" s="7" t="s">
        <v>65</v>
      </c>
      <c r="U98" s="7" t="s">
        <v>66</v>
      </c>
      <c r="V98" s="36"/>
      <c r="W98" s="7" t="s">
        <v>731</v>
      </c>
      <c r="X98" s="7" t="s">
        <v>128</v>
      </c>
      <c r="Y98" s="30">
        <v>44979</v>
      </c>
      <c r="Z98" s="7" t="s">
        <v>68</v>
      </c>
      <c r="AA98" s="36"/>
      <c r="AB98" s="7" t="s">
        <v>69</v>
      </c>
      <c r="AC98" s="7" t="s">
        <v>70</v>
      </c>
      <c r="AD98" s="7" t="s">
        <v>732</v>
      </c>
      <c r="AE98" s="7">
        <v>1085298706</v>
      </c>
      <c r="AF98" s="36"/>
      <c r="AG98" s="36"/>
      <c r="AH98" s="36"/>
      <c r="AI98" s="36"/>
      <c r="AJ98" s="36"/>
      <c r="AK98" s="44"/>
      <c r="AL98" s="45">
        <v>123</v>
      </c>
      <c r="AM98" s="7">
        <v>41623</v>
      </c>
      <c r="AN98" s="30">
        <v>44980</v>
      </c>
      <c r="AO98" s="35">
        <v>84000000</v>
      </c>
      <c r="AP98" s="36"/>
      <c r="AQ98" s="36"/>
      <c r="AR98" s="36"/>
      <c r="AS98" s="46">
        <v>84000000</v>
      </c>
      <c r="AT98" s="7" t="s">
        <v>299</v>
      </c>
      <c r="AU98" s="30">
        <v>44981</v>
      </c>
      <c r="AV98" s="7" t="s">
        <v>733</v>
      </c>
      <c r="AW98" s="30">
        <v>44979</v>
      </c>
      <c r="AX98" s="30">
        <v>45291</v>
      </c>
      <c r="AY98" s="7">
        <v>312</v>
      </c>
      <c r="AZ98" s="7" t="s">
        <v>93</v>
      </c>
      <c r="BA98" s="7">
        <v>19498970</v>
      </c>
      <c r="BB98" s="35"/>
      <c r="BC98" s="38"/>
      <c r="BD98" s="36"/>
      <c r="BE98" s="36"/>
      <c r="BF98" s="36"/>
      <c r="BG98" s="38"/>
      <c r="BH98" s="36"/>
      <c r="BI98" s="38"/>
      <c r="BJ98" s="35">
        <v>84000000</v>
      </c>
      <c r="BK98" s="36"/>
      <c r="BL98" s="38"/>
      <c r="BM98" s="38"/>
      <c r="BN98" s="36"/>
      <c r="BO98" s="36"/>
      <c r="BP98" s="38"/>
      <c r="BQ98" s="36"/>
      <c r="BR98" s="35"/>
      <c r="BS98" s="38"/>
      <c r="BT98" s="7">
        <v>312</v>
      </c>
      <c r="BU98" s="38"/>
      <c r="BV98" s="39"/>
    </row>
    <row r="99" spans="1:74" ht="15" customHeight="1" x14ac:dyDescent="0.25">
      <c r="A99" s="53" t="s">
        <v>470</v>
      </c>
      <c r="B99" s="54" t="s">
        <v>734</v>
      </c>
      <c r="C99" s="25" t="s">
        <v>55</v>
      </c>
      <c r="D99" s="7">
        <v>59</v>
      </c>
      <c r="E99" s="7" t="s">
        <v>355</v>
      </c>
      <c r="F99" s="42" t="s">
        <v>735</v>
      </c>
      <c r="G99" s="7" t="s">
        <v>736</v>
      </c>
      <c r="H99" s="7" t="s">
        <v>128</v>
      </c>
      <c r="I99" s="43">
        <v>44972</v>
      </c>
      <c r="J99" s="7" t="s">
        <v>60</v>
      </c>
      <c r="K99" s="7" t="s">
        <v>61</v>
      </c>
      <c r="L99" s="7" t="s">
        <v>226</v>
      </c>
      <c r="M99" s="42" t="s">
        <v>737</v>
      </c>
      <c r="N99" s="7">
        <v>811115</v>
      </c>
      <c r="O99" s="1" t="s">
        <v>738</v>
      </c>
      <c r="P99" s="27">
        <v>105000000</v>
      </c>
      <c r="Q99" s="27">
        <v>105000000</v>
      </c>
      <c r="R99" s="7">
        <v>20423</v>
      </c>
      <c r="S99" s="7" t="s">
        <v>90</v>
      </c>
      <c r="T99" s="7" t="s">
        <v>65</v>
      </c>
      <c r="U99" s="7" t="s">
        <v>66</v>
      </c>
      <c r="V99" s="36"/>
      <c r="W99" s="7" t="s">
        <v>739</v>
      </c>
      <c r="X99" s="7" t="s">
        <v>128</v>
      </c>
      <c r="Y99" s="30">
        <v>44972</v>
      </c>
      <c r="Z99" s="7" t="s">
        <v>68</v>
      </c>
      <c r="AA99" s="36"/>
      <c r="AB99" s="7" t="s">
        <v>69</v>
      </c>
      <c r="AC99" s="7" t="s">
        <v>70</v>
      </c>
      <c r="AD99" s="7" t="s">
        <v>740</v>
      </c>
      <c r="AE99" s="7">
        <v>86039854</v>
      </c>
      <c r="AF99" s="36"/>
      <c r="AG99" s="36"/>
      <c r="AH99" s="36"/>
      <c r="AI99" s="36"/>
      <c r="AJ99" s="36"/>
      <c r="AK99" s="44"/>
      <c r="AL99" s="45">
        <v>123</v>
      </c>
      <c r="AM99" s="7">
        <v>38123</v>
      </c>
      <c r="AN99" s="30">
        <v>44972</v>
      </c>
      <c r="AO99" s="35">
        <v>105000000</v>
      </c>
      <c r="AP99" s="36"/>
      <c r="AQ99" s="36"/>
      <c r="AR99" s="36"/>
      <c r="AS99" s="46">
        <v>105000000</v>
      </c>
      <c r="AT99" s="7" t="s">
        <v>299</v>
      </c>
      <c r="AU99" s="30">
        <v>44977</v>
      </c>
      <c r="AV99" s="7" t="s">
        <v>741</v>
      </c>
      <c r="AW99" s="30">
        <v>44972</v>
      </c>
      <c r="AX99" s="30">
        <v>45291</v>
      </c>
      <c r="AY99" s="7">
        <v>319</v>
      </c>
      <c r="AZ99" s="7" t="s">
        <v>93</v>
      </c>
      <c r="BA99" s="7">
        <v>19498970</v>
      </c>
      <c r="BB99" s="35"/>
      <c r="BC99" s="38"/>
      <c r="BD99" s="36"/>
      <c r="BE99" s="36"/>
      <c r="BF99" s="36"/>
      <c r="BG99" s="38"/>
      <c r="BH99" s="36"/>
      <c r="BI99" s="38"/>
      <c r="BJ99" s="35">
        <v>105000000</v>
      </c>
      <c r="BK99" s="36"/>
      <c r="BL99" s="38"/>
      <c r="BM99" s="38"/>
      <c r="BN99" s="36"/>
      <c r="BO99" s="36"/>
      <c r="BP99" s="38"/>
      <c r="BQ99" s="36"/>
      <c r="BR99" s="35"/>
      <c r="BS99" s="38"/>
      <c r="BT99" s="7">
        <v>319</v>
      </c>
      <c r="BU99" s="38"/>
      <c r="BV99" s="39"/>
    </row>
    <row r="100" spans="1:74" ht="15" customHeight="1" x14ac:dyDescent="0.25">
      <c r="A100" s="53" t="s">
        <v>470</v>
      </c>
      <c r="B100" s="54" t="s">
        <v>742</v>
      </c>
      <c r="C100" s="25" t="s">
        <v>55</v>
      </c>
      <c r="D100" s="7">
        <v>66</v>
      </c>
      <c r="E100" s="7" t="s">
        <v>355</v>
      </c>
      <c r="F100" s="42" t="s">
        <v>743</v>
      </c>
      <c r="G100" s="7" t="s">
        <v>744</v>
      </c>
      <c r="H100" s="7" t="s">
        <v>128</v>
      </c>
      <c r="I100" s="43">
        <v>44977</v>
      </c>
      <c r="J100" s="7" t="s">
        <v>60</v>
      </c>
      <c r="K100" s="7" t="s">
        <v>61</v>
      </c>
      <c r="L100" s="7" t="s">
        <v>226</v>
      </c>
      <c r="M100" s="42" t="s">
        <v>745</v>
      </c>
      <c r="N100" s="7" t="s">
        <v>703</v>
      </c>
      <c r="O100" s="1" t="s">
        <v>704</v>
      </c>
      <c r="P100" s="27">
        <v>105000000</v>
      </c>
      <c r="Q100" s="27">
        <v>105000000</v>
      </c>
      <c r="R100" s="7">
        <v>20323</v>
      </c>
      <c r="S100" s="7" t="s">
        <v>90</v>
      </c>
      <c r="T100" s="7" t="s">
        <v>65</v>
      </c>
      <c r="U100" s="7" t="s">
        <v>66</v>
      </c>
      <c r="V100" s="36"/>
      <c r="W100" s="7" t="s">
        <v>746</v>
      </c>
      <c r="X100" s="7" t="s">
        <v>128</v>
      </c>
      <c r="Y100" s="30">
        <v>44977</v>
      </c>
      <c r="Z100" s="7" t="s">
        <v>68</v>
      </c>
      <c r="AA100" s="36"/>
      <c r="AB100" s="7" t="s">
        <v>69</v>
      </c>
      <c r="AC100" s="7" t="s">
        <v>70</v>
      </c>
      <c r="AD100" s="7" t="s">
        <v>747</v>
      </c>
      <c r="AE100" s="7">
        <v>79694066</v>
      </c>
      <c r="AF100" s="36"/>
      <c r="AG100" s="36"/>
      <c r="AH100" s="36"/>
      <c r="AI100" s="36"/>
      <c r="AJ100" s="36"/>
      <c r="AK100" s="44"/>
      <c r="AL100" s="45">
        <v>123</v>
      </c>
      <c r="AM100" s="7">
        <v>40323</v>
      </c>
      <c r="AN100" s="30">
        <v>44977</v>
      </c>
      <c r="AO100" s="35">
        <v>105000000</v>
      </c>
      <c r="AP100" s="36"/>
      <c r="AQ100" s="36"/>
      <c r="AR100" s="36"/>
      <c r="AS100" s="46">
        <v>105000000</v>
      </c>
      <c r="AT100" s="7" t="s">
        <v>299</v>
      </c>
      <c r="AU100" s="30">
        <v>44985</v>
      </c>
      <c r="AV100" s="7" t="s">
        <v>748</v>
      </c>
      <c r="AW100" s="30">
        <v>44977</v>
      </c>
      <c r="AX100" s="30">
        <v>45291</v>
      </c>
      <c r="AY100" s="7">
        <v>314</v>
      </c>
      <c r="AZ100" s="7" t="s">
        <v>93</v>
      </c>
      <c r="BA100" s="7">
        <v>19498970</v>
      </c>
      <c r="BB100" s="35"/>
      <c r="BC100" s="38"/>
      <c r="BD100" s="36"/>
      <c r="BE100" s="36"/>
      <c r="BF100" s="36"/>
      <c r="BG100" s="38"/>
      <c r="BH100" s="36"/>
      <c r="BI100" s="38"/>
      <c r="BJ100" s="35">
        <v>105000000</v>
      </c>
      <c r="BK100" s="36"/>
      <c r="BL100" s="38"/>
      <c r="BM100" s="38"/>
      <c r="BN100" s="36"/>
      <c r="BO100" s="36"/>
      <c r="BP100" s="38"/>
      <c r="BQ100" s="36"/>
      <c r="BR100" s="35"/>
      <c r="BS100" s="38"/>
      <c r="BT100" s="7">
        <v>314</v>
      </c>
      <c r="BU100" s="38"/>
      <c r="BV100" s="39"/>
    </row>
    <row r="101" spans="1:74" ht="15" customHeight="1" x14ac:dyDescent="0.25">
      <c r="A101" s="52"/>
      <c r="B101" s="52"/>
      <c r="C101" s="8"/>
      <c r="D101" s="1"/>
      <c r="E101" s="1"/>
      <c r="F101" s="1"/>
      <c r="G101" s="61"/>
      <c r="H101" s="1"/>
      <c r="I101" s="62"/>
      <c r="J101" s="1"/>
      <c r="K101" s="1"/>
      <c r="L101" s="1"/>
      <c r="M101" s="1"/>
      <c r="N101" s="6"/>
      <c r="O101" s="6"/>
      <c r="P101" s="6"/>
      <c r="Q101" s="6"/>
      <c r="R101" s="1"/>
      <c r="S101" s="1"/>
      <c r="T101" s="1"/>
      <c r="U101" s="1"/>
      <c r="V101" s="2"/>
      <c r="W101" s="61"/>
      <c r="X101" s="1"/>
      <c r="Y101" s="61"/>
      <c r="Z101" s="1"/>
      <c r="AA101" s="2"/>
      <c r="AB101" s="1"/>
      <c r="AC101" s="1"/>
      <c r="AD101" s="1"/>
      <c r="AE101" s="1"/>
      <c r="AF101" s="2"/>
      <c r="AG101" s="2"/>
      <c r="AH101" s="2"/>
      <c r="AI101" s="36"/>
      <c r="AJ101" s="36"/>
      <c r="AK101" s="63"/>
      <c r="AL101" s="64">
        <f ca="1">+YEAR(TODAY())-YEAR(Tabla1[[#This Row],[FECHA DE NACIMIENTO]])</f>
        <v>123</v>
      </c>
      <c r="AM101" s="6"/>
      <c r="AN101" s="61"/>
      <c r="AO101" s="4"/>
      <c r="AP101" s="2"/>
      <c r="AQ101" s="5"/>
      <c r="AR101" s="2"/>
      <c r="AS101" s="65"/>
      <c r="AT101" s="1"/>
      <c r="AU101" s="61"/>
      <c r="AV101" s="61"/>
      <c r="AW101" s="61"/>
      <c r="AX101" s="61"/>
      <c r="AY101" s="1"/>
      <c r="AZ101" s="6"/>
      <c r="BA101" s="61"/>
      <c r="BB101" s="4"/>
      <c r="BC101" s="3"/>
      <c r="BD101" s="2"/>
      <c r="BE101" s="3"/>
      <c r="BF101" s="2"/>
      <c r="BG101" s="3"/>
      <c r="BH101" s="4"/>
      <c r="BI101" s="3"/>
      <c r="BJ101" s="4"/>
      <c r="BK101" s="3"/>
      <c r="BL101" s="3"/>
      <c r="BM101" s="3"/>
      <c r="BN101" s="3"/>
      <c r="BO101" s="2"/>
      <c r="BP101" s="3"/>
      <c r="BQ101" s="3"/>
      <c r="BR101" s="4"/>
      <c r="BS101" s="3"/>
      <c r="BT101" s="1"/>
      <c r="BU101" s="3"/>
      <c r="BV101" s="10"/>
    </row>
    <row r="102" spans="1:74" ht="15" customHeight="1" x14ac:dyDescent="0.25">
      <c r="A102" s="52"/>
      <c r="B102" s="52"/>
      <c r="C102" s="8"/>
      <c r="D102" s="1"/>
      <c r="E102" s="1"/>
      <c r="F102" s="1"/>
      <c r="G102" s="61"/>
      <c r="H102" s="1"/>
      <c r="I102" s="62"/>
      <c r="J102" s="1"/>
      <c r="K102" s="1"/>
      <c r="L102" s="1"/>
      <c r="M102" s="1"/>
      <c r="N102" s="6"/>
      <c r="O102" s="6"/>
      <c r="P102" s="6"/>
      <c r="Q102" s="6"/>
      <c r="R102" s="1"/>
      <c r="S102" s="1"/>
      <c r="T102" s="1"/>
      <c r="U102" s="1"/>
      <c r="V102" s="2"/>
      <c r="W102" s="61"/>
      <c r="X102" s="1"/>
      <c r="Y102" s="61"/>
      <c r="Z102" s="1"/>
      <c r="AA102" s="2"/>
      <c r="AB102" s="1"/>
      <c r="AC102" s="1"/>
      <c r="AD102" s="1"/>
      <c r="AE102" s="1"/>
      <c r="AF102" s="2"/>
      <c r="AG102" s="2"/>
      <c r="AH102" s="2"/>
      <c r="AI102" s="36"/>
      <c r="AJ102" s="36"/>
      <c r="AK102" s="63"/>
      <c r="AL102" s="64">
        <f ca="1">+YEAR(TODAY())-YEAR(Tabla1[[#This Row],[FECHA DE NACIMIENTO]])</f>
        <v>123</v>
      </c>
      <c r="AM102" s="6"/>
      <c r="AN102" s="61"/>
      <c r="AO102" s="4"/>
      <c r="AP102" s="2"/>
      <c r="AQ102" s="5"/>
      <c r="AR102" s="2"/>
      <c r="AS102" s="65"/>
      <c r="AT102" s="1"/>
      <c r="AU102" s="61"/>
      <c r="AV102" s="61"/>
      <c r="AW102" s="61"/>
      <c r="AX102" s="61"/>
      <c r="AY102" s="1"/>
      <c r="AZ102" s="6"/>
      <c r="BA102" s="61"/>
      <c r="BB102" s="4"/>
      <c r="BC102" s="3"/>
      <c r="BD102" s="2"/>
      <c r="BE102" s="3"/>
      <c r="BF102" s="2"/>
      <c r="BG102" s="3"/>
      <c r="BH102" s="4"/>
      <c r="BI102" s="3"/>
      <c r="BJ102" s="4"/>
      <c r="BK102" s="3"/>
      <c r="BL102" s="3"/>
      <c r="BM102" s="3"/>
      <c r="BN102" s="3"/>
      <c r="BO102" s="2"/>
      <c r="BP102" s="3"/>
      <c r="BQ102" s="3"/>
      <c r="BR102" s="4"/>
      <c r="BS102" s="3"/>
      <c r="BT102" s="1"/>
      <c r="BU102" s="3"/>
      <c r="BV102" s="10"/>
    </row>
    <row r="103" spans="1:74" ht="15" customHeight="1" x14ac:dyDescent="0.25">
      <c r="A103" s="52"/>
      <c r="B103" s="52"/>
      <c r="C103" s="8"/>
      <c r="D103" s="1"/>
      <c r="E103" s="1"/>
      <c r="F103" s="1"/>
      <c r="G103" s="61"/>
      <c r="H103" s="1"/>
      <c r="I103" s="62"/>
      <c r="J103" s="1"/>
      <c r="K103" s="1"/>
      <c r="L103" s="1"/>
      <c r="M103" s="1"/>
      <c r="N103" s="6"/>
      <c r="O103" s="6"/>
      <c r="P103" s="6"/>
      <c r="Q103" s="6"/>
      <c r="R103" s="1"/>
      <c r="S103" s="1"/>
      <c r="T103" s="1"/>
      <c r="U103" s="1"/>
      <c r="V103" s="2"/>
      <c r="W103" s="61"/>
      <c r="X103" s="1"/>
      <c r="Y103" s="61"/>
      <c r="Z103" s="1"/>
      <c r="AA103" s="2"/>
      <c r="AB103" s="1"/>
      <c r="AC103" s="1"/>
      <c r="AD103" s="1"/>
      <c r="AE103" s="1"/>
      <c r="AF103" s="2"/>
      <c r="AG103" s="2"/>
      <c r="AH103" s="2"/>
      <c r="AI103" s="36"/>
      <c r="AJ103" s="36"/>
      <c r="AK103" s="63"/>
      <c r="AL103" s="64">
        <f ca="1">+YEAR(TODAY())-YEAR(Tabla1[[#This Row],[FECHA DE NACIMIENTO]])</f>
        <v>123</v>
      </c>
      <c r="AM103" s="6"/>
      <c r="AN103" s="61"/>
      <c r="AO103" s="4"/>
      <c r="AP103" s="2"/>
      <c r="AQ103" s="5"/>
      <c r="AR103" s="2"/>
      <c r="AS103" s="65"/>
      <c r="AT103" s="1"/>
      <c r="AU103" s="61"/>
      <c r="AV103" s="61"/>
      <c r="AW103" s="61"/>
      <c r="AX103" s="61"/>
      <c r="AY103" s="1"/>
      <c r="AZ103" s="6"/>
      <c r="BA103" s="61"/>
      <c r="BB103" s="4"/>
      <c r="BC103" s="3"/>
      <c r="BD103" s="2"/>
      <c r="BE103" s="3"/>
      <c r="BF103" s="2"/>
      <c r="BG103" s="3"/>
      <c r="BH103" s="4"/>
      <c r="BI103" s="3"/>
      <c r="BJ103" s="4"/>
      <c r="BK103" s="3"/>
      <c r="BL103" s="3"/>
      <c r="BM103" s="3"/>
      <c r="BN103" s="3"/>
      <c r="BO103" s="2"/>
      <c r="BP103" s="3"/>
      <c r="BQ103" s="3"/>
      <c r="BR103" s="4"/>
      <c r="BS103" s="3"/>
      <c r="BT103" s="1"/>
      <c r="BU103" s="3"/>
      <c r="BV103" s="10"/>
    </row>
    <row r="104" spans="1:74" ht="15" customHeight="1" x14ac:dyDescent="0.25">
      <c r="A104" s="52"/>
      <c r="B104" s="52"/>
      <c r="C104" s="8"/>
      <c r="D104" s="1"/>
      <c r="E104" s="1"/>
      <c r="F104" s="1"/>
      <c r="G104" s="61"/>
      <c r="H104" s="1"/>
      <c r="I104" s="62"/>
      <c r="J104" s="1"/>
      <c r="K104" s="1"/>
      <c r="L104" s="1"/>
      <c r="M104" s="1"/>
      <c r="N104" s="6"/>
      <c r="O104" s="6"/>
      <c r="P104" s="6"/>
      <c r="Q104" s="6"/>
      <c r="R104" s="1"/>
      <c r="S104" s="1"/>
      <c r="T104" s="1"/>
      <c r="U104" s="1"/>
      <c r="V104" s="2"/>
      <c r="W104" s="61"/>
      <c r="X104" s="1"/>
      <c r="Y104" s="61"/>
      <c r="Z104" s="1"/>
      <c r="AA104" s="2"/>
      <c r="AB104" s="1"/>
      <c r="AC104" s="1"/>
      <c r="AD104" s="1"/>
      <c r="AE104" s="1"/>
      <c r="AF104" s="2"/>
      <c r="AG104" s="2"/>
      <c r="AH104" s="2"/>
      <c r="AI104" s="36"/>
      <c r="AJ104" s="36"/>
      <c r="AK104" s="63"/>
      <c r="AL104" s="64">
        <f ca="1">+YEAR(TODAY())-YEAR(Tabla1[[#This Row],[FECHA DE NACIMIENTO]])</f>
        <v>123</v>
      </c>
      <c r="AM104" s="6"/>
      <c r="AN104" s="61"/>
      <c r="AO104" s="4"/>
      <c r="AP104" s="2"/>
      <c r="AQ104" s="5"/>
      <c r="AR104" s="2"/>
      <c r="AS104" s="65"/>
      <c r="AT104" s="1"/>
      <c r="AU104" s="61"/>
      <c r="AV104" s="61"/>
      <c r="AW104" s="61"/>
      <c r="AX104" s="61"/>
      <c r="AY104" s="1"/>
      <c r="AZ104" s="6"/>
      <c r="BA104" s="61"/>
      <c r="BB104" s="4"/>
      <c r="BC104" s="3"/>
      <c r="BD104" s="2"/>
      <c r="BE104" s="3"/>
      <c r="BF104" s="2"/>
      <c r="BG104" s="3"/>
      <c r="BH104" s="4"/>
      <c r="BI104" s="3"/>
      <c r="BJ104" s="4"/>
      <c r="BK104" s="3"/>
      <c r="BL104" s="3"/>
      <c r="BM104" s="3"/>
      <c r="BN104" s="3"/>
      <c r="BO104" s="2"/>
      <c r="BP104" s="3"/>
      <c r="BQ104" s="3"/>
      <c r="BR104" s="4"/>
      <c r="BS104" s="3"/>
      <c r="BT104" s="1"/>
      <c r="BU104" s="3"/>
      <c r="BV104" s="10"/>
    </row>
    <row r="105" spans="1:74" ht="15" customHeight="1" x14ac:dyDescent="0.25">
      <c r="A105" s="52"/>
      <c r="B105" s="52"/>
      <c r="C105" s="8"/>
      <c r="D105" s="1"/>
      <c r="E105" s="1"/>
      <c r="F105" s="1"/>
      <c r="G105" s="61"/>
      <c r="H105" s="1"/>
      <c r="I105" s="62"/>
      <c r="J105" s="1"/>
      <c r="K105" s="1"/>
      <c r="L105" s="1"/>
      <c r="M105" s="1"/>
      <c r="N105" s="6"/>
      <c r="O105" s="6"/>
      <c r="P105" s="6"/>
      <c r="Q105" s="6"/>
      <c r="R105" s="1"/>
      <c r="S105" s="1"/>
      <c r="T105" s="1"/>
      <c r="U105" s="1"/>
      <c r="V105" s="2"/>
      <c r="W105" s="61"/>
      <c r="X105" s="1"/>
      <c r="Y105" s="61"/>
      <c r="Z105" s="1"/>
      <c r="AA105" s="2"/>
      <c r="AB105" s="1"/>
      <c r="AC105" s="1"/>
      <c r="AD105" s="1"/>
      <c r="AE105" s="1"/>
      <c r="AF105" s="2"/>
      <c r="AG105" s="2"/>
      <c r="AH105" s="2"/>
      <c r="AI105" s="36"/>
      <c r="AJ105" s="36"/>
      <c r="AK105" s="63"/>
      <c r="AL105" s="64">
        <f ca="1">+YEAR(TODAY())-YEAR(Tabla1[[#This Row],[FECHA DE NACIMIENTO]])</f>
        <v>123</v>
      </c>
      <c r="AM105" s="6"/>
      <c r="AN105" s="61"/>
      <c r="AO105" s="4"/>
      <c r="AP105" s="2"/>
      <c r="AQ105" s="5"/>
      <c r="AR105" s="2"/>
      <c r="AS105" s="65"/>
      <c r="AT105" s="1"/>
      <c r="AU105" s="61"/>
      <c r="AV105" s="61"/>
      <c r="AW105" s="61"/>
      <c r="AX105" s="61"/>
      <c r="AY105" s="1"/>
      <c r="AZ105" s="6"/>
      <c r="BA105" s="61"/>
      <c r="BB105" s="4"/>
      <c r="BC105" s="3"/>
      <c r="BD105" s="2"/>
      <c r="BE105" s="3"/>
      <c r="BF105" s="2"/>
      <c r="BG105" s="3"/>
      <c r="BH105" s="4"/>
      <c r="BI105" s="3"/>
      <c r="BJ105" s="4"/>
      <c r="BK105" s="3"/>
      <c r="BL105" s="3"/>
      <c r="BM105" s="3"/>
      <c r="BN105" s="3"/>
      <c r="BO105" s="2"/>
      <c r="BP105" s="3"/>
      <c r="BQ105" s="3"/>
      <c r="BR105" s="4"/>
      <c r="BS105" s="3"/>
      <c r="BT105" s="1"/>
      <c r="BU105" s="3"/>
      <c r="BV105" s="10"/>
    </row>
    <row r="106" spans="1:74" ht="15" customHeight="1" x14ac:dyDescent="0.25">
      <c r="G106" s="48"/>
    </row>
    <row r="107" spans="1:74" ht="15" customHeight="1" x14ac:dyDescent="0.25">
      <c r="G107" s="48"/>
    </row>
    <row r="108" spans="1:74" ht="15" customHeight="1" x14ac:dyDescent="0.25">
      <c r="G108" s="48"/>
    </row>
    <row r="109" spans="1:74" ht="15" customHeight="1" x14ac:dyDescent="0.25">
      <c r="G109" s="48"/>
    </row>
    <row r="110" spans="1:74" ht="15" customHeight="1" x14ac:dyDescent="0.25">
      <c r="G110" s="48"/>
    </row>
    <row r="111" spans="1:74" ht="15" customHeight="1" x14ac:dyDescent="0.25">
      <c r="G111" s="48"/>
    </row>
    <row r="112" spans="1:74" ht="15" customHeight="1" x14ac:dyDescent="0.25">
      <c r="G112" s="48"/>
    </row>
    <row r="113" spans="7:7" ht="15" customHeight="1" x14ac:dyDescent="0.25">
      <c r="G113" s="48"/>
    </row>
    <row r="114" spans="7:7" ht="15" customHeight="1" x14ac:dyDescent="0.25">
      <c r="G114" s="48"/>
    </row>
    <row r="115" spans="7:7" ht="15" customHeight="1" x14ac:dyDescent="0.25">
      <c r="G115" s="48"/>
    </row>
    <row r="116" spans="7:7" ht="15" customHeight="1" x14ac:dyDescent="0.25">
      <c r="G116" s="48"/>
    </row>
    <row r="117" spans="7:7" ht="15" customHeight="1" x14ac:dyDescent="0.25">
      <c r="G117" s="48"/>
    </row>
    <row r="118" spans="7:7" ht="15" customHeight="1" x14ac:dyDescent="0.25">
      <c r="G118" s="48"/>
    </row>
    <row r="119" spans="7:7" ht="15" customHeight="1" x14ac:dyDescent="0.25">
      <c r="G119" s="48"/>
    </row>
    <row r="120" spans="7:7" ht="15" customHeight="1" x14ac:dyDescent="0.25">
      <c r="G120" s="48"/>
    </row>
    <row r="121" spans="7:7" ht="15" customHeight="1" x14ac:dyDescent="0.25">
      <c r="G121" s="48"/>
    </row>
    <row r="122" spans="7:7" ht="15" customHeight="1" x14ac:dyDescent="0.25">
      <c r="G122" s="48"/>
    </row>
    <row r="123" spans="7:7" ht="15" customHeight="1" x14ac:dyDescent="0.25">
      <c r="G123" s="48"/>
    </row>
    <row r="124" spans="7:7" ht="15" customHeight="1" x14ac:dyDescent="0.25">
      <c r="G124" s="48"/>
    </row>
    <row r="125" spans="7:7" ht="15" customHeight="1" x14ac:dyDescent="0.25">
      <c r="G125" s="48"/>
    </row>
    <row r="126" spans="7:7" ht="15" customHeight="1" x14ac:dyDescent="0.25">
      <c r="G126" s="48"/>
    </row>
    <row r="127" spans="7:7" ht="15" customHeight="1" x14ac:dyDescent="0.25">
      <c r="G127" s="48"/>
    </row>
    <row r="128" spans="7:7" ht="15" customHeight="1" x14ac:dyDescent="0.25">
      <c r="G128" s="48"/>
    </row>
    <row r="129" spans="7:7" ht="15" customHeight="1" x14ac:dyDescent="0.25">
      <c r="G129" s="48"/>
    </row>
    <row r="130" spans="7:7" ht="15" customHeight="1" x14ac:dyDescent="0.25">
      <c r="G130" s="48"/>
    </row>
    <row r="131" spans="7:7" ht="15" customHeight="1" x14ac:dyDescent="0.25">
      <c r="G131" s="48"/>
    </row>
    <row r="132" spans="7:7" ht="15" customHeight="1" x14ac:dyDescent="0.25">
      <c r="G132" s="48"/>
    </row>
    <row r="133" spans="7:7" ht="15" customHeight="1" x14ac:dyDescent="0.25">
      <c r="G133" s="48"/>
    </row>
    <row r="134" spans="7:7" ht="15" customHeight="1" x14ac:dyDescent="0.25">
      <c r="G134" s="48"/>
    </row>
    <row r="135" spans="7:7" ht="15" customHeight="1" x14ac:dyDescent="0.25">
      <c r="G135" s="48"/>
    </row>
    <row r="136" spans="7:7" ht="15" customHeight="1" x14ac:dyDescent="0.25">
      <c r="G136" s="48"/>
    </row>
    <row r="137" spans="7:7" ht="15" customHeight="1" x14ac:dyDescent="0.25">
      <c r="G137" s="48"/>
    </row>
    <row r="138" spans="7:7" ht="15" customHeight="1" x14ac:dyDescent="0.25">
      <c r="G138" s="48"/>
    </row>
    <row r="139" spans="7:7" ht="15" customHeight="1" x14ac:dyDescent="0.25">
      <c r="G139" s="48"/>
    </row>
    <row r="140" spans="7:7" ht="15" customHeight="1" x14ac:dyDescent="0.25">
      <c r="G140" s="48"/>
    </row>
    <row r="141" spans="7:7" ht="15" customHeight="1" x14ac:dyDescent="0.25">
      <c r="G141" s="48"/>
    </row>
    <row r="142" spans="7:7" ht="15" customHeight="1" x14ac:dyDescent="0.25">
      <c r="G142" s="48"/>
    </row>
    <row r="143" spans="7:7" ht="15" customHeight="1" x14ac:dyDescent="0.25">
      <c r="G143" s="48"/>
    </row>
    <row r="144" spans="7:7" ht="15" customHeight="1" x14ac:dyDescent="0.25">
      <c r="G144" s="48"/>
    </row>
    <row r="145" spans="7:7" ht="15" customHeight="1" x14ac:dyDescent="0.25">
      <c r="G145" s="48"/>
    </row>
    <row r="146" spans="7:7" ht="15" customHeight="1" x14ac:dyDescent="0.25">
      <c r="G146" s="48"/>
    </row>
    <row r="147" spans="7:7" ht="15" customHeight="1" x14ac:dyDescent="0.25">
      <c r="G147" s="48"/>
    </row>
    <row r="148" spans="7:7" ht="15" customHeight="1" x14ac:dyDescent="0.25">
      <c r="G148" s="48"/>
    </row>
    <row r="149" spans="7:7" ht="15" customHeight="1" x14ac:dyDescent="0.25">
      <c r="G149" s="48"/>
    </row>
    <row r="150" spans="7:7" ht="15" customHeight="1" x14ac:dyDescent="0.25">
      <c r="G150" s="48"/>
    </row>
    <row r="151" spans="7:7" ht="15" customHeight="1" x14ac:dyDescent="0.25">
      <c r="G151" s="48"/>
    </row>
    <row r="152" spans="7:7" ht="15" customHeight="1" x14ac:dyDescent="0.25">
      <c r="G152" s="48"/>
    </row>
    <row r="153" spans="7:7" ht="15" customHeight="1" x14ac:dyDescent="0.25">
      <c r="G153" s="48"/>
    </row>
    <row r="154" spans="7:7" ht="15" customHeight="1" x14ac:dyDescent="0.25">
      <c r="G154" s="48"/>
    </row>
    <row r="155" spans="7:7" ht="15" customHeight="1" x14ac:dyDescent="0.25">
      <c r="G155" s="48"/>
    </row>
    <row r="156" spans="7:7" ht="15" customHeight="1" x14ac:dyDescent="0.25">
      <c r="G156" s="48"/>
    </row>
    <row r="157" spans="7:7" ht="15" customHeight="1" x14ac:dyDescent="0.25">
      <c r="G157" s="48"/>
    </row>
    <row r="158" spans="7:7" ht="15" customHeight="1" x14ac:dyDescent="0.25">
      <c r="G158" s="48"/>
    </row>
    <row r="159" spans="7:7" ht="15" customHeight="1" x14ac:dyDescent="0.25">
      <c r="G159" s="48"/>
    </row>
    <row r="160" spans="7:7" ht="15" customHeight="1" x14ac:dyDescent="0.25">
      <c r="G160" s="48"/>
    </row>
    <row r="161" spans="7:7" ht="15" customHeight="1" x14ac:dyDescent="0.25">
      <c r="G161" s="48"/>
    </row>
    <row r="162" spans="7:7" ht="15" customHeight="1" x14ac:dyDescent="0.25">
      <c r="G162" s="48"/>
    </row>
    <row r="163" spans="7:7" ht="15" customHeight="1" x14ac:dyDescent="0.25">
      <c r="G163" s="48"/>
    </row>
    <row r="164" spans="7:7" ht="15" customHeight="1" x14ac:dyDescent="0.25">
      <c r="G164" s="48"/>
    </row>
    <row r="165" spans="7:7" ht="15" customHeight="1" x14ac:dyDescent="0.25">
      <c r="G165" s="48"/>
    </row>
    <row r="166" spans="7:7" ht="15" customHeight="1" x14ac:dyDescent="0.25">
      <c r="G166" s="48"/>
    </row>
    <row r="167" spans="7:7" ht="15" customHeight="1" x14ac:dyDescent="0.25">
      <c r="G167" s="48"/>
    </row>
    <row r="168" spans="7:7" ht="15" customHeight="1" x14ac:dyDescent="0.25">
      <c r="G168" s="48"/>
    </row>
    <row r="169" spans="7:7" ht="15" customHeight="1" x14ac:dyDescent="0.25">
      <c r="G169" s="48"/>
    </row>
    <row r="170" spans="7:7" ht="15" customHeight="1" x14ac:dyDescent="0.25">
      <c r="G170" s="48"/>
    </row>
    <row r="171" spans="7:7" ht="15" customHeight="1" x14ac:dyDescent="0.25">
      <c r="G171" s="48"/>
    </row>
    <row r="172" spans="7:7" ht="15" customHeight="1" x14ac:dyDescent="0.25">
      <c r="G172" s="48"/>
    </row>
    <row r="173" spans="7:7" ht="15" customHeight="1" x14ac:dyDescent="0.25">
      <c r="G173" s="48"/>
    </row>
    <row r="174" spans="7:7" ht="15" customHeight="1" x14ac:dyDescent="0.25">
      <c r="G174" s="48"/>
    </row>
    <row r="175" spans="7:7" ht="15" customHeight="1" x14ac:dyDescent="0.25">
      <c r="G175" s="48"/>
    </row>
    <row r="176" spans="7:7" ht="15" customHeight="1" x14ac:dyDescent="0.25">
      <c r="G176" s="48"/>
    </row>
    <row r="177" spans="7:60" ht="15" customHeight="1" x14ac:dyDescent="0.25">
      <c r="G177" s="48"/>
    </row>
    <row r="178" spans="7:60" ht="15" customHeight="1" x14ac:dyDescent="0.25">
      <c r="G178" s="48"/>
    </row>
    <row r="179" spans="7:60" ht="15" customHeight="1" x14ac:dyDescent="0.25">
      <c r="G179" s="48"/>
    </row>
    <row r="180" spans="7:60" ht="15" customHeight="1" x14ac:dyDescent="0.25">
      <c r="G180" s="48"/>
    </row>
    <row r="181" spans="7:60" ht="15" customHeight="1" x14ac:dyDescent="0.25">
      <c r="G181" s="48"/>
    </row>
    <row r="182" spans="7:60" ht="15" customHeight="1" x14ac:dyDescent="0.25">
      <c r="G182" s="48"/>
    </row>
    <row r="183" spans="7:60" ht="15" customHeight="1" x14ac:dyDescent="0.25">
      <c r="G183" s="48"/>
    </row>
    <row r="184" spans="7:60" ht="15" customHeight="1" x14ac:dyDescent="0.25">
      <c r="G184" s="48"/>
    </row>
    <row r="185" spans="7:60" ht="15" customHeight="1" x14ac:dyDescent="0.25">
      <c r="G185" s="48"/>
    </row>
    <row r="186" spans="7:60" ht="15" customHeight="1" x14ac:dyDescent="0.25">
      <c r="G186" s="48"/>
    </row>
    <row r="187" spans="7:60" ht="15" customHeight="1" x14ac:dyDescent="0.25">
      <c r="G187" s="48"/>
    </row>
    <row r="188" spans="7:60" ht="15" customHeight="1" x14ac:dyDescent="0.25">
      <c r="G188" s="48"/>
    </row>
    <row r="189" spans="7:60" ht="15" customHeight="1" x14ac:dyDescent="0.25">
      <c r="G189" s="48"/>
    </row>
    <row r="190" spans="7:60" ht="15" customHeight="1" x14ac:dyDescent="0.25">
      <c r="G190" s="48"/>
    </row>
    <row r="191" spans="7:60" ht="15" customHeight="1" x14ac:dyDescent="0.25">
      <c r="G191" s="48"/>
    </row>
    <row r="192" spans="7:60" ht="15" customHeight="1" x14ac:dyDescent="0.25">
      <c r="G192" s="48"/>
      <c r="BH192" s="50"/>
    </row>
    <row r="193" spans="7:7" ht="15" customHeight="1" x14ac:dyDescent="0.25">
      <c r="G193" s="48"/>
    </row>
    <row r="194" spans="7:7" ht="15" customHeight="1" x14ac:dyDescent="0.25">
      <c r="G194" s="48"/>
    </row>
    <row r="195" spans="7:7" ht="15" customHeight="1" x14ac:dyDescent="0.25">
      <c r="G195" s="48"/>
    </row>
    <row r="196" spans="7:7" ht="15" customHeight="1" x14ac:dyDescent="0.25">
      <c r="G196" s="48"/>
    </row>
    <row r="197" spans="7:7" ht="15" customHeight="1" x14ac:dyDescent="0.25">
      <c r="G197" s="48"/>
    </row>
    <row r="198" spans="7:7" ht="15" customHeight="1" x14ac:dyDescent="0.25">
      <c r="G198" s="48"/>
    </row>
    <row r="199" spans="7:7" ht="15" customHeight="1" x14ac:dyDescent="0.25">
      <c r="G199" s="48"/>
    </row>
    <row r="200" spans="7:7" ht="15" customHeight="1" x14ac:dyDescent="0.25">
      <c r="G200" s="48"/>
    </row>
    <row r="201" spans="7:7" ht="15" customHeight="1" x14ac:dyDescent="0.25">
      <c r="G201" s="48"/>
    </row>
    <row r="202" spans="7:7" ht="15" customHeight="1" x14ac:dyDescent="0.25">
      <c r="G202" s="48"/>
    </row>
    <row r="203" spans="7:7" ht="15" customHeight="1" x14ac:dyDescent="0.25">
      <c r="G203" s="48"/>
    </row>
    <row r="204" spans="7:7" ht="15" customHeight="1" x14ac:dyDescent="0.25">
      <c r="G204" s="48"/>
    </row>
    <row r="205" spans="7:7" ht="15" customHeight="1" x14ac:dyDescent="0.25">
      <c r="G205" s="48"/>
    </row>
    <row r="206" spans="7:7" ht="15" customHeight="1" x14ac:dyDescent="0.25">
      <c r="G206" s="48"/>
    </row>
    <row r="207" spans="7:7" ht="15" customHeight="1" x14ac:dyDescent="0.25">
      <c r="G207" s="48"/>
    </row>
    <row r="208" spans="7:7" ht="15" customHeight="1" x14ac:dyDescent="0.25">
      <c r="G208" s="48"/>
    </row>
    <row r="209" spans="7:7" ht="15" customHeight="1" x14ac:dyDescent="0.25">
      <c r="G209" s="48"/>
    </row>
    <row r="210" spans="7:7" ht="15" customHeight="1" x14ac:dyDescent="0.25">
      <c r="G210" s="48"/>
    </row>
    <row r="211" spans="7:7" ht="15" customHeight="1" x14ac:dyDescent="0.25">
      <c r="G211" s="48"/>
    </row>
    <row r="212" spans="7:7" ht="15" customHeight="1" x14ac:dyDescent="0.25">
      <c r="G212" s="48"/>
    </row>
    <row r="213" spans="7:7" ht="15" customHeight="1" x14ac:dyDescent="0.25">
      <c r="G213" s="48"/>
    </row>
    <row r="214" spans="7:7" ht="15" customHeight="1" x14ac:dyDescent="0.25">
      <c r="G214" s="48"/>
    </row>
    <row r="215" spans="7:7" ht="15" customHeight="1" x14ac:dyDescent="0.25">
      <c r="G215" s="48"/>
    </row>
    <row r="216" spans="7:7" ht="15" customHeight="1" x14ac:dyDescent="0.25">
      <c r="G216" s="48"/>
    </row>
    <row r="217" spans="7:7" ht="15" customHeight="1" x14ac:dyDescent="0.25">
      <c r="G217" s="48"/>
    </row>
    <row r="218" spans="7:7" ht="15" customHeight="1" x14ac:dyDescent="0.25">
      <c r="G218" s="48"/>
    </row>
    <row r="219" spans="7:7" ht="15" customHeight="1" x14ac:dyDescent="0.25">
      <c r="G219" s="48"/>
    </row>
    <row r="220" spans="7:7" ht="15" customHeight="1" x14ac:dyDescent="0.25">
      <c r="G220" s="48"/>
    </row>
    <row r="221" spans="7:7" ht="15" customHeight="1" x14ac:dyDescent="0.25">
      <c r="G221" s="48"/>
    </row>
    <row r="222" spans="7:7" ht="15" customHeight="1" x14ac:dyDescent="0.25">
      <c r="G222" s="48"/>
    </row>
    <row r="223" spans="7:7" ht="15" customHeight="1" x14ac:dyDescent="0.25">
      <c r="G223" s="48"/>
    </row>
    <row r="224" spans="7:7" ht="15" customHeight="1" x14ac:dyDescent="0.25">
      <c r="G224" s="48"/>
    </row>
    <row r="225" spans="7:7" ht="15" customHeight="1" x14ac:dyDescent="0.25">
      <c r="G225" s="48"/>
    </row>
    <row r="226" spans="7:7" ht="15" customHeight="1" x14ac:dyDescent="0.25">
      <c r="G226" s="48"/>
    </row>
    <row r="227" spans="7:7" ht="15" customHeight="1" x14ac:dyDescent="0.25">
      <c r="G227" s="48"/>
    </row>
    <row r="228" spans="7:7" ht="15" customHeight="1" x14ac:dyDescent="0.25">
      <c r="G228" s="48"/>
    </row>
    <row r="229" spans="7:7" ht="15" customHeight="1" x14ac:dyDescent="0.25">
      <c r="G229" s="48"/>
    </row>
    <row r="230" spans="7:7" ht="15" customHeight="1" x14ac:dyDescent="0.25">
      <c r="G230" s="48"/>
    </row>
    <row r="231" spans="7:7" ht="15" customHeight="1" x14ac:dyDescent="0.25">
      <c r="G231" s="48"/>
    </row>
    <row r="232" spans="7:7" ht="15" customHeight="1" x14ac:dyDescent="0.25">
      <c r="G232" s="48"/>
    </row>
    <row r="233" spans="7:7" ht="15" customHeight="1" x14ac:dyDescent="0.25">
      <c r="G233" s="48"/>
    </row>
    <row r="234" spans="7:7" ht="15" customHeight="1" x14ac:dyDescent="0.25">
      <c r="G234" s="48"/>
    </row>
    <row r="235" spans="7:7" ht="15" customHeight="1" x14ac:dyDescent="0.25">
      <c r="G235" s="48"/>
    </row>
    <row r="236" spans="7:7" ht="15" customHeight="1" x14ac:dyDescent="0.25">
      <c r="G236" s="48"/>
    </row>
    <row r="237" spans="7:7" ht="15" customHeight="1" x14ac:dyDescent="0.25">
      <c r="G237" s="48"/>
    </row>
    <row r="238" spans="7:7" ht="15" customHeight="1" x14ac:dyDescent="0.25">
      <c r="G238" s="48"/>
    </row>
    <row r="239" spans="7:7" ht="15" customHeight="1" x14ac:dyDescent="0.25">
      <c r="G239" s="48"/>
    </row>
    <row r="240" spans="7:7" ht="15" customHeight="1" x14ac:dyDescent="0.25">
      <c r="G240" s="48"/>
    </row>
    <row r="241" spans="7:7" ht="15" customHeight="1" x14ac:dyDescent="0.25">
      <c r="G241" s="48"/>
    </row>
    <row r="242" spans="7:7" ht="15" customHeight="1" x14ac:dyDescent="0.25">
      <c r="G242" s="48"/>
    </row>
    <row r="243" spans="7:7" ht="15" customHeight="1" x14ac:dyDescent="0.25">
      <c r="G243" s="48"/>
    </row>
    <row r="244" spans="7:7" ht="15" customHeight="1" x14ac:dyDescent="0.25">
      <c r="G244" s="48"/>
    </row>
    <row r="245" spans="7:7" ht="15" customHeight="1" x14ac:dyDescent="0.25">
      <c r="G245" s="48"/>
    </row>
    <row r="246" spans="7:7" ht="15" customHeight="1" x14ac:dyDescent="0.25">
      <c r="G246" s="48"/>
    </row>
    <row r="247" spans="7:7" ht="15" customHeight="1" x14ac:dyDescent="0.25">
      <c r="G247" s="48"/>
    </row>
    <row r="248" spans="7:7" ht="15" customHeight="1" x14ac:dyDescent="0.25">
      <c r="G248" s="48"/>
    </row>
    <row r="249" spans="7:7" ht="15" customHeight="1" x14ac:dyDescent="0.25">
      <c r="G249" s="48"/>
    </row>
    <row r="250" spans="7:7" ht="15" customHeight="1" x14ac:dyDescent="0.25">
      <c r="G250" s="48"/>
    </row>
    <row r="251" spans="7:7" ht="15" customHeight="1" x14ac:dyDescent="0.25">
      <c r="G251" s="48"/>
    </row>
    <row r="252" spans="7:7" ht="15" customHeight="1" x14ac:dyDescent="0.25">
      <c r="G252" s="48"/>
    </row>
    <row r="253" spans="7:7" ht="15" customHeight="1" x14ac:dyDescent="0.25">
      <c r="G253" s="48"/>
    </row>
    <row r="254" spans="7:7" ht="15" customHeight="1" x14ac:dyDescent="0.25">
      <c r="G254" s="48"/>
    </row>
    <row r="255" spans="7:7" ht="15" customHeight="1" x14ac:dyDescent="0.25">
      <c r="G255" s="48"/>
    </row>
    <row r="256" spans="7:7" ht="15" customHeight="1" x14ac:dyDescent="0.25">
      <c r="G256" s="48"/>
    </row>
    <row r="257" spans="7:7" ht="15" customHeight="1" x14ac:dyDescent="0.25">
      <c r="G257" s="48"/>
    </row>
    <row r="258" spans="7:7" ht="15" customHeight="1" x14ac:dyDescent="0.25">
      <c r="G258" s="48"/>
    </row>
    <row r="259" spans="7:7" ht="15" customHeight="1" x14ac:dyDescent="0.25">
      <c r="G259" s="48"/>
    </row>
    <row r="260" spans="7:7" ht="15" customHeight="1" x14ac:dyDescent="0.25">
      <c r="G260" s="48"/>
    </row>
    <row r="261" spans="7:7" ht="15" customHeight="1" x14ac:dyDescent="0.25">
      <c r="G261" s="48"/>
    </row>
    <row r="262" spans="7:7" ht="15" customHeight="1" x14ac:dyDescent="0.25">
      <c r="G262" s="48"/>
    </row>
    <row r="263" spans="7:7" ht="15" customHeight="1" x14ac:dyDescent="0.25">
      <c r="G263" s="48"/>
    </row>
    <row r="264" spans="7:7" ht="15" customHeight="1" x14ac:dyDescent="0.25">
      <c r="G264" s="48"/>
    </row>
  </sheetData>
  <mergeCells count="6">
    <mergeCell ref="B3:D3"/>
    <mergeCell ref="E3:BG3"/>
    <mergeCell ref="A1:A3"/>
    <mergeCell ref="B2:D2"/>
    <mergeCell ref="E2:BG2"/>
    <mergeCell ref="B1:BV1"/>
  </mergeCells>
  <dataValidations count="1">
    <dataValidation type="date" allowBlank="1" showInputMessage="1" errorTitle="Entrada no válida" error="Por favor escriba una fecha válida (AAAA/MM/DD)" promptTitle="Ingrese una fecha (AAAA/MM/DD)" prompt=" Registre fecha del acta de liquidación del contrato, suscrita por las partes intervinientes. Si no tiene info, DEJE EN BLANCO ESTA CELDA. (FORMATO AAAA/MM/DD)." sqref="BC60">
      <formula1>1900/1/1</formula1>
      <formula2>3000/1/1</formula2>
    </dataValidation>
  </dataValidations>
  <hyperlinks>
    <hyperlink ref="M64" r:id="rId1" display="javascript:void(0);"/>
    <hyperlink ref="M91" r:id="rId2" display="javascript:void(0);"/>
    <hyperlink ref="W60" r:id="rId3" display="javascript:void(0);"/>
    <hyperlink ref="M89" r:id="rId4" display="javascript:void(0);"/>
    <hyperlink ref="M90" r:id="rId5" display="javascript:void(0);"/>
    <hyperlink ref="W90" r:id="rId6" display="javascript:void(0);"/>
  </hyperlinks>
  <pageMargins left="0.7" right="0.7" top="0.75" bottom="0.75" header="0.3" footer="0.3"/>
  <pageSetup orientation="portrait" r:id="rId7"/>
  <ignoredErrors>
    <ignoredError sqref="C70" listDataValidation="1"/>
  </ignoredErrors>
  <drawing r:id="rId8"/>
  <tableParts count="1">
    <tablePart r:id="rId9"/>
  </tableParts>
  <extLst>
    <ext xmlns:x14="http://schemas.microsoft.com/office/spreadsheetml/2009/9/main" uri="{CCE6A557-97BC-4b89-ADB6-D9C93CAAB3DF}">
      <x14:dataValidations xmlns:xm="http://schemas.microsoft.com/office/excel/2006/main" count="12">
        <x14:dataValidation type="list" allowBlank="1" showInputMessage="1" showErrorMessage="1" error="Prueba">
          <x14:formula1>
            <xm:f>Lista!$A$2:$A$5</xm:f>
          </x14:formula1>
          <xm:sqref>AI6:AI15</xm:sqref>
        </x14:dataValidation>
        <x14:dataValidation type="list" allowBlank="1" showInputMessage="1" showErrorMessage="1">
          <x14:formula1>
            <xm:f>Lista!$A$2:$A$5</xm:f>
          </x14:formula1>
          <xm:sqref>AI5</xm:sqref>
        </x14:dataValidation>
        <x14:dataValidation type="list" allowBlank="1" showInputMessage="1" showErrorMessage="1">
          <x14:formula1>
            <xm:f>Lista!$B$2:$B$7</xm:f>
          </x14:formula1>
          <xm:sqref>AJ5:AJ15 AJ28:AJ47</xm:sqref>
        </x14:dataValidation>
        <x14:dataValidation type="list" allowBlank="1" showInputMessage="1" showErrorMessage="1">
          <x14:formula1>
            <xm:f>Lista!$C$2:$C$3</xm:f>
          </x14:formula1>
          <xm:sqref>AH5</xm:sqref>
        </x14:dataValidation>
        <x14:dataValidation type="list" allowBlank="1" showInputMessage="1" showErrorMessage="1">
          <x14:formula1>
            <xm:f>Lista!$D$2:$D$4</xm:f>
          </x14:formula1>
          <xm:sqref>C101:C105 C5:C49 C64:C69</xm:sqref>
        </x14:dataValidation>
        <x14:dataValidation type="list" allowBlank="1" showInputMessage="1" showErrorMessage="1">
          <x14:formula1>
            <xm:f>Lista!$E$2:$E$6</xm:f>
          </x14:formula1>
          <xm:sqref>E5 E64:E69</xm:sqref>
        </x14:dataValidation>
        <x14:dataValidation type="list" allowBlank="1" showInputMessage="1" showErrorMessage="1">
          <x14:formula1>
            <xm:f>'C:\Users\1049617134c\Downloads\[Informe gestion contractual - Febrero - 2023 - DAYANNA PRIETO.xlsx]Lista'!#REF!</xm:f>
          </x14:formula1>
          <xm:sqref>C70:C86</xm:sqref>
        </x14:dataValidation>
        <x14:dataValidation type="list" allowBlank="1" showInputMessage="1" showErrorMessage="1" error="Prueba">
          <x14:formula1>
            <xm:f>'C:\Users\1049617134c\Downloads\[Informe gestion contractual - Febrero - 2023 - DAYANNA PRIETO.xlsx]Lista'!#REF!</xm:f>
          </x14:formula1>
          <xm:sqref>AI16:AI27 AI77:AI79 AI83:AI84</xm:sqref>
        </x14:dataValidation>
        <x14:dataValidation type="list" allowBlank="1" showInputMessage="1" showErrorMessage="1">
          <x14:formula1>
            <xm:f>'C:\Users\1049617134c\Downloads\[Consolidado informe gestion contractual 2023 FEBRERO 2023 (1).xlsx]Lista'!#REF!</xm:f>
          </x14:formula1>
          <xm:sqref>C91</xm:sqref>
        </x14:dataValidation>
        <x14:dataValidation type="list" allowBlank="1" showInputMessage="1" showErrorMessage="1">
          <x14:formula1>
            <xm:f>'[REPORTE PROCESOS  FEBRERO DE  2023.xlsx]Lista'!#REF!</xm:f>
          </x14:formula1>
          <xm:sqref>E92:E100</xm:sqref>
        </x14:dataValidation>
        <x14:dataValidation type="list" allowBlank="1" showInputMessage="1" showErrorMessage="1">
          <x14:formula1>
            <xm:f>'[REPORTE PROCESOS  FEBRERO DE  2023.xlsx]Lista'!#REF!</xm:f>
          </x14:formula1>
          <xm:sqref>C92:C100</xm:sqref>
        </x14:dataValidation>
        <x14:dataValidation type="list" allowBlank="1" showInputMessage="1" showErrorMessage="1">
          <x14:formula1>
            <xm:f>'C:\Users\1049617134c\Downloads\[Consolidado informe gestion contractual 2023 FEBRERO 2023 (2).xlsx]Lista'!#REF!</xm:f>
          </x14:formula1>
          <xm:sqref>C50:C63 C87:C90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workbookViewId="0">
      <selection activeCell="F10" sqref="F10"/>
    </sheetView>
  </sheetViews>
  <sheetFormatPr baseColWidth="10" defaultRowHeight="15" x14ac:dyDescent="0.25"/>
  <cols>
    <col min="1" max="1" width="13.7109375" bestFit="1" customWidth="1"/>
    <col min="2" max="2" width="37.5703125" bestFit="1" customWidth="1"/>
    <col min="5" max="5" width="27.42578125" customWidth="1"/>
    <col min="6" max="6" width="53.140625" customWidth="1"/>
  </cols>
  <sheetData>
    <row r="1" spans="1:6" s="69" customFormat="1" x14ac:dyDescent="0.25">
      <c r="A1" s="68" t="s">
        <v>481</v>
      </c>
      <c r="B1" s="68" t="s">
        <v>479</v>
      </c>
      <c r="C1" s="68" t="s">
        <v>487</v>
      </c>
      <c r="D1" s="68" t="s">
        <v>490</v>
      </c>
      <c r="E1" s="68" t="s">
        <v>493</v>
      </c>
      <c r="F1" s="70" t="s">
        <v>495</v>
      </c>
    </row>
    <row r="2" spans="1:6" ht="12.75" customHeight="1" x14ac:dyDescent="0.25">
      <c r="A2" s="59" t="s">
        <v>475</v>
      </c>
      <c r="B2" s="66" t="s">
        <v>480</v>
      </c>
      <c r="C2" s="59" t="s">
        <v>488</v>
      </c>
      <c r="D2" s="67" t="s">
        <v>491</v>
      </c>
      <c r="E2" s="56" t="s">
        <v>56</v>
      </c>
      <c r="F2" s="56" t="s">
        <v>62</v>
      </c>
    </row>
    <row r="3" spans="1:6" x14ac:dyDescent="0.25">
      <c r="A3" s="58" t="s">
        <v>476</v>
      </c>
      <c r="B3" s="57" t="s">
        <v>482</v>
      </c>
      <c r="C3" s="58" t="s">
        <v>489</v>
      </c>
      <c r="D3" s="60" t="s">
        <v>55</v>
      </c>
      <c r="E3" s="56" t="s">
        <v>222</v>
      </c>
      <c r="F3" s="56" t="s">
        <v>79</v>
      </c>
    </row>
    <row r="4" spans="1:6" x14ac:dyDescent="0.25">
      <c r="A4" s="58" t="s">
        <v>477</v>
      </c>
      <c r="B4" s="57" t="s">
        <v>483</v>
      </c>
      <c r="D4" s="57" t="s">
        <v>492</v>
      </c>
      <c r="E4" s="56" t="s">
        <v>355</v>
      </c>
      <c r="F4" s="56" t="s">
        <v>87</v>
      </c>
    </row>
    <row r="5" spans="1:6" x14ac:dyDescent="0.25">
      <c r="A5" s="58" t="s">
        <v>478</v>
      </c>
      <c r="B5" s="57" t="s">
        <v>484</v>
      </c>
      <c r="E5" s="56" t="s">
        <v>356</v>
      </c>
      <c r="F5" s="56" t="s">
        <v>100</v>
      </c>
    </row>
    <row r="6" spans="1:6" x14ac:dyDescent="0.25">
      <c r="B6" s="57" t="s">
        <v>485</v>
      </c>
      <c r="E6" s="56" t="s">
        <v>420</v>
      </c>
      <c r="F6" s="56" t="s">
        <v>137</v>
      </c>
    </row>
    <row r="7" spans="1:6" x14ac:dyDescent="0.25">
      <c r="B7" s="57" t="s">
        <v>486</v>
      </c>
      <c r="F7" s="56" t="s">
        <v>151</v>
      </c>
    </row>
    <row r="8" spans="1:6" x14ac:dyDescent="0.25">
      <c r="F8" s="56" t="s">
        <v>167</v>
      </c>
    </row>
    <row r="9" spans="1:6" x14ac:dyDescent="0.25">
      <c r="F9" s="56"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Analisis de Datos</vt:lpstr>
      <vt:lpstr>Contratación 2023</vt:lpstr>
      <vt:lpstr>Lista</vt:lpstr>
      <vt:lpstr>'Contratación 2023'!_Hlk125366930</vt:lpstr>
      <vt:lpstr>'Contratación 2023'!incBuyerDossierDetaillnkRequestName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Clemente Gomez Romero</dc:creator>
  <cp:lastModifiedBy>Alejandra Maria Arcos Medina</cp:lastModifiedBy>
  <dcterms:created xsi:type="dcterms:W3CDTF">2023-02-01T20:20:14Z</dcterms:created>
  <dcterms:modified xsi:type="dcterms:W3CDTF">2023-03-29T16:19:36Z</dcterms:modified>
</cp:coreProperties>
</file>