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0167732C\Documents\GRUPO DE PRESUPUESTO\PUBLICACIÓN PAGINA WEB\"/>
    </mc:Choice>
  </mc:AlternateContent>
  <xr:revisionPtr revIDLastSave="0" documentId="13_ncr:1_{1BED6A2E-6978-4F66-B32A-1CACCCA789FA}" xr6:coauthVersionLast="36" xr6:coauthVersionMax="36" xr10:uidLastSave="{00000000-0000-0000-0000-000000000000}"/>
  <bookViews>
    <workbookView xWindow="0" yWindow="0" windowWidth="28800" windowHeight="12105" xr2:uid="{B8772A8A-5FB5-4363-9015-07F40F354520}"/>
  </bookViews>
  <sheets>
    <sheet name="Ejecución We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4" i="1" l="1"/>
  <c r="G160" i="1"/>
  <c r="G157" i="1"/>
  <c r="G146" i="1" s="1"/>
  <c r="G154" i="1"/>
  <c r="G150" i="1"/>
  <c r="G147" i="1"/>
  <c r="G144" i="1"/>
  <c r="G143" i="1"/>
  <c r="G141" i="1"/>
  <c r="G137" i="1"/>
  <c r="G136" i="1" s="1"/>
  <c r="G135" i="1" s="1"/>
  <c r="G132" i="1"/>
  <c r="G131" i="1"/>
  <c r="G127" i="1"/>
  <c r="G126" i="1"/>
  <c r="G125" i="1"/>
  <c r="G123" i="1"/>
  <c r="G122" i="1" s="1"/>
  <c r="G121" i="1" s="1"/>
  <c r="G111" i="1"/>
  <c r="G99" i="1"/>
  <c r="G83" i="1" s="1"/>
  <c r="G95" i="1"/>
  <c r="G84" i="1"/>
  <c r="G74" i="1"/>
  <c r="G62" i="1"/>
  <c r="G58" i="1"/>
  <c r="G56" i="1"/>
  <c r="G55" i="1"/>
  <c r="G52" i="1"/>
  <c r="G49" i="1"/>
  <c r="G47" i="1"/>
  <c r="G45" i="1"/>
  <c r="G44" i="1" s="1"/>
  <c r="G43" i="1" s="1"/>
  <c r="G32" i="1"/>
  <c r="G31" i="1" s="1"/>
  <c r="G23" i="1"/>
  <c r="G21" i="1"/>
  <c r="G11" i="1"/>
  <c r="G10" i="1" s="1"/>
  <c r="F164" i="1"/>
  <c r="F160" i="1"/>
  <c r="F157" i="1"/>
  <c r="F154" i="1"/>
  <c r="F150" i="1"/>
  <c r="F147" i="1"/>
  <c r="F146" i="1"/>
  <c r="F144" i="1"/>
  <c r="F143" i="1"/>
  <c r="F141" i="1"/>
  <c r="F137" i="1"/>
  <c r="F136" i="1" s="1"/>
  <c r="F135" i="1" s="1"/>
  <c r="F132" i="1"/>
  <c r="F131" i="1"/>
  <c r="F127" i="1"/>
  <c r="F126" i="1"/>
  <c r="F125" i="1" s="1"/>
  <c r="F123" i="1"/>
  <c r="F122" i="1" s="1"/>
  <c r="F121" i="1" s="1"/>
  <c r="F111" i="1"/>
  <c r="F99" i="1"/>
  <c r="F95" i="1"/>
  <c r="F84" i="1"/>
  <c r="F83" i="1" s="1"/>
  <c r="F74" i="1"/>
  <c r="F62" i="1"/>
  <c r="F58" i="1"/>
  <c r="F56" i="1"/>
  <c r="F55" i="1"/>
  <c r="F54" i="1" s="1"/>
  <c r="F52" i="1"/>
  <c r="F49" i="1"/>
  <c r="F47" i="1"/>
  <c r="F44" i="1" s="1"/>
  <c r="F43" i="1" s="1"/>
  <c r="F45" i="1"/>
  <c r="F32" i="1"/>
  <c r="F31" i="1"/>
  <c r="F23" i="1"/>
  <c r="F21" i="1"/>
  <c r="F10" i="1" s="1"/>
  <c r="F9" i="1" s="1"/>
  <c r="F8" i="1" s="1"/>
  <c r="F11" i="1"/>
  <c r="E164" i="1"/>
  <c r="E160" i="1"/>
  <c r="E157" i="1"/>
  <c r="E154" i="1"/>
  <c r="E150" i="1"/>
  <c r="E146" i="1" s="1"/>
  <c r="E147" i="1"/>
  <c r="E144" i="1"/>
  <c r="E143" i="1"/>
  <c r="E141" i="1"/>
  <c r="E137" i="1"/>
  <c r="E136" i="1" s="1"/>
  <c r="E135" i="1" s="1"/>
  <c r="E132" i="1"/>
  <c r="E131" i="1"/>
  <c r="E127" i="1"/>
  <c r="E126" i="1"/>
  <c r="E125" i="1" s="1"/>
  <c r="E123" i="1"/>
  <c r="E122" i="1" s="1"/>
  <c r="E121" i="1" s="1"/>
  <c r="E111" i="1"/>
  <c r="E99" i="1"/>
  <c r="E95" i="1"/>
  <c r="E84" i="1"/>
  <c r="E83" i="1" s="1"/>
  <c r="E74" i="1"/>
  <c r="E62" i="1"/>
  <c r="E58" i="1"/>
  <c r="E55" i="1" s="1"/>
  <c r="E56" i="1"/>
  <c r="E52" i="1"/>
  <c r="E49" i="1"/>
  <c r="E47" i="1"/>
  <c r="E45" i="1"/>
  <c r="E44" i="1"/>
  <c r="E43" i="1" s="1"/>
  <c r="E32" i="1"/>
  <c r="E31" i="1"/>
  <c r="E23" i="1"/>
  <c r="E21" i="1"/>
  <c r="E11" i="1"/>
  <c r="E10" i="1"/>
  <c r="E9" i="1" s="1"/>
  <c r="E8" i="1" s="1"/>
  <c r="D164" i="1"/>
  <c r="D160" i="1"/>
  <c r="D157" i="1"/>
  <c r="D154" i="1"/>
  <c r="D150" i="1"/>
  <c r="D147" i="1"/>
  <c r="D146" i="1" s="1"/>
  <c r="D144" i="1"/>
  <c r="D143" i="1" s="1"/>
  <c r="D141" i="1"/>
  <c r="D137" i="1"/>
  <c r="D136" i="1"/>
  <c r="D135" i="1" s="1"/>
  <c r="D132" i="1"/>
  <c r="D131" i="1" s="1"/>
  <c r="D127" i="1"/>
  <c r="D126" i="1" s="1"/>
  <c r="D125" i="1" s="1"/>
  <c r="D123" i="1"/>
  <c r="D122" i="1"/>
  <c r="D121" i="1" s="1"/>
  <c r="D111" i="1"/>
  <c r="D99" i="1"/>
  <c r="D95" i="1"/>
  <c r="D83" i="1" s="1"/>
  <c r="D84" i="1"/>
  <c r="D74" i="1"/>
  <c r="D62" i="1"/>
  <c r="D58" i="1"/>
  <c r="D56" i="1"/>
  <c r="D55" i="1" s="1"/>
  <c r="D54" i="1" s="1"/>
  <c r="D52" i="1"/>
  <c r="D49" i="1"/>
  <c r="D47" i="1"/>
  <c r="D45" i="1"/>
  <c r="D44" i="1" s="1"/>
  <c r="D43" i="1" s="1"/>
  <c r="D42" i="1" s="1"/>
  <c r="D32" i="1"/>
  <c r="D31" i="1" s="1"/>
  <c r="D23" i="1"/>
  <c r="D21" i="1"/>
  <c r="D11" i="1"/>
  <c r="D10" i="1" s="1"/>
  <c r="D9" i="1" s="1"/>
  <c r="D8" i="1" s="1"/>
  <c r="D7" i="1" s="1"/>
  <c r="G9" i="1" l="1"/>
  <c r="G8" i="1" s="1"/>
  <c r="G54" i="1"/>
  <c r="G42" i="1" s="1"/>
  <c r="F7" i="1"/>
  <c r="F168" i="1" s="1"/>
  <c r="F42" i="1"/>
  <c r="E54" i="1"/>
  <c r="E42" i="1" s="1"/>
  <c r="E7" i="1" s="1"/>
  <c r="E168" i="1" s="1"/>
  <c r="D168" i="1"/>
  <c r="G7" i="1" l="1"/>
  <c r="G168" i="1" s="1"/>
</calcChain>
</file>

<file path=xl/sharedStrings.xml><?xml version="1.0" encoding="utf-8"?>
<sst xmlns="http://schemas.openxmlformats.org/spreadsheetml/2006/main" count="417" uniqueCount="151">
  <si>
    <t>REC</t>
  </si>
  <si>
    <t>10</t>
  </si>
  <si>
    <t>20</t>
  </si>
  <si>
    <t>11</t>
  </si>
  <si>
    <t>21</t>
  </si>
  <si>
    <t>SIT</t>
  </si>
  <si>
    <t>CSF</t>
  </si>
  <si>
    <t>SSF</t>
  </si>
  <si>
    <t>DESCRIPCION</t>
  </si>
  <si>
    <t>FUNCIONAMIENTO</t>
  </si>
  <si>
    <t>GASTOS DE PERSONAL</t>
  </si>
  <si>
    <t>PLANTA DE PERSONAL PERMANENTE</t>
  </si>
  <si>
    <t xml:space="preserve">SALARIO 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</si>
  <si>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</si>
  <si>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</si>
  <si>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</si>
  <si>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</si>
  <si>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</si>
  <si>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</si>
  <si>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</si>
  <si>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</si>
  <si>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</si>
  <si>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</si>
  <si>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FACTORES SALARIALES ESPECIALES</t>
  </si>
  <si>
    <t>BONIFICACIÓN POR COMPENSACIÓN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</si>
  <si>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</si>
  <si>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</si>
  <si>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</si>
  <si>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</si>
  <si>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</si>
  <si>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</si>
  <si>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</si>
  <si>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</si>
  <si>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</si>
  <si>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</si>
  <si>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</si>
  <si>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</si>
  <si>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</si>
  <si>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</si>
  <si>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PRIMA DE CLIMA O PRIMA DE CALOR</t>
  </si>
  <si>
    <t>ESTÍMULOS A LOS EMPLEADOS DEL ESTADO</t>
  </si>
  <si>
    <t>PRIMA DE INSTALACIÓN</t>
  </si>
  <si>
    <t>PRIMA DE COORDINACIÓN</t>
  </si>
  <si>
    <t>BONIFICACIÓN DE DIRECCIÓN</t>
  </si>
  <si>
    <t>ADQUISICIÓN DE BIENES Y SERVICIOS</t>
  </si>
  <si>
    <t>ADQUISICIÓN DE ACTIVOS NO FINANCIEROS</t>
  </si>
  <si>
    <t>ACTIVOS FIJOS</t>
  </si>
  <si>
    <t>SISTEMAS DE ARMAMENTO</t>
  </si>
  <si>
    <t>OTROS SISTEMAS DE ARMAMENTO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</si>
  <si>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</si>
  <si>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</si>
  <si>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</si>
  <si>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</si>
  <si>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EQUIPO Y APARATOS DE RADIO, TELEVISIÓN Y COMUNICACIONES</t>
  </si>
  <si>
    <t>OTROS ACTIVOS FIJOS</t>
  </si>
  <si>
    <t>PRODUCTOS DE LA PROPIEDAD INTELECTUAL</t>
  </si>
  <si>
    <t>ADQUISICIONES DIFERENTES DE ACTIVOS</t>
  </si>
  <si>
    <t>MATERIALES Y SUMINISTROS</t>
  </si>
  <si>
    <t>MINERALES; ELECTRICIDAD, GAS Y AGUA</t>
  </si>
  <si>
    <t>PIEDRA, ARENA Y ARCILLA</t>
  </si>
  <si>
    <t>PRODUCTOS ALIMENTICIOS, BEBIDAS Y TABACO; TEXTILES, PRENDAS DE VESTIR Y PRODUCTOS DE CUERO</t>
  </si>
  <si>
    <t>HILADOS E HILOS; TEJIDOS DE FIBRAS TEXTILES INCLUSO AFELPADOS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</si>
  <si>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</si>
  <si>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</si>
  <si>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</si>
  <si>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</si>
  <si>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</si>
  <si>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</si>
  <si>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</si>
  <si>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</si>
  <si>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</si>
  <si>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METÁLICOS, MAQUINARIA Y EQUIPO</t>
  </si>
  <si>
    <t>PRODUCTOS METÁLICOS ELABORADOS (EXCEPTO MAQUINARIA Y EQUIPO)</t>
  </si>
  <si>
    <t>MAQUINARIA PARA USOS ESPECIALES</t>
  </si>
  <si>
    <t>MAQUINARIA DE OFICINA, CONTABILIDAD E INFORMÁTICA</t>
  </si>
  <si>
    <t>MAQUINARIA Y APARATOS ELÉCTRICOS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</si>
  <si>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</si>
  <si>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</si>
  <si>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</si>
  <si>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</si>
  <si>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</si>
  <si>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</si>
  <si>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</si>
  <si>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</si>
  <si>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</si>
  <si>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</si>
  <si>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</si>
  <si>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 xml:space="preserve">SERVICIOS PRESTADOS A LAS EMPRESAS Y SERVICIOS DE PRODUCCIÓN 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</si>
  <si>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</si>
  <si>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</si>
  <si>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</si>
  <si>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</si>
  <si>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</si>
  <si>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</si>
  <si>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</si>
  <si>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</si>
  <si>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</si>
  <si>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</si>
  <si>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</si>
  <si>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</si>
  <si>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</si>
  <si>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</si>
  <si>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</si>
  <si>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DEPORTACIÓN A EXTRANJEROS</t>
  </si>
  <si>
    <t>PRESTACIONES SOCIALES</t>
  </si>
  <si>
    <t>PRESTACIONES SOCIALES RELACIONADAS CON EL EMPLEO</t>
  </si>
  <si>
    <t>INCAPACIDADES Y LICENCIAS DE MATERNIDAD (NO DE PENSIONES)</t>
  </si>
  <si>
    <t>INCAPACIDADES (NO DE PENSIONES)</t>
  </si>
  <si>
    <t>LICENCIAS DE MATERNIDAD Y PATERNIDAD (NO DE PENSIONES)</t>
  </si>
  <si>
    <t>COMPENSACIÓN POR MUERTE</t>
  </si>
  <si>
    <t>SENTENCIAS Y CONCILIACIONES</t>
  </si>
  <si>
    <t>FALLOS NACIONALES</t>
  </si>
  <si>
    <t>SENTENCIAS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</si>
  <si>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</si>
  <si>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</si>
  <si>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</si>
  <si>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</si>
  <si>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</si>
  <si>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</si>
  <si>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</si>
  <si>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</si>
  <si>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MULTAS, SANCIONES E INTERESES DE MORA</t>
  </si>
  <si>
    <t>MULTAS Y SANCIONES</t>
  </si>
  <si>
    <t>SANCIONES ADMINISTRATIVAS</t>
  </si>
  <si>
    <t>INVERSIÓN</t>
  </si>
  <si>
    <t>FORTALECIMIENTO INSTITUCIONAL DEL SERVICIO A LA CIUDADANÍA Y DE ACCIONES PARA LA PARTICIPACIÓN DEMOCRÁTICA DE LA POBLACIÓN MIGRANTE Y COMUNIDADES DE ACOGIDA A NIVEL NACIONAL.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</si>
  <si>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</si>
  <si>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FORTALECIMIENTO DE LA INFRAESTRUCTURA DE LA UAEMC PARA LA ADECUADA PRESTACIÓN DE LOS SERVICIOS MIGRATORIOS EN CONDICIONES DE INCLUSIÓN, SEGURIDAD Y BIENESTAR A NIVEL NACIONAL</t>
  </si>
  <si>
    <t>ADQUIS. DE BYS - PUNTO DE CONTROL MIGRATORIO - FORTALECIMIENTO DE LA INFRAESTRUCTURA DE LA UAEMC PARA LA ADECUADA PRESTACIÓN DE LOS SERVICIOS MIGRATORIOS EN CONDICIONES DE INCLUSIÓN, SEGURIDAD Y BIENESTAR A NIVEL  NACIONAL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</si>
  <si>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</si>
  <si>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FORTALECIMIENTO DE LAS CAPACIDADES Y EVOLUCIÓN DE LAS TECNOLOGÍAS DE LA INFORMACIÓN EN MIGRACIÓN COLOMBIA NACIONAL</t>
  </si>
  <si>
    <t>ADQUIS. DE BYS - SERVICIOS TECNOLÓGICOS - FORTALECIMIENTO DE LAS CAPACIDADES Y EVOLUCIÓN DE LAS TECNOLOGÍAS DE LA INFORMACIÓN EN MIGRACIÓN COLOMBIA NACIONAL</t>
  </si>
  <si>
    <t>OPTIMIZACIÓN DE LAS CAPACIDADES ESTRATÉGICAS INSTITUCIONALES DE MIGRACIÓN COLOMBIA A NIVEL NACIONAL.</t>
  </si>
  <si>
    <t>ADQUIS. DE BYS - DOCUMENTOS DE PLANEACIÓN - OPTIMIZACIÓN DE LAS CAPACIDADES ESTRATÉGICAS INSTITUCIONALES DE MIGRACIÓN COLOMBIA A NIVEL   NACIONAL</t>
  </si>
  <si>
    <t>ADQUIS. DE BYS - SERVICIO DE IMPLEMENTACIÓN SISTEMAS DE GESTIÓN - OPTIMIZACIÓN DE LAS CAPACIDADES ESTRATÉGICAS INSTITUCIONALES DE MIGRACIÓN COLOMBIA A NIVEL   NACIONAL</t>
  </si>
  <si>
    <t>OPTIMIZACIÓN DE LOS PROCESOS DE GESTIÓN DOCUMENTAL EN UAEMC A NIVEL NACIONAL</t>
  </si>
  <si>
    <t>ADQUIS. DE BYS - SERVICIO DE GESTIÓN DOCUMENTAL - OPTIMIZACIÓN DE LOS PROCESOS DE GESTIÓN DOCUMENTAL EN UAEMC A NIVEL  NACIONAL</t>
  </si>
  <si>
    <t>ADQUIS. DE BYS - SERVICIOS DE INFORMACIÓN ACTUALIZADOS - OPTIMIZACIÓN DE LOS PROCESOS DE GESTIÓN DOCUMENTAL EN UAEMC A NIVEL  NACIONAL</t>
  </si>
  <si>
    <t>TRANSF. CTES. - SERVICIOS DE INFORMACIÓN ACTUALIZADOS - OPTIMIZACIÓN DE LOS PROCESOS DE GESTIÓN DOCUMENTAL EN UAEMC A NIVEL  NACIONAL</t>
  </si>
  <si>
    <t>CONSOLIDACIÓN Y FORTALECIMIENTO DE LA GESTIÓN DEL TALENTO HUMANO DE MIGRACIÓN COLOMBIA A NIVEL NACIONAL.</t>
  </si>
  <si>
    <t>ADQUIS. DE BYS - SERVICIO DE ASISTENCIA TÉCNICA - CONSOLIDACIÓN Y FORTALECIMIENTO DE LA GESTIÓN DEL TALENTO HUMANO DE MIGRACIÓN COLOMBIA A NIVEL  NACIONAL</t>
  </si>
  <si>
    <t>ADQUIS. DE BYS - SERVICIO DE EDUCACIÓN INFORMAL PARA LA GESTIÓN ADMINISTRATIVA - CONSOLIDACIÓN Y FORTALECIMIENTO DE LA GESTIÓN DEL TALENTO HUMANO DE MIGRACIÓN COLOMBIA A NIVEL  NACIONAL</t>
  </si>
  <si>
    <t>APR. VIGENTE</t>
  </si>
  <si>
    <t>COMPROMISO</t>
  </si>
  <si>
    <t>OBLIGACION</t>
  </si>
  <si>
    <t>PAGOS</t>
  </si>
  <si>
    <t/>
  </si>
  <si>
    <t>EJECUCIÓN PRESUPUESTAL VIGENCIA FISCAL 2024</t>
  </si>
  <si>
    <r>
      <rPr>
        <b/>
        <sz val="24"/>
        <color rgb="FF002060"/>
        <rFont val="Tw Cen MT"/>
        <family val="2"/>
      </rPr>
      <t>CORTE: 31</t>
    </r>
    <r>
      <rPr>
        <b/>
        <sz val="24"/>
        <color theme="5"/>
        <rFont val="Tw Cen MT"/>
        <family val="2"/>
      </rPr>
      <t xml:space="preserve"> DE MAYO</t>
    </r>
  </si>
  <si>
    <t>% CUMPLIMIENTO COMPROMISO</t>
  </si>
  <si>
    <t>% CUMPLIMIENTO OBLIGACIÓN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</si>
</sst>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240A]&quot;$&quot;\ #,##0.00;\-&quot;$&quot;\ #,##0.00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rgb="FF000000"/>
      <name val="Tw Cen MT"/>
      <family val="2"/>
    </font>
    <font>
      <b/>
      <i/>
      <sz val="14"/>
      <color rgb="FFFFFFFF"/>
      <name val="Tw Cen MT"/>
      <family val="2"/>
    </font>
    <font>
      <b/>
      <i/>
      <sz val="14"/>
      <color rgb="FF000000"/>
      <name val="Tw Cen MT"/>
      <family val="2"/>
    </font>
    <font>
      <b/>
      <i/>
      <sz val="12"/>
      <color rgb="FF000000"/>
      <name val="Tw Cen MT"/>
      <family val="2"/>
    </font>
    <font>
      <b/>
      <i/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2"/>
      <color rgb="FF000000"/>
      <name val="Tw Cen MT"/>
      <family val="2"/>
    </font>
    <font>
      <sz val="11"/>
      <color rgb="FF000000"/>
      <name val="Tw Cen MT"/>
      <family val="2"/>
    </font>
    <font>
      <b/>
      <sz val="14"/>
      <color rgb="FFFFFFFF"/>
      <name val="Tw Cen MT"/>
      <family val="2"/>
    </font>
    <font>
      <b/>
      <sz val="9"/>
      <color rgb="FF000000"/>
      <name val="Tw Cen MT"/>
      <family val="2"/>
    </font>
    <font>
      <b/>
      <sz val="14"/>
      <color rgb="FF000000"/>
      <name val="Tw Cen MT"/>
      <family val="2"/>
    </font>
    <font>
      <b/>
      <sz val="11"/>
      <color rgb="FF000000"/>
      <name val="Tw Cen MT"/>
      <family val="2"/>
    </font>
    <font>
      <sz val="11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i/>
      <sz val="11"/>
      <name val="Tw Cen MT"/>
      <family val="2"/>
    </font>
    <font>
      <b/>
      <sz val="14"/>
      <name val="Tw Cen MT"/>
      <family val="2"/>
    </font>
    <font>
      <b/>
      <sz val="14"/>
      <color theme="0"/>
      <name val="Tw Cen MT"/>
      <family val="2"/>
    </font>
    <font>
      <b/>
      <sz val="14"/>
      <color theme="1"/>
      <name val="Tw Cen MT"/>
      <family val="2"/>
    </font>
    <font>
      <sz val="14"/>
      <color theme="1"/>
      <name val="Tw Cen MT"/>
      <family val="2"/>
    </font>
    <font>
      <b/>
      <i/>
      <sz val="14"/>
      <color theme="0"/>
      <name val="Tw Cen MT"/>
      <family val="2"/>
    </font>
    <font>
      <b/>
      <sz val="9"/>
      <color rgb="FF000000"/>
      <name val="Times New Roman"/>
      <family val="1"/>
    </font>
    <font>
      <b/>
      <sz val="24"/>
      <color rgb="FF000000"/>
      <name val="Tw Cen MT"/>
      <family val="2"/>
    </font>
    <font>
      <b/>
      <sz val="24"/>
      <color rgb="FF002060"/>
      <name val="Tw Cen MT"/>
      <family val="2"/>
    </font>
    <font>
      <b/>
      <sz val="24"/>
      <color theme="5"/>
      <name val="Tw Cen MT"/>
      <family val="2"/>
    </font>
    <font>
      <b/>
      <sz val="22"/>
      <color rgb="FF060662"/>
      <name val="Tw Cen MT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2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left" vertical="center" wrapText="1" readingOrder="1"/>
    </xf>
    <xf numFmtId="3" fontId="12" fillId="2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4" fontId="8" fillId="5" borderId="1" xfId="0" applyNumberFormat="1" applyFont="1" applyFill="1" applyBorder="1" applyAlignment="1" applyProtection="1">
      <alignment vertical="center" wrapText="1"/>
      <protection locked="0"/>
    </xf>
    <xf numFmtId="3" fontId="8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4" fontId="13" fillId="5" borderId="1" xfId="0" applyNumberFormat="1" applyFont="1" applyFill="1" applyBorder="1" applyAlignment="1" applyProtection="1">
      <alignment vertical="center" wrapText="1"/>
      <protection locked="0"/>
    </xf>
    <xf numFmtId="3" fontId="13" fillId="0" borderId="1" xfId="0" applyNumberFormat="1" applyFont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4" fontId="9" fillId="5" borderId="1" xfId="0" applyNumberFormat="1" applyFont="1" applyFill="1" applyBorder="1" applyAlignment="1" applyProtection="1">
      <alignment vertical="center" wrapText="1"/>
      <protection locked="0"/>
    </xf>
    <xf numFmtId="3" fontId="14" fillId="0" borderId="1" xfId="0" applyNumberFormat="1" applyFont="1" applyBorder="1" applyAlignment="1">
      <alignment horizontal="right" vertical="center" wrapText="1" readingOrder="1"/>
    </xf>
    <xf numFmtId="3" fontId="9" fillId="0" borderId="1" xfId="0" applyNumberFormat="1" applyFont="1" applyBorder="1" applyAlignment="1">
      <alignment horizontal="righ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3" fontId="15" fillId="0" borderId="1" xfId="0" applyNumberFormat="1" applyFont="1" applyBorder="1" applyAlignment="1">
      <alignment horizontal="right" vertical="center" wrapText="1" readingOrder="1"/>
    </xf>
    <xf numFmtId="3" fontId="16" fillId="0" borderId="1" xfId="0" applyNumberFormat="1" applyFont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 applyProtection="1">
      <alignment vertical="center" wrapText="1"/>
      <protection locked="0"/>
    </xf>
    <xf numFmtId="3" fontId="14" fillId="3" borderId="1" xfId="0" applyNumberFormat="1" applyFont="1" applyFill="1" applyBorder="1" applyAlignment="1">
      <alignment horizontal="righ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3" fontId="17" fillId="0" borderId="1" xfId="0" applyNumberFormat="1" applyFont="1" applyBorder="1" applyAlignment="1">
      <alignment horizontal="right" vertical="center" wrapText="1" readingOrder="1"/>
    </xf>
    <xf numFmtId="3" fontId="7" fillId="0" borderId="1" xfId="0" applyNumberFormat="1" applyFont="1" applyBorder="1" applyAlignment="1">
      <alignment horizontal="right" vertical="center" wrapText="1" readingOrder="1"/>
    </xf>
    <xf numFmtId="3" fontId="18" fillId="2" borderId="1" xfId="0" applyNumberFormat="1" applyFont="1" applyFill="1" applyBorder="1" applyAlignment="1">
      <alignment horizontal="right" vertical="center" wrapText="1" readingOrder="1"/>
    </xf>
    <xf numFmtId="43" fontId="5" fillId="0" borderId="1" xfId="1" applyFont="1" applyFill="1" applyBorder="1" applyAlignment="1">
      <alignment horizontal="center" vertical="center" wrapText="1" readingOrder="1"/>
    </xf>
    <xf numFmtId="43" fontId="8" fillId="0" borderId="1" xfId="1" applyFont="1" applyFill="1" applyBorder="1" applyAlignment="1">
      <alignment horizontal="center" vertical="center" wrapText="1" readingOrder="1"/>
    </xf>
    <xf numFmtId="43" fontId="8" fillId="5" borderId="1" xfId="1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center" wrapText="1" readingOrder="1"/>
    </xf>
    <xf numFmtId="3" fontId="14" fillId="4" borderId="1" xfId="0" applyNumberFormat="1" applyFont="1" applyFill="1" applyBorder="1" applyAlignment="1">
      <alignment horizontal="right" vertical="center" wrapText="1" readingOrder="1"/>
    </xf>
    <xf numFmtId="3" fontId="9" fillId="4" borderId="1" xfId="0" applyNumberFormat="1" applyFont="1" applyFill="1" applyBorder="1" applyAlignment="1">
      <alignment horizontal="right" vertical="center" wrapText="1" readingOrder="1"/>
    </xf>
    <xf numFmtId="0" fontId="9" fillId="6" borderId="1" xfId="0" applyFont="1" applyFill="1" applyBorder="1" applyAlignment="1">
      <alignment horizontal="left"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164" fontId="9" fillId="0" borderId="1" xfId="0" applyNumberFormat="1" applyFont="1" applyBorder="1" applyAlignment="1">
      <alignment horizontal="right" vertical="center" wrapText="1" readingOrder="1"/>
    </xf>
    <xf numFmtId="4" fontId="8" fillId="0" borderId="1" xfId="0" applyNumberFormat="1" applyFont="1" applyBorder="1" applyAlignment="1" applyProtection="1">
      <alignment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left" vertical="center" wrapText="1" readingOrder="1"/>
    </xf>
    <xf numFmtId="3" fontId="9" fillId="5" borderId="1" xfId="0" applyNumberFormat="1" applyFont="1" applyFill="1" applyBorder="1" applyAlignment="1">
      <alignment horizontal="right" vertical="center" wrapText="1" readingOrder="1"/>
    </xf>
    <xf numFmtId="4" fontId="9" fillId="5" borderId="1" xfId="0" applyNumberFormat="1" applyFont="1" applyFill="1" applyBorder="1" applyAlignment="1">
      <alignment horizontal="right" vertical="center" wrapText="1" readingOrder="1"/>
    </xf>
    <xf numFmtId="0" fontId="3" fillId="12" borderId="1" xfId="0" applyFont="1" applyFill="1" applyBorder="1" applyAlignment="1">
      <alignment horizontal="center" vertical="center" wrapText="1" readingOrder="1"/>
    </xf>
    <xf numFmtId="0" fontId="10" fillId="12" borderId="1" xfId="0" applyFont="1" applyFill="1" applyBorder="1" applyAlignment="1">
      <alignment horizontal="center" vertical="center" wrapText="1" readingOrder="1"/>
    </xf>
    <xf numFmtId="0" fontId="10" fillId="12" borderId="1" xfId="0" applyFont="1" applyFill="1" applyBorder="1" applyAlignment="1">
      <alignment horizontal="left" vertical="center" wrapText="1" readingOrder="1"/>
    </xf>
    <xf numFmtId="3" fontId="10" fillId="12" borderId="1" xfId="0" applyNumberFormat="1" applyFont="1" applyFill="1" applyBorder="1" applyAlignment="1">
      <alignment horizontal="right" vertical="center" wrapText="1" readingOrder="1"/>
    </xf>
    <xf numFmtId="165" fontId="20" fillId="10" borderId="1" xfId="0" applyNumberFormat="1" applyFont="1" applyFill="1" applyBorder="1" applyAlignment="1">
      <alignment vertical="center"/>
    </xf>
    <xf numFmtId="165" fontId="20" fillId="10" borderId="1" xfId="0" applyNumberFormat="1" applyFont="1" applyFill="1" applyBorder="1" applyAlignment="1">
      <alignment horizontal="center" vertical="center"/>
    </xf>
    <xf numFmtId="165" fontId="21" fillId="10" borderId="1" xfId="0" applyNumberFormat="1" applyFont="1" applyFill="1" applyBorder="1" applyAlignment="1">
      <alignment vertical="center"/>
    </xf>
    <xf numFmtId="0" fontId="22" fillId="13" borderId="1" xfId="0" applyFont="1" applyFill="1" applyBorder="1" applyAlignment="1">
      <alignment horizontal="center" vertical="center" wrapText="1" readingOrder="1"/>
    </xf>
    <xf numFmtId="0" fontId="19" fillId="13" borderId="1" xfId="0" applyFont="1" applyFill="1" applyBorder="1" applyAlignment="1">
      <alignment horizontal="center" vertical="center" wrapText="1" readingOrder="1"/>
    </xf>
    <xf numFmtId="0" fontId="19" fillId="13" borderId="1" xfId="0" applyFont="1" applyFill="1" applyBorder="1" applyAlignment="1">
      <alignment horizontal="left" vertical="center" wrapText="1" readingOrder="1"/>
    </xf>
    <xf numFmtId="3" fontId="19" fillId="13" borderId="1" xfId="0" applyNumberFormat="1" applyFont="1" applyFill="1" applyBorder="1" applyAlignment="1">
      <alignment horizontal="right" vertical="center" wrapText="1" readingOrder="1"/>
    </xf>
    <xf numFmtId="165" fontId="21" fillId="0" borderId="1" xfId="0" applyNumberFormat="1" applyFont="1" applyBorder="1" applyAlignment="1">
      <alignment vertical="center"/>
    </xf>
    <xf numFmtId="0" fontId="19" fillId="15" borderId="1" xfId="0" applyFont="1" applyFill="1" applyBorder="1" applyAlignment="1">
      <alignment horizontal="center" vertical="center" wrapText="1" readingOrder="1"/>
    </xf>
    <xf numFmtId="3" fontId="19" fillId="15" borderId="1" xfId="0" applyNumberFormat="1" applyFont="1" applyFill="1" applyBorder="1" applyAlignment="1">
      <alignment horizontal="right" vertical="center" wrapText="1" readingOrder="1"/>
    </xf>
    <xf numFmtId="165" fontId="19" fillId="9" borderId="1" xfId="0" applyNumberFormat="1" applyFont="1" applyFill="1" applyBorder="1" applyAlignment="1">
      <alignment vertical="center"/>
    </xf>
    <xf numFmtId="165" fontId="21" fillId="7" borderId="1" xfId="0" applyNumberFormat="1" applyFont="1" applyFill="1" applyBorder="1" applyAlignment="1">
      <alignment vertical="center"/>
    </xf>
    <xf numFmtId="165" fontId="19" fillId="14" borderId="1" xfId="0" applyNumberFormat="1" applyFont="1" applyFill="1" applyBorder="1" applyAlignment="1">
      <alignment vertical="center"/>
    </xf>
    <xf numFmtId="165" fontId="21" fillId="0" borderId="1" xfId="0" applyNumberFormat="1" applyFont="1" applyBorder="1" applyAlignment="1">
      <alignment horizontal="center" vertical="center"/>
    </xf>
    <xf numFmtId="165" fontId="19" fillId="8" borderId="1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 wrapText="1" readingOrder="1"/>
    </xf>
    <xf numFmtId="0" fontId="11" fillId="11" borderId="2" xfId="0" applyFont="1" applyFill="1" applyBorder="1" applyAlignment="1">
      <alignment horizontal="center" vertical="center" wrapText="1" readingOrder="1"/>
    </xf>
    <xf numFmtId="3" fontId="11" fillId="11" borderId="2" xfId="0" applyNumberFormat="1" applyFont="1" applyFill="1" applyBorder="1" applyAlignment="1">
      <alignment horizontal="center" vertical="center" wrapText="1" readingOrder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3" fillId="0" borderId="3" xfId="0" applyFont="1" applyBorder="1" applyAlignment="1">
      <alignment horizontal="center" vertical="center" wrapText="1" readingOrder="1"/>
    </xf>
    <xf numFmtId="0" fontId="23" fillId="0" borderId="4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 readingOrder="1"/>
    </xf>
    <xf numFmtId="3" fontId="27" fillId="0" borderId="6" xfId="0" applyNumberFormat="1" applyFont="1" applyBorder="1" applyAlignment="1">
      <alignment horizontal="center" vertical="center" wrapText="1" readingOrder="1"/>
    </xf>
    <xf numFmtId="3" fontId="27" fillId="0" borderId="0" xfId="0" applyNumberFormat="1" applyFont="1" applyBorder="1" applyAlignment="1">
      <alignment horizontal="center" vertical="center" wrapText="1" readingOrder="1"/>
    </xf>
    <xf numFmtId="3" fontId="27" fillId="0" borderId="7" xfId="0" applyNumberFormat="1" applyFont="1" applyBorder="1" applyAlignment="1">
      <alignment horizontal="center" vertical="center" wrapText="1" readingOrder="1"/>
    </xf>
    <xf numFmtId="0" fontId="24" fillId="0" borderId="6" xfId="0" applyFont="1" applyBorder="1" applyAlignment="1">
      <alignment horizontal="center" vertical="center" wrapText="1" readingOrder="1"/>
    </xf>
    <xf numFmtId="0" fontId="23" fillId="0" borderId="0" xfId="0" applyFont="1" applyBorder="1" applyAlignment="1">
      <alignment horizontal="center" vertical="center" wrapText="1" readingOrder="1"/>
    </xf>
    <xf numFmtId="0" fontId="23" fillId="0" borderId="7" xfId="0" applyFont="1" applyBorder="1" applyAlignment="1">
      <alignment horizontal="center" vertical="center" wrapText="1" readingOrder="1"/>
    </xf>
    <xf numFmtId="3" fontId="11" fillId="11" borderId="1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1</xdr:row>
      <xdr:rowOff>28575</xdr:rowOff>
    </xdr:from>
    <xdr:to>
      <xdr:col>2</xdr:col>
      <xdr:colOff>85725</xdr:colOff>
      <xdr:row>4</xdr:row>
      <xdr:rowOff>13287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E91B60-E7D8-428C-9297-D5E37C236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1" y="219075"/>
          <a:ext cx="1666874" cy="889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1508676</xdr:colOff>
      <xdr:row>0</xdr:row>
      <xdr:rowOff>114299</xdr:rowOff>
    </xdr:from>
    <xdr:to>
      <xdr:col>8</xdr:col>
      <xdr:colOff>523874</xdr:colOff>
      <xdr:row>2</xdr:row>
      <xdr:rowOff>266699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6ECDA0B-4147-47C1-9A12-5A9997DA4DF1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0003" t="31825" b="29395"/>
        <a:stretch/>
      </xdr:blipFill>
      <xdr:spPr>
        <a:xfrm>
          <a:off x="11243226" y="114299"/>
          <a:ext cx="1786973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69C8-3954-40B7-B7C1-E73C6E1D3A61}">
  <dimension ref="A1:K168"/>
  <sheetViews>
    <sheetView showGridLines="0"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6" sqref="M6"/>
    </sheetView>
  </sheetViews>
  <sheetFormatPr baseColWidth="10" defaultRowHeight="15" x14ac:dyDescent="0.25"/>
  <cols>
    <col min="1" max="1" width="14" customWidth="1"/>
    <col min="2" max="2" width="18.5703125" customWidth="1"/>
    <col min="3" max="3" width="32.28515625" customWidth="1"/>
    <col min="4" max="4" width="26.42578125" customWidth="1"/>
    <col min="5" max="5" width="29.28515625" customWidth="1"/>
    <col min="6" max="6" width="25.42578125" customWidth="1"/>
    <col min="7" max="7" width="27" customWidth="1"/>
    <col min="8" max="8" width="14.5703125" customWidth="1"/>
    <col min="9" max="9" width="13.42578125" customWidth="1"/>
    <col min="10" max="10" width="0.5703125" hidden="1" customWidth="1"/>
    <col min="11" max="11" width="11.42578125" hidden="1" customWidth="1"/>
  </cols>
  <sheetData>
    <row r="1" spans="1:11" x14ac:dyDescent="0.25">
      <c r="A1" s="82"/>
      <c r="B1" s="83" t="s">
        <v>146</v>
      </c>
      <c r="C1" s="83" t="s">
        <v>146</v>
      </c>
      <c r="D1" s="83" t="s">
        <v>146</v>
      </c>
      <c r="E1" s="83" t="s">
        <v>146</v>
      </c>
      <c r="F1" s="83" t="s">
        <v>146</v>
      </c>
      <c r="G1" s="83" t="s">
        <v>146</v>
      </c>
      <c r="H1" s="83" t="s">
        <v>146</v>
      </c>
      <c r="I1" s="83" t="s">
        <v>146</v>
      </c>
      <c r="J1" s="83"/>
      <c r="K1" s="84"/>
    </row>
    <row r="2" spans="1:11" ht="27.75" x14ac:dyDescent="0.25">
      <c r="A2" s="85" t="s">
        <v>147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29.25" customHeight="1" x14ac:dyDescent="0.25">
      <c r="A3" s="88" t="s">
        <v>148</v>
      </c>
      <c r="B3" s="89"/>
      <c r="C3" s="89"/>
      <c r="D3" s="89"/>
      <c r="E3" s="89"/>
      <c r="F3" s="89"/>
      <c r="G3" s="89"/>
      <c r="H3" s="89"/>
      <c r="I3" s="89"/>
      <c r="J3" s="89"/>
      <c r="K3" s="90"/>
    </row>
    <row r="4" spans="1:11" ht="14.25" customHeight="1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11.25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1"/>
    </row>
    <row r="6" spans="1:11" ht="43.5" customHeight="1" x14ac:dyDescent="0.25">
      <c r="A6" s="73" t="s">
        <v>0</v>
      </c>
      <c r="B6" s="74" t="s">
        <v>5</v>
      </c>
      <c r="C6" s="74" t="s">
        <v>8</v>
      </c>
      <c r="D6" s="75" t="s">
        <v>142</v>
      </c>
      <c r="E6" s="75" t="s">
        <v>143</v>
      </c>
      <c r="F6" s="75" t="s">
        <v>144</v>
      </c>
      <c r="G6" s="75" t="s">
        <v>145</v>
      </c>
      <c r="H6" s="91" t="s">
        <v>149</v>
      </c>
      <c r="I6" s="91" t="s">
        <v>150</v>
      </c>
    </row>
    <row r="7" spans="1:11" ht="18.75" x14ac:dyDescent="0.25">
      <c r="A7" s="54"/>
      <c r="B7" s="55"/>
      <c r="C7" s="56" t="s">
        <v>9</v>
      </c>
      <c r="D7" s="57">
        <f t="shared" ref="D7:G7" si="0">SUM(D8+D42+D121+D135)</f>
        <v>166237000000</v>
      </c>
      <c r="E7" s="57">
        <f t="shared" si="0"/>
        <v>73606290510.570007</v>
      </c>
      <c r="F7" s="57">
        <f t="shared" si="0"/>
        <v>60370706304.559998</v>
      </c>
      <c r="G7" s="57">
        <f t="shared" si="0"/>
        <v>60127508017.010002</v>
      </c>
      <c r="H7" s="68">
        <v>0.44277922791297969</v>
      </c>
      <c r="I7" s="68">
        <v>0.36316046550743813</v>
      </c>
    </row>
    <row r="8" spans="1:11" ht="18.75" x14ac:dyDescent="0.25">
      <c r="A8" s="1"/>
      <c r="B8" s="2"/>
      <c r="C8" s="3" t="s">
        <v>10</v>
      </c>
      <c r="D8" s="4">
        <f t="shared" ref="D8" si="1">D9</f>
        <v>127363000000</v>
      </c>
      <c r="E8" s="4">
        <f>E9+0</f>
        <v>48196423113</v>
      </c>
      <c r="F8" s="4">
        <f t="shared" ref="F8:G8" si="2">F9</f>
        <v>48196423113</v>
      </c>
      <c r="G8" s="4">
        <f t="shared" si="2"/>
        <v>48196423113</v>
      </c>
      <c r="H8" s="69">
        <v>0.3784177752801049</v>
      </c>
      <c r="I8" s="60">
        <v>0.3784177752801049</v>
      </c>
    </row>
    <row r="9" spans="1:11" ht="31.5" x14ac:dyDescent="0.25">
      <c r="A9" s="5"/>
      <c r="B9" s="6"/>
      <c r="C9" s="7" t="s">
        <v>11</v>
      </c>
      <c r="D9" s="8">
        <f t="shared" ref="D9:G9" si="3">SUM(D10+D23+D31)</f>
        <v>127363000000</v>
      </c>
      <c r="E9" s="8">
        <f t="shared" si="3"/>
        <v>48196423113</v>
      </c>
      <c r="F9" s="8">
        <f t="shared" si="3"/>
        <v>48196423113</v>
      </c>
      <c r="G9" s="8">
        <f t="shared" si="3"/>
        <v>48196423113</v>
      </c>
      <c r="H9" s="65">
        <v>0.3784177752801049</v>
      </c>
      <c r="I9" s="65">
        <v>0.3784177752801049</v>
      </c>
    </row>
    <row r="10" spans="1:11" ht="18.75" x14ac:dyDescent="0.25">
      <c r="A10" s="5">
        <v>10</v>
      </c>
      <c r="B10" s="6" t="s">
        <v>6</v>
      </c>
      <c r="C10" s="7" t="s">
        <v>12</v>
      </c>
      <c r="D10" s="8">
        <f t="shared" ref="D10:G10" si="4">SUM(D11+D21)</f>
        <v>83338000000</v>
      </c>
      <c r="E10" s="8">
        <f t="shared" si="4"/>
        <v>31251178586</v>
      </c>
      <c r="F10" s="8">
        <f t="shared" si="4"/>
        <v>31251178586</v>
      </c>
      <c r="G10" s="8">
        <f t="shared" si="4"/>
        <v>31251178586</v>
      </c>
      <c r="H10" s="65">
        <v>0.37499314341596873</v>
      </c>
      <c r="I10" s="65">
        <v>0.37499314341596873</v>
      </c>
    </row>
    <row r="11" spans="1:11" ht="28.5" x14ac:dyDescent="0.25">
      <c r="A11" s="9">
        <v>10</v>
      </c>
      <c r="B11" s="10" t="s">
        <v>6</v>
      </c>
      <c r="C11" s="11" t="s">
        <v>13</v>
      </c>
      <c r="D11" s="12">
        <f>SUM(D12:D20)</f>
        <v>80338000000</v>
      </c>
      <c r="E11" s="12">
        <f t="shared" ref="E11:G11" si="5">SUM(E12:E20)</f>
        <v>30116580511</v>
      </c>
      <c r="F11" s="12">
        <f t="shared" si="5"/>
        <v>30116580511</v>
      </c>
      <c r="G11" s="12">
        <f t="shared" si="5"/>
        <v>30116580511</v>
      </c>
      <c r="H11" s="65">
        <v>0.37487341620403791</v>
      </c>
      <c r="I11" s="65">
        <v>0.37487341620403791</v>
      </c>
    </row>
    <row r="12" spans="1:11" ht="18.75" x14ac:dyDescent="0.25">
      <c r="A12" s="13" t="s">
        <v>1</v>
      </c>
      <c r="B12" s="14" t="s">
        <v>6</v>
      </c>
      <c r="C12" s="15" t="s">
        <v>14</v>
      </c>
      <c r="D12" s="16">
        <v>54950000000</v>
      </c>
      <c r="E12" s="17">
        <v>23320811348</v>
      </c>
      <c r="F12" s="17">
        <v>23320811348</v>
      </c>
      <c r="G12" s="17">
        <v>23320811348</v>
      </c>
      <c r="H12" s="65"/>
      <c r="I12" s="65"/>
    </row>
    <row r="13" spans="1:11" ht="18.75" x14ac:dyDescent="0.25">
      <c r="A13" s="13" t="s">
        <v>1</v>
      </c>
      <c r="B13" s="14" t="s">
        <v>6</v>
      </c>
      <c r="C13" s="18" t="s">
        <v>15</v>
      </c>
      <c r="D13" s="16">
        <v>994000000</v>
      </c>
      <c r="E13" s="17">
        <v>372428661</v>
      </c>
      <c r="F13" s="17">
        <v>372428661</v>
      </c>
      <c r="G13" s="17">
        <v>372428661</v>
      </c>
      <c r="H13" s="65"/>
      <c r="I13" s="65"/>
    </row>
    <row r="14" spans="1:11" ht="18.75" x14ac:dyDescent="0.25">
      <c r="A14" s="13" t="s">
        <v>1</v>
      </c>
      <c r="B14" s="14" t="s">
        <v>6</v>
      </c>
      <c r="C14" s="18" t="s">
        <v>16</v>
      </c>
      <c r="D14" s="16">
        <v>408000000</v>
      </c>
      <c r="E14" s="17">
        <v>172644537</v>
      </c>
      <c r="F14" s="17">
        <v>172644537</v>
      </c>
      <c r="G14" s="17">
        <v>172644537</v>
      </c>
      <c r="H14" s="65"/>
      <c r="I14" s="65"/>
    </row>
    <row r="15" spans="1:11" ht="18.75" x14ac:dyDescent="0.25">
      <c r="A15" s="13" t="s">
        <v>1</v>
      </c>
      <c r="B15" s="14" t="s">
        <v>6</v>
      </c>
      <c r="C15" s="18" t="s">
        <v>17</v>
      </c>
      <c r="D15" s="16">
        <v>800000000</v>
      </c>
      <c r="E15" s="17">
        <v>334292400</v>
      </c>
      <c r="F15" s="17">
        <v>334292400</v>
      </c>
      <c r="G15" s="17">
        <v>334292400</v>
      </c>
      <c r="H15" s="65"/>
      <c r="I15" s="65"/>
    </row>
    <row r="16" spans="1:11" ht="18.75" x14ac:dyDescent="0.25">
      <c r="A16" s="13" t="s">
        <v>1</v>
      </c>
      <c r="B16" s="14" t="s">
        <v>6</v>
      </c>
      <c r="C16" s="18" t="s">
        <v>18</v>
      </c>
      <c r="D16" s="16">
        <v>3400000000</v>
      </c>
      <c r="E16" s="17">
        <v>34625239</v>
      </c>
      <c r="F16" s="17">
        <v>34625239</v>
      </c>
      <c r="G16" s="17">
        <v>34625239</v>
      </c>
      <c r="H16" s="65"/>
      <c r="I16" s="65"/>
    </row>
    <row r="17" spans="1:9" ht="28.5" x14ac:dyDescent="0.25">
      <c r="A17" s="13" t="s">
        <v>1</v>
      </c>
      <c r="B17" s="14" t="s">
        <v>6</v>
      </c>
      <c r="C17" s="18" t="s">
        <v>19</v>
      </c>
      <c r="D17" s="16">
        <v>2300000000</v>
      </c>
      <c r="E17" s="17">
        <v>1093600748</v>
      </c>
      <c r="F17" s="17">
        <v>1093600748</v>
      </c>
      <c r="G17" s="17">
        <v>1093600748</v>
      </c>
      <c r="H17" s="65"/>
      <c r="I17" s="65"/>
    </row>
    <row r="18" spans="1:9" ht="28.5" x14ac:dyDescent="0.25">
      <c r="A18" s="13" t="s">
        <v>1</v>
      </c>
      <c r="B18" s="14" t="s">
        <v>6</v>
      </c>
      <c r="C18" s="18" t="s">
        <v>20</v>
      </c>
      <c r="D18" s="16">
        <v>11500000000</v>
      </c>
      <c r="E18" s="17">
        <v>3678298906</v>
      </c>
      <c r="F18" s="17">
        <v>3678298906</v>
      </c>
      <c r="G18" s="17">
        <v>3678298906</v>
      </c>
      <c r="H18" s="65"/>
      <c r="I18" s="65"/>
    </row>
    <row r="19" spans="1:9" ht="18.75" x14ac:dyDescent="0.25">
      <c r="A19" s="13" t="s">
        <v>1</v>
      </c>
      <c r="B19" s="14" t="s">
        <v>6</v>
      </c>
      <c r="C19" s="18" t="s">
        <v>21</v>
      </c>
      <c r="D19" s="16">
        <v>2686000000</v>
      </c>
      <c r="E19" s="17">
        <v>13900886</v>
      </c>
      <c r="F19" s="17">
        <v>13900886</v>
      </c>
      <c r="G19" s="17">
        <v>13900886</v>
      </c>
      <c r="H19" s="65"/>
      <c r="I19" s="65"/>
    </row>
    <row r="20" spans="1:9" ht="18.75" x14ac:dyDescent="0.25">
      <c r="A20" s="13" t="s">
        <v>1</v>
      </c>
      <c r="B20" s="14" t="s">
        <v>6</v>
      </c>
      <c r="C20" s="18" t="s">
        <v>22</v>
      </c>
      <c r="D20" s="16">
        <v>3300000000</v>
      </c>
      <c r="E20" s="17">
        <v>1095977786</v>
      </c>
      <c r="F20" s="17">
        <v>1095977786</v>
      </c>
      <c r="G20" s="17">
        <v>1095977786</v>
      </c>
      <c r="H20" s="65"/>
      <c r="I20" s="65"/>
    </row>
    <row r="21" spans="1:9" ht="28.5" x14ac:dyDescent="0.25">
      <c r="A21" s="9">
        <v>10</v>
      </c>
      <c r="B21" s="10" t="s">
        <v>6</v>
      </c>
      <c r="C21" s="11" t="s">
        <v>23</v>
      </c>
      <c r="D21" s="19">
        <f>D22</f>
        <v>3000000000</v>
      </c>
      <c r="E21" s="12">
        <f t="shared" ref="E21:G21" si="6">E22</f>
        <v>1134598075</v>
      </c>
      <c r="F21" s="12">
        <f t="shared" si="6"/>
        <v>1134598075</v>
      </c>
      <c r="G21" s="12">
        <f t="shared" si="6"/>
        <v>1134598075</v>
      </c>
      <c r="H21" s="65">
        <v>0.37819935833333335</v>
      </c>
      <c r="I21" s="65">
        <v>0.37819935833333335</v>
      </c>
    </row>
    <row r="22" spans="1:9" ht="28.5" x14ac:dyDescent="0.25">
      <c r="A22" s="13" t="s">
        <v>1</v>
      </c>
      <c r="B22" s="14" t="s">
        <v>6</v>
      </c>
      <c r="C22" s="18" t="s">
        <v>24</v>
      </c>
      <c r="D22" s="16">
        <v>3000000000</v>
      </c>
      <c r="E22" s="17">
        <v>1134598075</v>
      </c>
      <c r="F22" s="17">
        <v>1134598075</v>
      </c>
      <c r="G22" s="17">
        <v>1134598075</v>
      </c>
      <c r="H22" s="65"/>
      <c r="I22" s="65"/>
    </row>
    <row r="23" spans="1:9" ht="31.5" x14ac:dyDescent="0.25">
      <c r="A23" s="6">
        <v>10</v>
      </c>
      <c r="B23" s="6" t="s">
        <v>6</v>
      </c>
      <c r="C23" s="7" t="s">
        <v>25</v>
      </c>
      <c r="D23" s="20">
        <f>SUM(D24:D30)</f>
        <v>35828000000</v>
      </c>
      <c r="E23" s="8">
        <f t="shared" ref="E23:G23" si="7">SUM(E24:E30)</f>
        <v>14171638415</v>
      </c>
      <c r="F23" s="8">
        <f t="shared" si="7"/>
        <v>14171638415</v>
      </c>
      <c r="G23" s="8">
        <f t="shared" si="7"/>
        <v>14171638415</v>
      </c>
      <c r="H23" s="65">
        <v>0.39554645570503516</v>
      </c>
      <c r="I23" s="65">
        <v>0.39554645570503516</v>
      </c>
    </row>
    <row r="24" spans="1:9" ht="28.5" x14ac:dyDescent="0.25">
      <c r="A24" s="13" t="s">
        <v>1</v>
      </c>
      <c r="B24" s="14" t="s">
        <v>6</v>
      </c>
      <c r="C24" s="18" t="s">
        <v>26</v>
      </c>
      <c r="D24" s="16">
        <v>9250000000</v>
      </c>
      <c r="E24" s="17">
        <v>3974474469</v>
      </c>
      <c r="F24" s="17">
        <v>3974474469</v>
      </c>
      <c r="G24" s="17">
        <v>3974474469</v>
      </c>
      <c r="H24" s="65"/>
      <c r="I24" s="65"/>
    </row>
    <row r="25" spans="1:9" ht="28.5" x14ac:dyDescent="0.25">
      <c r="A25" s="13" t="s">
        <v>1</v>
      </c>
      <c r="B25" s="14" t="s">
        <v>6</v>
      </c>
      <c r="C25" s="18" t="s">
        <v>27</v>
      </c>
      <c r="D25" s="16">
        <v>7450000000</v>
      </c>
      <c r="E25" s="17">
        <v>2592171238</v>
      </c>
      <c r="F25" s="17">
        <v>2592171238</v>
      </c>
      <c r="G25" s="17">
        <v>2592171238</v>
      </c>
      <c r="H25" s="65"/>
      <c r="I25" s="65"/>
    </row>
    <row r="26" spans="1:9" ht="18.75" x14ac:dyDescent="0.25">
      <c r="A26" s="13" t="s">
        <v>1</v>
      </c>
      <c r="B26" s="14" t="s">
        <v>6</v>
      </c>
      <c r="C26" s="18" t="s">
        <v>28</v>
      </c>
      <c r="D26" s="16">
        <v>7650000000</v>
      </c>
      <c r="E26" s="17">
        <v>2966522908</v>
      </c>
      <c r="F26" s="17">
        <v>2966522908</v>
      </c>
      <c r="G26" s="17">
        <v>2966522908</v>
      </c>
      <c r="H26" s="65"/>
      <c r="I26" s="65"/>
    </row>
    <row r="27" spans="1:9" ht="28.5" x14ac:dyDescent="0.25">
      <c r="A27" s="13" t="s">
        <v>1</v>
      </c>
      <c r="B27" s="14" t="s">
        <v>6</v>
      </c>
      <c r="C27" s="18" t="s">
        <v>29</v>
      </c>
      <c r="D27" s="16">
        <v>3250000000</v>
      </c>
      <c r="E27" s="17">
        <v>1358955500</v>
      </c>
      <c r="F27" s="17">
        <v>1358955500</v>
      </c>
      <c r="G27" s="17">
        <v>1358955500</v>
      </c>
      <c r="H27" s="65"/>
      <c r="I27" s="65"/>
    </row>
    <row r="28" spans="1:9" ht="28.5" x14ac:dyDescent="0.25">
      <c r="A28" s="13" t="s">
        <v>1</v>
      </c>
      <c r="B28" s="14" t="s">
        <v>6</v>
      </c>
      <c r="C28" s="18" t="s">
        <v>30</v>
      </c>
      <c r="D28" s="16">
        <v>3850000000</v>
      </c>
      <c r="E28" s="17">
        <v>1582105100</v>
      </c>
      <c r="F28" s="17">
        <v>1582105100</v>
      </c>
      <c r="G28" s="17">
        <v>1582105100</v>
      </c>
      <c r="H28" s="65"/>
      <c r="I28" s="65"/>
    </row>
    <row r="29" spans="1:9" ht="18.75" x14ac:dyDescent="0.25">
      <c r="A29" s="13" t="s">
        <v>1</v>
      </c>
      <c r="B29" s="14" t="s">
        <v>6</v>
      </c>
      <c r="C29" s="18" t="s">
        <v>31</v>
      </c>
      <c r="D29" s="16">
        <v>2478000000</v>
      </c>
      <c r="E29" s="17">
        <v>1018159200</v>
      </c>
      <c r="F29" s="17">
        <v>1018159200</v>
      </c>
      <c r="G29" s="17">
        <v>1018159200</v>
      </c>
      <c r="H29" s="65"/>
      <c r="I29" s="65"/>
    </row>
    <row r="30" spans="1:9" ht="18.75" x14ac:dyDescent="0.25">
      <c r="A30" s="13" t="s">
        <v>1</v>
      </c>
      <c r="B30" s="14" t="s">
        <v>6</v>
      </c>
      <c r="C30" s="18" t="s">
        <v>32</v>
      </c>
      <c r="D30" s="16">
        <v>1900000000</v>
      </c>
      <c r="E30" s="17">
        <v>679250000</v>
      </c>
      <c r="F30" s="17">
        <v>679250000</v>
      </c>
      <c r="G30" s="17">
        <v>679250000</v>
      </c>
      <c r="H30" s="65"/>
      <c r="I30" s="65"/>
    </row>
    <row r="31" spans="1:9" ht="47.25" x14ac:dyDescent="0.25">
      <c r="A31" s="5">
        <v>10</v>
      </c>
      <c r="B31" s="6" t="s">
        <v>6</v>
      </c>
      <c r="C31" s="7" t="s">
        <v>33</v>
      </c>
      <c r="D31" s="20">
        <f>SUM(D36:D41)+D32+0</f>
        <v>8197000000</v>
      </c>
      <c r="E31" s="8">
        <f t="shared" ref="E31:G31" si="8">SUM(E36:E41)+E32</f>
        <v>2773606112</v>
      </c>
      <c r="F31" s="8">
        <f t="shared" si="8"/>
        <v>2773606112</v>
      </c>
      <c r="G31" s="8">
        <f t="shared" si="8"/>
        <v>2773606112</v>
      </c>
      <c r="H31" s="65">
        <v>0.33836844113700132</v>
      </c>
      <c r="I31" s="65">
        <v>0.33836844113700132</v>
      </c>
    </row>
    <row r="32" spans="1:9" ht="28.5" x14ac:dyDescent="0.25">
      <c r="A32" s="21">
        <v>10</v>
      </c>
      <c r="B32" s="22" t="s">
        <v>6</v>
      </c>
      <c r="C32" s="23" t="s">
        <v>34</v>
      </c>
      <c r="D32" s="24">
        <f>SUM(D33:D35)</f>
        <v>5562000000</v>
      </c>
      <c r="E32" s="25">
        <f t="shared" ref="E32:G32" si="9">SUM(E33:E35)</f>
        <v>1655269369</v>
      </c>
      <c r="F32" s="25">
        <f t="shared" si="9"/>
        <v>1655269369</v>
      </c>
      <c r="G32" s="25">
        <f t="shared" si="9"/>
        <v>1655269369</v>
      </c>
      <c r="H32" s="65">
        <v>0.29760326663070835</v>
      </c>
      <c r="I32" s="65">
        <v>0.29760326663070835</v>
      </c>
    </row>
    <row r="33" spans="1:9" ht="18.75" x14ac:dyDescent="0.25">
      <c r="A33" s="13" t="s">
        <v>1</v>
      </c>
      <c r="B33" s="13" t="s">
        <v>6</v>
      </c>
      <c r="C33" s="26" t="s">
        <v>35</v>
      </c>
      <c r="D33" s="27">
        <v>4200000000</v>
      </c>
      <c r="E33" s="28">
        <v>1466829137</v>
      </c>
      <c r="F33" s="28">
        <v>1466829137</v>
      </c>
      <c r="G33" s="28">
        <v>1466829137</v>
      </c>
      <c r="H33" s="65"/>
      <c r="I33" s="65"/>
    </row>
    <row r="34" spans="1:9" ht="28.5" x14ac:dyDescent="0.25">
      <c r="A34" s="13" t="s">
        <v>1</v>
      </c>
      <c r="B34" s="13" t="s">
        <v>6</v>
      </c>
      <c r="C34" s="26" t="s">
        <v>36</v>
      </c>
      <c r="D34" s="27">
        <v>962000000</v>
      </c>
      <c r="E34" s="28">
        <v>71545427</v>
      </c>
      <c r="F34" s="28">
        <v>71545427</v>
      </c>
      <c r="G34" s="28">
        <v>71545427</v>
      </c>
      <c r="H34" s="65"/>
      <c r="I34" s="65"/>
    </row>
    <row r="35" spans="1:9" ht="28.5" x14ac:dyDescent="0.25">
      <c r="A35" s="13" t="s">
        <v>1</v>
      </c>
      <c r="B35" s="13" t="s">
        <v>6</v>
      </c>
      <c r="C35" s="26" t="s">
        <v>37</v>
      </c>
      <c r="D35" s="27">
        <v>400000000</v>
      </c>
      <c r="E35" s="28">
        <v>116894805</v>
      </c>
      <c r="F35" s="28">
        <v>116894805</v>
      </c>
      <c r="G35" s="28">
        <v>116894805</v>
      </c>
      <c r="H35" s="65"/>
      <c r="I35" s="65"/>
    </row>
    <row r="36" spans="1:9" ht="18.75" x14ac:dyDescent="0.25">
      <c r="A36" s="13" t="s">
        <v>1</v>
      </c>
      <c r="B36" s="13" t="s">
        <v>6</v>
      </c>
      <c r="C36" s="18" t="s">
        <v>38</v>
      </c>
      <c r="D36" s="16">
        <v>720000000</v>
      </c>
      <c r="E36" s="17">
        <v>380785187</v>
      </c>
      <c r="F36" s="17">
        <v>380785187</v>
      </c>
      <c r="G36" s="17">
        <v>380785187</v>
      </c>
      <c r="H36" s="65"/>
      <c r="I36" s="65"/>
    </row>
    <row r="37" spans="1:9" ht="28.5" x14ac:dyDescent="0.25">
      <c r="A37" s="13" t="s">
        <v>1</v>
      </c>
      <c r="B37" s="14" t="s">
        <v>6</v>
      </c>
      <c r="C37" s="18" t="s">
        <v>39</v>
      </c>
      <c r="D37" s="16">
        <v>192000000</v>
      </c>
      <c r="E37" s="17">
        <v>76982024</v>
      </c>
      <c r="F37" s="17">
        <v>76982024</v>
      </c>
      <c r="G37" s="17">
        <v>76982024</v>
      </c>
      <c r="H37" s="65"/>
      <c r="I37" s="65"/>
    </row>
    <row r="38" spans="1:9" ht="28.5" x14ac:dyDescent="0.25">
      <c r="A38" s="13" t="s">
        <v>1</v>
      </c>
      <c r="B38" s="14" t="s">
        <v>6</v>
      </c>
      <c r="C38" s="18" t="s">
        <v>40</v>
      </c>
      <c r="D38" s="16">
        <v>12000000</v>
      </c>
      <c r="E38" s="17">
        <v>0</v>
      </c>
      <c r="F38" s="17">
        <v>0</v>
      </c>
      <c r="G38" s="17">
        <v>0</v>
      </c>
      <c r="H38" s="65"/>
      <c r="I38" s="65"/>
    </row>
    <row r="39" spans="1:9" ht="18.75" x14ac:dyDescent="0.25">
      <c r="A39" s="13" t="s">
        <v>1</v>
      </c>
      <c r="B39" s="14" t="s">
        <v>6</v>
      </c>
      <c r="C39" s="18" t="s">
        <v>41</v>
      </c>
      <c r="D39" s="16">
        <v>6000000</v>
      </c>
      <c r="E39" s="17">
        <v>0</v>
      </c>
      <c r="F39" s="17">
        <v>0</v>
      </c>
      <c r="G39" s="17">
        <v>0</v>
      </c>
      <c r="H39" s="65"/>
      <c r="I39" s="65"/>
    </row>
    <row r="40" spans="1:9" ht="18.75" x14ac:dyDescent="0.25">
      <c r="A40" s="13" t="s">
        <v>1</v>
      </c>
      <c r="B40" s="14" t="s">
        <v>6</v>
      </c>
      <c r="C40" s="18" t="s">
        <v>42</v>
      </c>
      <c r="D40" s="16">
        <v>1600000000</v>
      </c>
      <c r="E40" s="17">
        <v>660569532</v>
      </c>
      <c r="F40" s="17">
        <v>660569532</v>
      </c>
      <c r="G40" s="17">
        <v>660569532</v>
      </c>
      <c r="H40" s="65"/>
      <c r="I40" s="65"/>
    </row>
    <row r="41" spans="1:9" ht="18.75" x14ac:dyDescent="0.25">
      <c r="A41" s="13" t="s">
        <v>1</v>
      </c>
      <c r="B41" s="14" t="s">
        <v>6</v>
      </c>
      <c r="C41" s="18" t="s">
        <v>43</v>
      </c>
      <c r="D41" s="16">
        <v>105000000</v>
      </c>
      <c r="E41" s="17">
        <v>0</v>
      </c>
      <c r="F41" s="17">
        <v>0</v>
      </c>
      <c r="G41" s="17">
        <v>0</v>
      </c>
      <c r="H41" s="65"/>
      <c r="I41" s="65"/>
    </row>
    <row r="42" spans="1:9" ht="37.5" x14ac:dyDescent="0.25">
      <c r="A42" s="1"/>
      <c r="B42" s="2"/>
      <c r="C42" s="3" t="s">
        <v>44</v>
      </c>
      <c r="D42" s="29">
        <f t="shared" ref="D42:G42" si="10">SUM(D43+D54)</f>
        <v>36280000000</v>
      </c>
      <c r="E42" s="4">
        <f t="shared" si="10"/>
        <v>24305346868.850006</v>
      </c>
      <c r="F42" s="4">
        <f t="shared" si="10"/>
        <v>11255818056.84</v>
      </c>
      <c r="G42" s="4">
        <f t="shared" si="10"/>
        <v>11014607769.289999</v>
      </c>
      <c r="H42" s="58">
        <v>0.6699378960543001</v>
      </c>
      <c r="I42" s="58">
        <v>0.31024856827012126</v>
      </c>
    </row>
    <row r="43" spans="1:9" ht="31.5" x14ac:dyDescent="0.25">
      <c r="A43" s="30"/>
      <c r="B43" s="31"/>
      <c r="C43" s="32" t="s">
        <v>45</v>
      </c>
      <c r="D43" s="20">
        <f t="shared" ref="D43:G43" si="11">D44</f>
        <v>308584900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65">
        <v>0</v>
      </c>
      <c r="I43" s="65">
        <v>0</v>
      </c>
    </row>
    <row r="44" spans="1:9" ht="18.75" x14ac:dyDescent="0.25">
      <c r="A44" s="5"/>
      <c r="B44" s="6"/>
      <c r="C44" s="7" t="s">
        <v>46</v>
      </c>
      <c r="D44" s="20">
        <f>SUM(D45+D47+D49+D52)</f>
        <v>308584900</v>
      </c>
      <c r="E44" s="20">
        <f t="shared" ref="E44:G44" si="12">SUM(E45+E47+E49+E52)</f>
        <v>0</v>
      </c>
      <c r="F44" s="20">
        <f t="shared" si="12"/>
        <v>0</v>
      </c>
      <c r="G44" s="20">
        <f t="shared" si="12"/>
        <v>0</v>
      </c>
      <c r="H44" s="65">
        <v>0</v>
      </c>
      <c r="I44" s="65">
        <v>0</v>
      </c>
    </row>
    <row r="45" spans="1:9" ht="18.75" x14ac:dyDescent="0.25">
      <c r="A45" s="5"/>
      <c r="B45" s="6"/>
      <c r="C45" s="11" t="s">
        <v>47</v>
      </c>
      <c r="D45" s="19">
        <f t="shared" ref="D45:G45" si="13">D46</f>
        <v>50000000</v>
      </c>
      <c r="E45" s="12">
        <f t="shared" si="13"/>
        <v>0</v>
      </c>
      <c r="F45" s="12">
        <f t="shared" si="13"/>
        <v>0</v>
      </c>
      <c r="G45" s="12">
        <f t="shared" si="13"/>
        <v>0</v>
      </c>
      <c r="H45" s="65">
        <v>0</v>
      </c>
      <c r="I45" s="65">
        <v>0</v>
      </c>
    </row>
    <row r="46" spans="1:9" ht="28.5" x14ac:dyDescent="0.25">
      <c r="A46" s="13" t="s">
        <v>2</v>
      </c>
      <c r="B46" s="14" t="s">
        <v>6</v>
      </c>
      <c r="C46" s="18" t="s">
        <v>48</v>
      </c>
      <c r="D46" s="16">
        <v>50000000</v>
      </c>
      <c r="E46" s="17">
        <v>0</v>
      </c>
      <c r="F46" s="17">
        <v>0</v>
      </c>
      <c r="G46" s="17">
        <v>0</v>
      </c>
      <c r="H46" s="65"/>
      <c r="I46" s="65"/>
    </row>
    <row r="47" spans="1:9" ht="42.75" x14ac:dyDescent="0.25">
      <c r="A47" s="9"/>
      <c r="B47" s="10"/>
      <c r="C47" s="33" t="s">
        <v>49</v>
      </c>
      <c r="D47" s="19">
        <f t="shared" ref="D47:G47" si="14">D48</f>
        <v>100000000</v>
      </c>
      <c r="E47" s="12">
        <f t="shared" si="14"/>
        <v>0</v>
      </c>
      <c r="F47" s="12">
        <f t="shared" si="14"/>
        <v>0</v>
      </c>
      <c r="G47" s="12">
        <f t="shared" si="14"/>
        <v>0</v>
      </c>
      <c r="H47" s="65">
        <v>0</v>
      </c>
      <c r="I47" s="65">
        <v>0</v>
      </c>
    </row>
    <row r="48" spans="1:9" ht="42.75" x14ac:dyDescent="0.25">
      <c r="A48" s="13" t="s">
        <v>2</v>
      </c>
      <c r="B48" s="14" t="s">
        <v>6</v>
      </c>
      <c r="C48" s="18" t="s">
        <v>50</v>
      </c>
      <c r="D48" s="16">
        <v>100000000</v>
      </c>
      <c r="E48" s="17">
        <v>0</v>
      </c>
      <c r="F48" s="17">
        <v>0</v>
      </c>
      <c r="G48" s="17">
        <v>0</v>
      </c>
      <c r="H48" s="65"/>
      <c r="I48" s="65"/>
    </row>
    <row r="49" spans="1:9" ht="18.75" x14ac:dyDescent="0.25">
      <c r="A49" s="13"/>
      <c r="B49" s="14"/>
      <c r="C49" s="33" t="s">
        <v>51</v>
      </c>
      <c r="D49" s="19">
        <f t="shared" ref="D49:G49" si="15">SUM(D50:D51)</f>
        <v>155000000</v>
      </c>
      <c r="E49" s="12">
        <f t="shared" si="15"/>
        <v>0</v>
      </c>
      <c r="F49" s="12">
        <f t="shared" si="15"/>
        <v>0</v>
      </c>
      <c r="G49" s="12">
        <f t="shared" si="15"/>
        <v>0</v>
      </c>
      <c r="H49" s="65">
        <v>0</v>
      </c>
      <c r="I49" s="65">
        <v>0</v>
      </c>
    </row>
    <row r="50" spans="1:9" ht="28.5" x14ac:dyDescent="0.25">
      <c r="A50" s="13" t="s">
        <v>2</v>
      </c>
      <c r="B50" s="14" t="s">
        <v>6</v>
      </c>
      <c r="C50" s="18" t="s">
        <v>52</v>
      </c>
      <c r="D50" s="16">
        <v>140000000</v>
      </c>
      <c r="E50" s="17">
        <v>0</v>
      </c>
      <c r="F50" s="17">
        <v>0</v>
      </c>
      <c r="G50" s="17">
        <v>0</v>
      </c>
      <c r="H50" s="65"/>
      <c r="I50" s="65"/>
    </row>
    <row r="51" spans="1:9" ht="28.5" x14ac:dyDescent="0.25">
      <c r="A51" s="13" t="s">
        <v>2</v>
      </c>
      <c r="B51" s="14" t="s">
        <v>6</v>
      </c>
      <c r="C51" s="18" t="s">
        <v>53</v>
      </c>
      <c r="D51" s="16">
        <v>15000000</v>
      </c>
      <c r="E51" s="17">
        <v>0</v>
      </c>
      <c r="F51" s="17">
        <v>0</v>
      </c>
      <c r="G51" s="17">
        <v>0</v>
      </c>
      <c r="H51" s="65"/>
      <c r="I51" s="65"/>
    </row>
    <row r="52" spans="1:9" ht="18.75" x14ac:dyDescent="0.25">
      <c r="A52" s="34"/>
      <c r="B52" s="10"/>
      <c r="C52" s="33" t="s">
        <v>54</v>
      </c>
      <c r="D52" s="19">
        <f t="shared" ref="D52:G52" si="16">D53</f>
        <v>3584900</v>
      </c>
      <c r="E52" s="12">
        <f t="shared" si="16"/>
        <v>0</v>
      </c>
      <c r="F52" s="12">
        <f t="shared" si="16"/>
        <v>0</v>
      </c>
      <c r="G52" s="12">
        <f t="shared" si="16"/>
        <v>0</v>
      </c>
      <c r="H52" s="65">
        <v>0</v>
      </c>
      <c r="I52" s="65">
        <v>0</v>
      </c>
    </row>
    <row r="53" spans="1:9" ht="28.5" x14ac:dyDescent="0.25">
      <c r="A53" s="13" t="s">
        <v>2</v>
      </c>
      <c r="B53" s="14" t="s">
        <v>6</v>
      </c>
      <c r="C53" s="18" t="s">
        <v>55</v>
      </c>
      <c r="D53" s="16">
        <v>3584900</v>
      </c>
      <c r="E53" s="17">
        <v>0</v>
      </c>
      <c r="F53" s="17">
        <v>0</v>
      </c>
      <c r="G53" s="17">
        <v>0</v>
      </c>
      <c r="H53" s="65"/>
      <c r="I53" s="65"/>
    </row>
    <row r="54" spans="1:9" ht="31.5" x14ac:dyDescent="0.25">
      <c r="A54" s="5"/>
      <c r="B54" s="6"/>
      <c r="C54" s="7" t="s">
        <v>56</v>
      </c>
      <c r="D54" s="20">
        <f t="shared" ref="D54:G54" si="17">D55+D83</f>
        <v>35971415100</v>
      </c>
      <c r="E54" s="8">
        <f t="shared" si="17"/>
        <v>24305346868.850006</v>
      </c>
      <c r="F54" s="8">
        <f t="shared" si="17"/>
        <v>11255818056.84</v>
      </c>
      <c r="G54" s="8">
        <f t="shared" si="17"/>
        <v>11014607769.289999</v>
      </c>
      <c r="H54" s="65">
        <v>0.67568503494459431</v>
      </c>
      <c r="I54" s="65">
        <v>0.31291007110921248</v>
      </c>
    </row>
    <row r="55" spans="1:9" ht="18.75" x14ac:dyDescent="0.25">
      <c r="A55" s="5"/>
      <c r="B55" s="6"/>
      <c r="C55" s="7" t="s">
        <v>57</v>
      </c>
      <c r="D55" s="20">
        <f t="shared" ref="D55:G55" si="18">SUM(D56+D58+D62+D74)</f>
        <v>3362975490</v>
      </c>
      <c r="E55" s="8">
        <f t="shared" si="18"/>
        <v>1215778277.99</v>
      </c>
      <c r="F55" s="8">
        <f t="shared" si="18"/>
        <v>526976333.80999994</v>
      </c>
      <c r="G55" s="8">
        <f t="shared" si="18"/>
        <v>505924387.80999994</v>
      </c>
      <c r="H55" s="65">
        <v>0.36151862587318473</v>
      </c>
      <c r="I55" s="65">
        <v>0.15669942744958867</v>
      </c>
    </row>
    <row r="56" spans="1:9" ht="31.5" x14ac:dyDescent="0.25">
      <c r="A56" s="9" t="s">
        <v>1</v>
      </c>
      <c r="B56" s="10" t="s">
        <v>6</v>
      </c>
      <c r="C56" s="7" t="s">
        <v>58</v>
      </c>
      <c r="D56" s="20">
        <f t="shared" ref="D56:G56" si="19">D57</f>
        <v>6900000</v>
      </c>
      <c r="E56" s="8">
        <f t="shared" si="19"/>
        <v>991136.37</v>
      </c>
      <c r="F56" s="8">
        <f t="shared" si="19"/>
        <v>991136.37</v>
      </c>
      <c r="G56" s="8">
        <f t="shared" si="19"/>
        <v>991136.37</v>
      </c>
      <c r="H56" s="65">
        <v>0.14364295217391304</v>
      </c>
      <c r="I56" s="65">
        <v>0.14364295217391304</v>
      </c>
    </row>
    <row r="57" spans="1:9" ht="18.75" x14ac:dyDescent="0.25">
      <c r="A57" s="13" t="s">
        <v>1</v>
      </c>
      <c r="B57" s="14" t="s">
        <v>6</v>
      </c>
      <c r="C57" s="18" t="s">
        <v>59</v>
      </c>
      <c r="D57" s="16">
        <v>6900000</v>
      </c>
      <c r="E57" s="17">
        <v>991136.37</v>
      </c>
      <c r="F57" s="17">
        <v>991136.37</v>
      </c>
      <c r="G57" s="17">
        <v>991136.37</v>
      </c>
      <c r="H57" s="65"/>
      <c r="I57" s="65"/>
    </row>
    <row r="58" spans="1:9" ht="57" x14ac:dyDescent="0.25">
      <c r="A58" s="9" t="s">
        <v>1</v>
      </c>
      <c r="B58" s="10" t="s">
        <v>6</v>
      </c>
      <c r="C58" s="33" t="s">
        <v>60</v>
      </c>
      <c r="D58" s="19">
        <f t="shared" ref="D58:G58" si="20">SUM(D59:D61)</f>
        <v>1620500000</v>
      </c>
      <c r="E58" s="12">
        <f t="shared" si="20"/>
        <v>255728494.63</v>
      </c>
      <c r="F58" s="12">
        <f t="shared" si="20"/>
        <v>58099468.630000003</v>
      </c>
      <c r="G58" s="12">
        <f t="shared" si="20"/>
        <v>58099468.630000003</v>
      </c>
      <c r="H58" s="65">
        <v>0.15780838915766737</v>
      </c>
      <c r="I58" s="65">
        <v>3.5852803844492444E-2</v>
      </c>
    </row>
    <row r="59" spans="1:9" ht="42.75" x14ac:dyDescent="0.25">
      <c r="A59" s="35" t="s">
        <v>1</v>
      </c>
      <c r="B59" s="36" t="s">
        <v>6</v>
      </c>
      <c r="C59" s="37" t="s">
        <v>61</v>
      </c>
      <c r="D59" s="38">
        <v>500000</v>
      </c>
      <c r="E59" s="39">
        <v>99988.63</v>
      </c>
      <c r="F59" s="39">
        <v>99988.63</v>
      </c>
      <c r="G59" s="39">
        <v>99988.63</v>
      </c>
      <c r="H59" s="65"/>
      <c r="I59" s="65"/>
    </row>
    <row r="60" spans="1:9" ht="28.5" x14ac:dyDescent="0.25">
      <c r="A60" s="35" t="s">
        <v>1</v>
      </c>
      <c r="B60" s="36" t="s">
        <v>6</v>
      </c>
      <c r="C60" s="37" t="s">
        <v>62</v>
      </c>
      <c r="D60" s="38">
        <v>350000000</v>
      </c>
      <c r="E60" s="39">
        <v>197629026</v>
      </c>
      <c r="F60" s="39">
        <v>0</v>
      </c>
      <c r="G60" s="39">
        <v>0</v>
      </c>
      <c r="H60" s="65"/>
      <c r="I60" s="65"/>
    </row>
    <row r="61" spans="1:9" ht="28.5" x14ac:dyDescent="0.25">
      <c r="A61" s="35" t="s">
        <v>2</v>
      </c>
      <c r="B61" s="36" t="s">
        <v>6</v>
      </c>
      <c r="C61" s="37" t="s">
        <v>62</v>
      </c>
      <c r="D61" s="38">
        <v>1270000000</v>
      </c>
      <c r="E61" s="39">
        <v>57999480</v>
      </c>
      <c r="F61" s="39">
        <v>57999480</v>
      </c>
      <c r="G61" s="39">
        <v>57999480</v>
      </c>
      <c r="H61" s="65"/>
      <c r="I61" s="65"/>
    </row>
    <row r="62" spans="1:9" ht="57" x14ac:dyDescent="0.25">
      <c r="A62" s="9"/>
      <c r="B62" s="10"/>
      <c r="C62" s="33" t="s">
        <v>63</v>
      </c>
      <c r="D62" s="19">
        <f>SUM(D63:D73)</f>
        <v>1421575490</v>
      </c>
      <c r="E62" s="12">
        <f t="shared" ref="E62:G62" si="21">SUM(E63:E73)</f>
        <v>892865737.9000001</v>
      </c>
      <c r="F62" s="12">
        <f t="shared" si="21"/>
        <v>401692819.71999997</v>
      </c>
      <c r="G62" s="12">
        <f t="shared" si="21"/>
        <v>395640873.71999997</v>
      </c>
      <c r="H62" s="65">
        <v>0.62808183186951272</v>
      </c>
      <c r="I62" s="65">
        <v>0.28256875737214626</v>
      </c>
    </row>
    <row r="63" spans="1:9" ht="28.5" x14ac:dyDescent="0.25">
      <c r="A63" s="13" t="s">
        <v>1</v>
      </c>
      <c r="B63" s="14" t="s">
        <v>6</v>
      </c>
      <c r="C63" s="18" t="s">
        <v>64</v>
      </c>
      <c r="D63" s="16">
        <v>9000000</v>
      </c>
      <c r="E63" s="17">
        <v>1754772.72</v>
      </c>
      <c r="F63" s="17">
        <v>1754772.72</v>
      </c>
      <c r="G63" s="17">
        <v>1754772.72</v>
      </c>
      <c r="H63" s="65"/>
      <c r="I63" s="65"/>
    </row>
    <row r="64" spans="1:9" ht="57" x14ac:dyDescent="0.25">
      <c r="A64" s="13" t="s">
        <v>1</v>
      </c>
      <c r="B64" s="14" t="s">
        <v>6</v>
      </c>
      <c r="C64" s="18" t="s">
        <v>65</v>
      </c>
      <c r="D64" s="16">
        <v>6000000</v>
      </c>
      <c r="E64" s="17">
        <v>1044034.11</v>
      </c>
      <c r="F64" s="17">
        <v>1044034.11</v>
      </c>
      <c r="G64" s="17">
        <v>1044034.11</v>
      </c>
      <c r="H64" s="65"/>
      <c r="I64" s="65"/>
    </row>
    <row r="65" spans="1:9" ht="57" x14ac:dyDescent="0.25">
      <c r="A65" s="35" t="s">
        <v>2</v>
      </c>
      <c r="B65" s="36" t="s">
        <v>6</v>
      </c>
      <c r="C65" s="37" t="s">
        <v>65</v>
      </c>
      <c r="D65" s="38">
        <v>43815490</v>
      </c>
      <c r="E65" s="39">
        <v>40829300</v>
      </c>
      <c r="F65" s="39">
        <v>39991300</v>
      </c>
      <c r="G65" s="39">
        <v>39991300</v>
      </c>
      <c r="H65" s="65"/>
      <c r="I65" s="65"/>
    </row>
    <row r="66" spans="1:9" ht="57" x14ac:dyDescent="0.25">
      <c r="A66" s="13" t="s">
        <v>1</v>
      </c>
      <c r="B66" s="14" t="s">
        <v>6</v>
      </c>
      <c r="C66" s="18" t="s">
        <v>66</v>
      </c>
      <c r="D66" s="16">
        <v>770000000</v>
      </c>
      <c r="E66" s="17">
        <v>636105250</v>
      </c>
      <c r="F66" s="17">
        <v>224241812.81999999</v>
      </c>
      <c r="G66" s="17">
        <v>221741812.81999999</v>
      </c>
      <c r="H66" s="65"/>
      <c r="I66" s="65"/>
    </row>
    <row r="67" spans="1:9" ht="57" x14ac:dyDescent="0.25">
      <c r="A67" s="13" t="s">
        <v>1</v>
      </c>
      <c r="B67" s="14" t="s">
        <v>6</v>
      </c>
      <c r="C67" s="18" t="s">
        <v>67</v>
      </c>
      <c r="D67" s="16">
        <v>24000000</v>
      </c>
      <c r="E67" s="17">
        <v>4775113.63</v>
      </c>
      <c r="F67" s="17">
        <v>4775113.63</v>
      </c>
      <c r="G67" s="17">
        <v>4775113.63</v>
      </c>
      <c r="H67" s="65"/>
      <c r="I67" s="65"/>
    </row>
    <row r="68" spans="1:9" ht="57" x14ac:dyDescent="0.25">
      <c r="A68" s="13" t="s">
        <v>2</v>
      </c>
      <c r="B68" s="14" t="s">
        <v>6</v>
      </c>
      <c r="C68" s="18" t="s">
        <v>67</v>
      </c>
      <c r="D68" s="16">
        <v>153160000</v>
      </c>
      <c r="E68" s="17">
        <v>32709736</v>
      </c>
      <c r="F68" s="17">
        <v>14728700</v>
      </c>
      <c r="G68" s="17">
        <v>14728700</v>
      </c>
      <c r="H68" s="65"/>
      <c r="I68" s="65"/>
    </row>
    <row r="69" spans="1:9" ht="28.5" x14ac:dyDescent="0.25">
      <c r="A69" s="13" t="s">
        <v>1</v>
      </c>
      <c r="B69" s="14" t="s">
        <v>6</v>
      </c>
      <c r="C69" s="18" t="s">
        <v>68</v>
      </c>
      <c r="D69" s="16">
        <v>45000000</v>
      </c>
      <c r="E69" s="17">
        <v>8057954.54</v>
      </c>
      <c r="F69" s="17">
        <v>8057954.54</v>
      </c>
      <c r="G69" s="17">
        <v>8057954.54</v>
      </c>
      <c r="H69" s="65"/>
      <c r="I69" s="65"/>
    </row>
    <row r="70" spans="1:9" ht="28.5" x14ac:dyDescent="0.25">
      <c r="A70" s="13" t="s">
        <v>2</v>
      </c>
      <c r="B70" s="14" t="s">
        <v>6</v>
      </c>
      <c r="C70" s="18" t="s">
        <v>68</v>
      </c>
      <c r="D70" s="16">
        <v>87000000</v>
      </c>
      <c r="E70" s="17">
        <v>2995000</v>
      </c>
      <c r="F70" s="17">
        <v>0</v>
      </c>
      <c r="G70" s="17">
        <v>0</v>
      </c>
      <c r="H70" s="65"/>
      <c r="I70" s="65"/>
    </row>
    <row r="71" spans="1:9" ht="42.75" x14ac:dyDescent="0.25">
      <c r="A71" s="13" t="s">
        <v>1</v>
      </c>
      <c r="B71" s="14" t="s">
        <v>6</v>
      </c>
      <c r="C71" s="18" t="s">
        <v>69</v>
      </c>
      <c r="D71" s="16">
        <v>9000000</v>
      </c>
      <c r="E71" s="17">
        <v>556818.18999999994</v>
      </c>
      <c r="F71" s="17">
        <v>556818.18999999994</v>
      </c>
      <c r="G71" s="17">
        <v>556818.18999999994</v>
      </c>
      <c r="H71" s="65"/>
      <c r="I71" s="65"/>
    </row>
    <row r="72" spans="1:9" ht="28.5" x14ac:dyDescent="0.25">
      <c r="A72" s="35" t="s">
        <v>1</v>
      </c>
      <c r="B72" s="36" t="s">
        <v>6</v>
      </c>
      <c r="C72" s="37" t="s">
        <v>70</v>
      </c>
      <c r="D72" s="38">
        <v>131200000</v>
      </c>
      <c r="E72" s="39">
        <v>52975058.710000001</v>
      </c>
      <c r="F72" s="39">
        <v>52975058.710000001</v>
      </c>
      <c r="G72" s="39">
        <v>49423112.710000001</v>
      </c>
      <c r="H72" s="65"/>
      <c r="I72" s="65"/>
    </row>
    <row r="73" spans="1:9" ht="28.5" x14ac:dyDescent="0.25">
      <c r="A73" s="13" t="s">
        <v>2</v>
      </c>
      <c r="B73" s="14" t="s">
        <v>6</v>
      </c>
      <c r="C73" s="18" t="s">
        <v>70</v>
      </c>
      <c r="D73" s="16">
        <v>143400000</v>
      </c>
      <c r="E73" s="17">
        <v>111062700</v>
      </c>
      <c r="F73" s="17">
        <v>53567255</v>
      </c>
      <c r="G73" s="17">
        <v>53567255</v>
      </c>
      <c r="H73" s="65"/>
      <c r="I73" s="65"/>
    </row>
    <row r="74" spans="1:9" ht="28.5" x14ac:dyDescent="0.25">
      <c r="A74" s="9"/>
      <c r="B74" s="10"/>
      <c r="C74" s="33" t="s">
        <v>71</v>
      </c>
      <c r="D74" s="19">
        <f t="shared" ref="D74:G74" si="22">SUM(D75:D82)</f>
        <v>314000000</v>
      </c>
      <c r="E74" s="12">
        <f t="shared" si="22"/>
        <v>66192909.090000004</v>
      </c>
      <c r="F74" s="12">
        <f t="shared" si="22"/>
        <v>66192909.090000004</v>
      </c>
      <c r="G74" s="12">
        <f t="shared" si="22"/>
        <v>51192909.090000004</v>
      </c>
      <c r="H74" s="65">
        <v>0.21080544296178344</v>
      </c>
      <c r="I74" s="65">
        <v>0.21080544296178344</v>
      </c>
    </row>
    <row r="75" spans="1:9" ht="42.75" x14ac:dyDescent="0.25">
      <c r="A75" s="35" t="s">
        <v>1</v>
      </c>
      <c r="B75" s="36" t="s">
        <v>6</v>
      </c>
      <c r="C75" s="37" t="s">
        <v>72</v>
      </c>
      <c r="D75" s="38">
        <v>165000000</v>
      </c>
      <c r="E75" s="39">
        <v>30426136.350000001</v>
      </c>
      <c r="F75" s="39">
        <v>30426136.350000001</v>
      </c>
      <c r="G75" s="39">
        <v>30426136.350000001</v>
      </c>
      <c r="H75" s="65"/>
      <c r="I75" s="65"/>
    </row>
    <row r="76" spans="1:9" ht="42.75" x14ac:dyDescent="0.25">
      <c r="A76" s="35" t="s">
        <v>2</v>
      </c>
      <c r="B76" s="36" t="s">
        <v>6</v>
      </c>
      <c r="C76" s="37" t="s">
        <v>72</v>
      </c>
      <c r="D76" s="38">
        <v>2500000</v>
      </c>
      <c r="E76" s="39">
        <v>0</v>
      </c>
      <c r="F76" s="39">
        <v>0</v>
      </c>
      <c r="G76" s="39">
        <v>0</v>
      </c>
      <c r="H76" s="65"/>
      <c r="I76" s="65"/>
    </row>
    <row r="77" spans="1:9" ht="28.5" x14ac:dyDescent="0.25">
      <c r="A77" s="35" t="s">
        <v>1</v>
      </c>
      <c r="B77" s="36" t="s">
        <v>6</v>
      </c>
      <c r="C77" s="18" t="s">
        <v>52</v>
      </c>
      <c r="D77" s="38">
        <v>2000000</v>
      </c>
      <c r="E77" s="39">
        <v>373863.63</v>
      </c>
      <c r="F77" s="39">
        <v>373863.63</v>
      </c>
      <c r="G77" s="39">
        <v>373863.63</v>
      </c>
      <c r="H77" s="65"/>
      <c r="I77" s="65"/>
    </row>
    <row r="78" spans="1:9" ht="28.5" x14ac:dyDescent="0.25">
      <c r="A78" s="35" t="s">
        <v>2</v>
      </c>
      <c r="B78" s="36" t="s">
        <v>6</v>
      </c>
      <c r="C78" s="37" t="s">
        <v>73</v>
      </c>
      <c r="D78" s="38">
        <v>15000000</v>
      </c>
      <c r="E78" s="39">
        <v>15000000</v>
      </c>
      <c r="F78" s="39">
        <v>15000000</v>
      </c>
      <c r="G78" s="39">
        <v>0</v>
      </c>
      <c r="H78" s="65"/>
      <c r="I78" s="65"/>
    </row>
    <row r="79" spans="1:9" ht="28.5" x14ac:dyDescent="0.25">
      <c r="A79" s="35" t="s">
        <v>2</v>
      </c>
      <c r="B79" s="36" t="s">
        <v>6</v>
      </c>
      <c r="C79" s="37" t="s">
        <v>74</v>
      </c>
      <c r="D79" s="38">
        <v>4000000</v>
      </c>
      <c r="E79" s="39">
        <v>0</v>
      </c>
      <c r="F79" s="39">
        <v>0</v>
      </c>
      <c r="G79" s="39">
        <v>0</v>
      </c>
      <c r="H79" s="65"/>
      <c r="I79" s="65"/>
    </row>
    <row r="80" spans="1:9" ht="28.5" x14ac:dyDescent="0.25">
      <c r="A80" s="35" t="s">
        <v>1</v>
      </c>
      <c r="B80" s="36" t="s">
        <v>6</v>
      </c>
      <c r="C80" s="37" t="s">
        <v>75</v>
      </c>
      <c r="D80" s="38">
        <v>115000000</v>
      </c>
      <c r="E80" s="39">
        <v>20392909.109999999</v>
      </c>
      <c r="F80" s="39">
        <v>20392909.109999999</v>
      </c>
      <c r="G80" s="39">
        <v>20392909.109999999</v>
      </c>
      <c r="H80" s="65"/>
      <c r="I80" s="65"/>
    </row>
    <row r="81" spans="1:9" ht="28.5" x14ac:dyDescent="0.25">
      <c r="A81" s="35" t="s">
        <v>2</v>
      </c>
      <c r="B81" s="36" t="s">
        <v>6</v>
      </c>
      <c r="C81" s="37" t="s">
        <v>75</v>
      </c>
      <c r="D81" s="38">
        <v>3000000</v>
      </c>
      <c r="E81" s="39">
        <v>0</v>
      </c>
      <c r="F81" s="39">
        <v>0</v>
      </c>
      <c r="G81" s="39">
        <v>0</v>
      </c>
      <c r="H81" s="65"/>
      <c r="I81" s="65"/>
    </row>
    <row r="82" spans="1:9" ht="28.5" x14ac:dyDescent="0.25">
      <c r="A82" s="35" t="s">
        <v>2</v>
      </c>
      <c r="B82" s="36" t="s">
        <v>6</v>
      </c>
      <c r="C82" s="37" t="s">
        <v>53</v>
      </c>
      <c r="D82" s="38">
        <v>7500000</v>
      </c>
      <c r="E82" s="39">
        <v>0</v>
      </c>
      <c r="F82" s="39">
        <v>0</v>
      </c>
      <c r="G82" s="39">
        <v>0</v>
      </c>
      <c r="H82" s="65"/>
      <c r="I82" s="65"/>
    </row>
    <row r="83" spans="1:9" ht="18.75" x14ac:dyDescent="0.25">
      <c r="A83" s="5"/>
      <c r="B83" s="6"/>
      <c r="C83" s="7" t="s">
        <v>76</v>
      </c>
      <c r="D83" s="20">
        <f t="shared" ref="D83:G83" si="23">SUM(D84+D95+D99+D111+D119+D120)</f>
        <v>32608439610</v>
      </c>
      <c r="E83" s="8">
        <f t="shared" si="23"/>
        <v>23089568590.860004</v>
      </c>
      <c r="F83" s="8">
        <f t="shared" si="23"/>
        <v>10728841723.030001</v>
      </c>
      <c r="G83" s="8">
        <f t="shared" si="23"/>
        <v>10508683381.48</v>
      </c>
      <c r="H83" s="65">
        <v>0.70808566331334499</v>
      </c>
      <c r="I83" s="65">
        <v>0.32902039629457758</v>
      </c>
    </row>
    <row r="84" spans="1:9" ht="85.5" x14ac:dyDescent="0.25">
      <c r="A84" s="9"/>
      <c r="B84" s="10"/>
      <c r="C84" s="11" t="s">
        <v>77</v>
      </c>
      <c r="D84" s="19">
        <f t="shared" ref="D84:F84" si="24">SUM(D85:D94)</f>
        <v>4507440269</v>
      </c>
      <c r="E84" s="12">
        <f t="shared" si="24"/>
        <v>3500301868.0899997</v>
      </c>
      <c r="F84" s="12">
        <f t="shared" si="24"/>
        <v>1492743880.3400002</v>
      </c>
      <c r="G84" s="12">
        <f>SUM(G85:G94)</f>
        <v>1456672335.7</v>
      </c>
      <c r="H84" s="65">
        <v>0.77656089913456816</v>
      </c>
      <c r="I84" s="65">
        <v>0.3311733026406079</v>
      </c>
    </row>
    <row r="85" spans="1:9" ht="42.75" x14ac:dyDescent="0.25">
      <c r="A85" s="35" t="s">
        <v>1</v>
      </c>
      <c r="B85" s="36" t="s">
        <v>6</v>
      </c>
      <c r="C85" s="37" t="s">
        <v>78</v>
      </c>
      <c r="D85" s="38">
        <v>374076233</v>
      </c>
      <c r="E85" s="39">
        <v>345613296.74000001</v>
      </c>
      <c r="F85" s="39">
        <v>109271872.83</v>
      </c>
      <c r="G85" s="39">
        <v>107470771.87</v>
      </c>
      <c r="H85" s="65"/>
      <c r="I85" s="65"/>
    </row>
    <row r="86" spans="1:9" ht="42.75" x14ac:dyDescent="0.25">
      <c r="A86" s="13" t="s">
        <v>2</v>
      </c>
      <c r="B86" s="14" t="s">
        <v>6</v>
      </c>
      <c r="C86" s="18" t="s">
        <v>78</v>
      </c>
      <c r="D86" s="16">
        <v>200464036</v>
      </c>
      <c r="E86" s="17">
        <v>184273192.40000001</v>
      </c>
      <c r="F86" s="17">
        <v>23523248.559999999</v>
      </c>
      <c r="G86" s="17">
        <v>15773723.880000001</v>
      </c>
      <c r="H86" s="65"/>
      <c r="I86" s="65"/>
    </row>
    <row r="87" spans="1:9" ht="28.5" x14ac:dyDescent="0.25">
      <c r="A87" s="35" t="s">
        <v>1</v>
      </c>
      <c r="B87" s="36" t="s">
        <v>6</v>
      </c>
      <c r="C87" s="37" t="s">
        <v>79</v>
      </c>
      <c r="D87" s="38">
        <v>1412100000</v>
      </c>
      <c r="E87" s="39">
        <v>1409789077</v>
      </c>
      <c r="F87" s="39">
        <v>250089787</v>
      </c>
      <c r="G87" s="39">
        <v>249681387</v>
      </c>
      <c r="H87" s="65"/>
      <c r="I87" s="65"/>
    </row>
    <row r="88" spans="1:9" ht="28.5" x14ac:dyDescent="0.25">
      <c r="A88" s="35" t="s">
        <v>2</v>
      </c>
      <c r="B88" s="36" t="s">
        <v>6</v>
      </c>
      <c r="C88" s="37" t="s">
        <v>79</v>
      </c>
      <c r="D88" s="38">
        <v>5000000</v>
      </c>
      <c r="E88" s="39">
        <v>0</v>
      </c>
      <c r="F88" s="39">
        <v>0</v>
      </c>
      <c r="G88" s="39">
        <v>0</v>
      </c>
      <c r="H88" s="65"/>
      <c r="I88" s="65"/>
    </row>
    <row r="89" spans="1:9" ht="28.5" x14ac:dyDescent="0.25">
      <c r="A89" s="35" t="s">
        <v>2</v>
      </c>
      <c r="B89" s="36" t="s">
        <v>6</v>
      </c>
      <c r="C89" s="37" t="s">
        <v>80</v>
      </c>
      <c r="D89" s="38">
        <v>70000000</v>
      </c>
      <c r="E89" s="39">
        <v>70000000</v>
      </c>
      <c r="F89" s="39">
        <v>0</v>
      </c>
      <c r="G89" s="39">
        <v>0</v>
      </c>
      <c r="H89" s="65"/>
      <c r="I89" s="65"/>
    </row>
    <row r="90" spans="1:9" ht="28.5" x14ac:dyDescent="0.25">
      <c r="A90" s="35" t="s">
        <v>1</v>
      </c>
      <c r="B90" s="36" t="s">
        <v>6</v>
      </c>
      <c r="C90" s="37" t="s">
        <v>81</v>
      </c>
      <c r="D90" s="38">
        <v>6700000</v>
      </c>
      <c r="E90" s="39">
        <v>2340700</v>
      </c>
      <c r="F90" s="39">
        <v>2340700</v>
      </c>
      <c r="G90" s="39">
        <v>2340700</v>
      </c>
      <c r="H90" s="65"/>
      <c r="I90" s="65"/>
    </row>
    <row r="91" spans="1:9" ht="28.5" x14ac:dyDescent="0.25">
      <c r="A91" s="35" t="s">
        <v>1</v>
      </c>
      <c r="B91" s="36" t="s">
        <v>6</v>
      </c>
      <c r="C91" s="37" t="s">
        <v>82</v>
      </c>
      <c r="D91" s="38">
        <v>385600000</v>
      </c>
      <c r="E91" s="39">
        <v>382906340</v>
      </c>
      <c r="F91" s="39">
        <v>2906340</v>
      </c>
      <c r="G91" s="39">
        <v>2843400</v>
      </c>
      <c r="H91" s="65"/>
      <c r="I91" s="65"/>
    </row>
    <row r="92" spans="1:9" ht="28.5" x14ac:dyDescent="0.25">
      <c r="A92" s="35" t="s">
        <v>2</v>
      </c>
      <c r="B92" s="36" t="s">
        <v>6</v>
      </c>
      <c r="C92" s="37" t="s">
        <v>82</v>
      </c>
      <c r="D92" s="38">
        <v>120000000</v>
      </c>
      <c r="E92" s="39">
        <v>120000000</v>
      </c>
      <c r="F92" s="39">
        <v>119232670</v>
      </c>
      <c r="G92" s="39">
        <v>119232670</v>
      </c>
      <c r="H92" s="65"/>
      <c r="I92" s="65"/>
    </row>
    <row r="93" spans="1:9" ht="42.75" x14ac:dyDescent="0.25">
      <c r="A93" s="13" t="s">
        <v>1</v>
      </c>
      <c r="B93" s="14" t="s">
        <v>6</v>
      </c>
      <c r="C93" s="18" t="s">
        <v>83</v>
      </c>
      <c r="D93" s="16">
        <v>269992642</v>
      </c>
      <c r="E93" s="17">
        <v>85500200.579999998</v>
      </c>
      <c r="F93" s="17">
        <v>85500200.579999998</v>
      </c>
      <c r="G93" s="17">
        <v>84511688.579999998</v>
      </c>
      <c r="H93" s="65"/>
      <c r="I93" s="65"/>
    </row>
    <row r="94" spans="1:9" ht="42.75" x14ac:dyDescent="0.25">
      <c r="A94" s="13" t="s">
        <v>2</v>
      </c>
      <c r="B94" s="14" t="s">
        <v>6</v>
      </c>
      <c r="C94" s="18" t="s">
        <v>83</v>
      </c>
      <c r="D94" s="16">
        <v>1663507358</v>
      </c>
      <c r="E94" s="17">
        <v>899879061.37</v>
      </c>
      <c r="F94" s="17">
        <v>899879061.37</v>
      </c>
      <c r="G94" s="17">
        <v>874817994.37</v>
      </c>
      <c r="H94" s="65"/>
      <c r="I94" s="65"/>
    </row>
    <row r="95" spans="1:9" ht="57" x14ac:dyDescent="0.25">
      <c r="A95" s="9"/>
      <c r="B95" s="10"/>
      <c r="C95" s="33" t="s">
        <v>84</v>
      </c>
      <c r="D95" s="19">
        <f t="shared" ref="D95:G95" si="25">SUM(D96:D98)</f>
        <v>7350753562</v>
      </c>
      <c r="E95" s="12">
        <f t="shared" si="25"/>
        <v>5963736391</v>
      </c>
      <c r="F95" s="12">
        <f t="shared" si="25"/>
        <v>3092633015.2200003</v>
      </c>
      <c r="G95" s="12">
        <f t="shared" si="25"/>
        <v>3089960915.2200003</v>
      </c>
      <c r="H95" s="65">
        <v>0.81130952639056786</v>
      </c>
      <c r="I95" s="65">
        <v>0.42072326179012232</v>
      </c>
    </row>
    <row r="96" spans="1:9" ht="28.5" x14ac:dyDescent="0.25">
      <c r="A96" s="35" t="s">
        <v>1</v>
      </c>
      <c r="B96" s="36" t="s">
        <v>6</v>
      </c>
      <c r="C96" s="37" t="s">
        <v>85</v>
      </c>
      <c r="D96" s="38">
        <v>62333100</v>
      </c>
      <c r="E96" s="39">
        <v>32000000</v>
      </c>
      <c r="F96" s="39">
        <v>7016065</v>
      </c>
      <c r="G96" s="39">
        <v>7016065</v>
      </c>
      <c r="H96" s="65"/>
      <c r="I96" s="65"/>
    </row>
    <row r="97" spans="1:9" ht="28.5" x14ac:dyDescent="0.25">
      <c r="A97" s="35" t="s">
        <v>2</v>
      </c>
      <c r="B97" s="36" t="s">
        <v>6</v>
      </c>
      <c r="C97" s="37" t="s">
        <v>85</v>
      </c>
      <c r="D97" s="38">
        <v>2379840000</v>
      </c>
      <c r="E97" s="39">
        <v>1715477987</v>
      </c>
      <c r="F97" s="39">
        <v>1249753829.22</v>
      </c>
      <c r="G97" s="39">
        <v>1249753829.22</v>
      </c>
      <c r="H97" s="65"/>
      <c r="I97" s="65"/>
    </row>
    <row r="98" spans="1:9" ht="18.75" x14ac:dyDescent="0.25">
      <c r="A98" s="35" t="s">
        <v>2</v>
      </c>
      <c r="B98" s="36" t="s">
        <v>6</v>
      </c>
      <c r="C98" s="37" t="s">
        <v>86</v>
      </c>
      <c r="D98" s="38">
        <v>4908580462</v>
      </c>
      <c r="E98" s="39">
        <v>4216258404</v>
      </c>
      <c r="F98" s="39">
        <v>1835863121</v>
      </c>
      <c r="G98" s="39">
        <v>1833191021</v>
      </c>
      <c r="H98" s="65"/>
      <c r="I98" s="65"/>
    </row>
    <row r="99" spans="1:9" ht="42.75" x14ac:dyDescent="0.25">
      <c r="A99" s="9"/>
      <c r="B99" s="10"/>
      <c r="C99" s="33" t="s">
        <v>87</v>
      </c>
      <c r="D99" s="19">
        <f>SUM(D100:D110)</f>
        <v>18303245779</v>
      </c>
      <c r="E99" s="19">
        <f t="shared" ref="E99:G99" si="26">SUM(E100:E110)</f>
        <v>12713450586.460001</v>
      </c>
      <c r="F99" s="19">
        <f t="shared" si="26"/>
        <v>5374315082.1599998</v>
      </c>
      <c r="G99" s="19">
        <f t="shared" si="26"/>
        <v>5215543725.25</v>
      </c>
      <c r="H99" s="65">
        <v>0.69460087789711156</v>
      </c>
      <c r="I99" s="65">
        <v>0.29362634076225719</v>
      </c>
    </row>
    <row r="100" spans="1:9" ht="28.5" x14ac:dyDescent="0.25">
      <c r="A100" s="13" t="s">
        <v>1</v>
      </c>
      <c r="B100" s="14" t="s">
        <v>6</v>
      </c>
      <c r="C100" s="18" t="s">
        <v>88</v>
      </c>
      <c r="D100" s="16">
        <v>92000000</v>
      </c>
      <c r="E100" s="17">
        <v>92000000</v>
      </c>
      <c r="F100" s="17">
        <v>44159998</v>
      </c>
      <c r="G100" s="17">
        <v>39559998</v>
      </c>
      <c r="H100" s="65"/>
      <c r="I100" s="65"/>
    </row>
    <row r="101" spans="1:9" ht="71.25" x14ac:dyDescent="0.25">
      <c r="A101" s="13" t="s">
        <v>1</v>
      </c>
      <c r="B101" s="14" t="s">
        <v>6</v>
      </c>
      <c r="C101" s="18" t="s">
        <v>89</v>
      </c>
      <c r="D101" s="16">
        <v>2964419378</v>
      </c>
      <c r="E101" s="17">
        <v>2873616564</v>
      </c>
      <c r="F101" s="17">
        <v>873334226</v>
      </c>
      <c r="G101" s="17">
        <v>819634226</v>
      </c>
      <c r="H101" s="65"/>
      <c r="I101" s="65"/>
    </row>
    <row r="102" spans="1:9" ht="71.25" x14ac:dyDescent="0.25">
      <c r="A102" s="13" t="s">
        <v>2</v>
      </c>
      <c r="B102" s="14" t="s">
        <v>6</v>
      </c>
      <c r="C102" s="18" t="s">
        <v>89</v>
      </c>
      <c r="D102" s="16">
        <v>176629230</v>
      </c>
      <c r="E102" s="17">
        <v>107095480</v>
      </c>
      <c r="F102" s="17">
        <v>22528568.960000001</v>
      </c>
      <c r="G102" s="17">
        <v>18251328.16</v>
      </c>
      <c r="H102" s="65"/>
      <c r="I102" s="65"/>
    </row>
    <row r="103" spans="1:9" ht="57" x14ac:dyDescent="0.25">
      <c r="A103" s="13" t="s">
        <v>1</v>
      </c>
      <c r="B103" s="14" t="s">
        <v>6</v>
      </c>
      <c r="C103" s="18" t="s">
        <v>90</v>
      </c>
      <c r="D103" s="16">
        <v>30000000</v>
      </c>
      <c r="E103" s="17">
        <v>6758110</v>
      </c>
      <c r="F103" s="17">
        <v>6758110</v>
      </c>
      <c r="G103" s="17">
        <v>6637325</v>
      </c>
      <c r="H103" s="65"/>
      <c r="I103" s="65"/>
    </row>
    <row r="104" spans="1:9" ht="57" x14ac:dyDescent="0.25">
      <c r="A104" s="13" t="s">
        <v>2</v>
      </c>
      <c r="B104" s="14" t="s">
        <v>6</v>
      </c>
      <c r="C104" s="18" t="s">
        <v>90</v>
      </c>
      <c r="D104" s="16">
        <v>451979000</v>
      </c>
      <c r="E104" s="17">
        <v>184319295.22999999</v>
      </c>
      <c r="F104" s="17">
        <v>141801239.22999999</v>
      </c>
      <c r="G104" s="17">
        <v>141801239.22999999</v>
      </c>
      <c r="H104" s="65"/>
      <c r="I104" s="65"/>
    </row>
    <row r="105" spans="1:9" ht="18.75" x14ac:dyDescent="0.25">
      <c r="A105" s="13" t="s">
        <v>1</v>
      </c>
      <c r="B105" s="14" t="s">
        <v>6</v>
      </c>
      <c r="C105" s="18" t="s">
        <v>91</v>
      </c>
      <c r="D105" s="16">
        <v>1330523367</v>
      </c>
      <c r="E105" s="17">
        <v>584789994.10000002</v>
      </c>
      <c r="F105" s="17">
        <v>500297865.94999999</v>
      </c>
      <c r="G105" s="17">
        <v>487269531.13999999</v>
      </c>
      <c r="H105" s="65"/>
      <c r="I105" s="65"/>
    </row>
    <row r="106" spans="1:9" ht="28.5" customHeight="1" x14ac:dyDescent="0.25">
      <c r="A106" s="13" t="s">
        <v>2</v>
      </c>
      <c r="B106" s="14" t="s">
        <v>6</v>
      </c>
      <c r="C106" s="18" t="s">
        <v>91</v>
      </c>
      <c r="D106" s="16">
        <v>9138136364</v>
      </c>
      <c r="E106" s="17">
        <v>6124565694.2700005</v>
      </c>
      <c r="F106" s="17">
        <v>3133365578.4200001</v>
      </c>
      <c r="G106" s="17">
        <v>3061545275.0100002</v>
      </c>
      <c r="H106" s="65"/>
      <c r="I106" s="65"/>
    </row>
    <row r="107" spans="1:9" ht="57" x14ac:dyDescent="0.25">
      <c r="A107" s="13" t="s">
        <v>1</v>
      </c>
      <c r="B107" s="14" t="s">
        <v>6</v>
      </c>
      <c r="C107" s="18" t="s">
        <v>92</v>
      </c>
      <c r="D107" s="16">
        <v>390500000</v>
      </c>
      <c r="E107" s="17">
        <v>373521558.86000001</v>
      </c>
      <c r="F107" s="17">
        <v>288375200.56999999</v>
      </c>
      <c r="G107" s="17">
        <v>277150507.68000001</v>
      </c>
      <c r="H107" s="65"/>
      <c r="I107" s="65"/>
    </row>
    <row r="108" spans="1:9" ht="57" x14ac:dyDescent="0.25">
      <c r="A108" s="13" t="s">
        <v>2</v>
      </c>
      <c r="B108" s="14" t="s">
        <v>6</v>
      </c>
      <c r="C108" s="18" t="s">
        <v>92</v>
      </c>
      <c r="D108" s="16">
        <v>1234752600</v>
      </c>
      <c r="E108" s="17">
        <v>250162500</v>
      </c>
      <c r="F108" s="17">
        <v>12599000</v>
      </c>
      <c r="G108" s="17">
        <v>12599000</v>
      </c>
      <c r="H108" s="65"/>
      <c r="I108" s="65"/>
    </row>
    <row r="109" spans="1:9" ht="71.25" x14ac:dyDescent="0.25">
      <c r="A109" s="35" t="s">
        <v>1</v>
      </c>
      <c r="B109" s="36" t="s">
        <v>6</v>
      </c>
      <c r="C109" s="37" t="s">
        <v>93</v>
      </c>
      <c r="D109" s="38">
        <v>115155280</v>
      </c>
      <c r="E109" s="39">
        <v>40970830</v>
      </c>
      <c r="F109" s="39">
        <v>40631295.030000001</v>
      </c>
      <c r="G109" s="39">
        <v>40631295.030000001</v>
      </c>
      <c r="H109" s="65"/>
      <c r="I109" s="65"/>
    </row>
    <row r="110" spans="1:9" ht="71.25" x14ac:dyDescent="0.25">
      <c r="A110" s="35" t="s">
        <v>2</v>
      </c>
      <c r="B110" s="36" t="s">
        <v>6</v>
      </c>
      <c r="C110" s="37" t="s">
        <v>93</v>
      </c>
      <c r="D110" s="38">
        <v>2379150560</v>
      </c>
      <c r="E110" s="39">
        <v>2075650560</v>
      </c>
      <c r="F110" s="39">
        <v>310464000</v>
      </c>
      <c r="G110" s="39">
        <v>310464000</v>
      </c>
      <c r="H110" s="65"/>
      <c r="I110" s="65"/>
    </row>
    <row r="111" spans="1:9" ht="42.75" x14ac:dyDescent="0.25">
      <c r="A111" s="9"/>
      <c r="B111" s="10"/>
      <c r="C111" s="33" t="s">
        <v>94</v>
      </c>
      <c r="D111" s="19">
        <f>SUM(D112:D118)</f>
        <v>1297000000</v>
      </c>
      <c r="E111" s="12">
        <f t="shared" ref="E111:G111" si="27">SUM(E112:E118)</f>
        <v>255586659.31</v>
      </c>
      <c r="F111" s="12">
        <f t="shared" si="27"/>
        <v>112656659.31</v>
      </c>
      <c r="G111" s="12">
        <f t="shared" si="27"/>
        <v>108207796.31</v>
      </c>
      <c r="H111" s="65">
        <v>0.19705987610639938</v>
      </c>
      <c r="I111" s="65">
        <v>8.6859413500385507E-2</v>
      </c>
    </row>
    <row r="112" spans="1:9" ht="18.75" x14ac:dyDescent="0.25">
      <c r="A112" s="13" t="s">
        <v>1</v>
      </c>
      <c r="B112" s="14" t="s">
        <v>6</v>
      </c>
      <c r="C112" s="18" t="s">
        <v>95</v>
      </c>
      <c r="D112" s="16">
        <v>262000000</v>
      </c>
      <c r="E112" s="17">
        <v>0</v>
      </c>
      <c r="F112" s="17">
        <v>0</v>
      </c>
      <c r="G112" s="17">
        <v>0</v>
      </c>
      <c r="H112" s="65"/>
      <c r="I112" s="65"/>
    </row>
    <row r="113" spans="1:9" ht="42.75" x14ac:dyDescent="0.25">
      <c r="A113" s="13" t="s">
        <v>1</v>
      </c>
      <c r="B113" s="14" t="s">
        <v>6</v>
      </c>
      <c r="C113" s="18" t="s">
        <v>96</v>
      </c>
      <c r="D113" s="16">
        <v>220000000</v>
      </c>
      <c r="E113" s="17">
        <v>150000000</v>
      </c>
      <c r="F113" s="17">
        <v>7070000</v>
      </c>
      <c r="G113" s="17">
        <v>4664000</v>
      </c>
      <c r="H113" s="65"/>
      <c r="I113" s="65"/>
    </row>
    <row r="114" spans="1:9" ht="42.75" x14ac:dyDescent="0.25">
      <c r="A114" s="13" t="s">
        <v>2</v>
      </c>
      <c r="B114" s="14" t="s">
        <v>6</v>
      </c>
      <c r="C114" s="18" t="s">
        <v>96</v>
      </c>
      <c r="D114" s="16">
        <v>0</v>
      </c>
      <c r="E114" s="17">
        <v>0</v>
      </c>
      <c r="F114" s="17">
        <v>0</v>
      </c>
      <c r="G114" s="17">
        <v>0</v>
      </c>
      <c r="H114" s="65"/>
      <c r="I114" s="65"/>
    </row>
    <row r="115" spans="1:9" ht="71.25" x14ac:dyDescent="0.25">
      <c r="A115" s="13" t="s">
        <v>1</v>
      </c>
      <c r="B115" s="14" t="s">
        <v>6</v>
      </c>
      <c r="C115" s="18" t="s">
        <v>97</v>
      </c>
      <c r="D115" s="16">
        <v>50000000</v>
      </c>
      <c r="E115" s="17">
        <v>25250044.170000002</v>
      </c>
      <c r="F115" s="17">
        <v>25250044.170000002</v>
      </c>
      <c r="G115" s="17">
        <v>25051886.170000002</v>
      </c>
      <c r="H115" s="65"/>
      <c r="I115" s="65"/>
    </row>
    <row r="116" spans="1:9" ht="71.25" x14ac:dyDescent="0.25">
      <c r="A116" s="13" t="s">
        <v>2</v>
      </c>
      <c r="B116" s="14" t="s">
        <v>6</v>
      </c>
      <c r="C116" s="18" t="s">
        <v>97</v>
      </c>
      <c r="D116" s="16">
        <v>215000000</v>
      </c>
      <c r="E116" s="17">
        <v>80336615.140000001</v>
      </c>
      <c r="F116" s="17">
        <v>80336615.140000001</v>
      </c>
      <c r="G116" s="17">
        <v>78491910.140000001</v>
      </c>
      <c r="H116" s="65"/>
      <c r="I116" s="65"/>
    </row>
    <row r="117" spans="1:9" ht="28.5" x14ac:dyDescent="0.25">
      <c r="A117" s="13" t="s">
        <v>1</v>
      </c>
      <c r="B117" s="14" t="s">
        <v>6</v>
      </c>
      <c r="C117" s="18" t="s">
        <v>98</v>
      </c>
      <c r="D117" s="16">
        <v>450000000</v>
      </c>
      <c r="E117" s="17">
        <v>0</v>
      </c>
      <c r="F117" s="17">
        <v>0</v>
      </c>
      <c r="G117" s="17">
        <v>0</v>
      </c>
      <c r="H117" s="65"/>
      <c r="I117" s="65"/>
    </row>
    <row r="118" spans="1:9" ht="28.5" x14ac:dyDescent="0.25">
      <c r="A118" s="13" t="s">
        <v>2</v>
      </c>
      <c r="B118" s="14" t="s">
        <v>6</v>
      </c>
      <c r="C118" s="18" t="s">
        <v>98</v>
      </c>
      <c r="D118" s="16">
        <v>100000000</v>
      </c>
      <c r="E118" s="17">
        <v>0</v>
      </c>
      <c r="F118" s="17">
        <v>0</v>
      </c>
      <c r="G118" s="17">
        <v>0</v>
      </c>
      <c r="H118" s="65"/>
      <c r="I118" s="65"/>
    </row>
    <row r="119" spans="1:9" ht="28.5" x14ac:dyDescent="0.25">
      <c r="A119" s="13" t="s">
        <v>1</v>
      </c>
      <c r="B119" s="14" t="s">
        <v>6</v>
      </c>
      <c r="C119" s="18" t="s">
        <v>99</v>
      </c>
      <c r="D119" s="16">
        <v>850000000</v>
      </c>
      <c r="E119" s="17">
        <v>621730595</v>
      </c>
      <c r="F119" s="17">
        <v>621730595</v>
      </c>
      <c r="G119" s="17">
        <v>603536118</v>
      </c>
      <c r="H119" s="65"/>
      <c r="I119" s="65"/>
    </row>
    <row r="120" spans="1:9" ht="28.5" x14ac:dyDescent="0.25">
      <c r="A120" s="35" t="s">
        <v>2</v>
      </c>
      <c r="B120" s="36" t="s">
        <v>6</v>
      </c>
      <c r="C120" s="37" t="s">
        <v>99</v>
      </c>
      <c r="D120" s="38">
        <v>300000000</v>
      </c>
      <c r="E120" s="39">
        <v>34762491</v>
      </c>
      <c r="F120" s="39">
        <v>34762491</v>
      </c>
      <c r="G120" s="39">
        <v>34762491</v>
      </c>
      <c r="H120" s="65"/>
      <c r="I120" s="65"/>
    </row>
    <row r="121" spans="1:9" ht="37.5" x14ac:dyDescent="0.25">
      <c r="A121" s="1"/>
      <c r="B121" s="2"/>
      <c r="C121" s="3" t="s">
        <v>100</v>
      </c>
      <c r="D121" s="29">
        <f>SUM(D122+D125+D131)</f>
        <v>1825000000</v>
      </c>
      <c r="E121" s="4">
        <f t="shared" ref="E121:G121" si="28">SUM(E122+E125+E131)</f>
        <v>828969928</v>
      </c>
      <c r="F121" s="4">
        <f t="shared" si="28"/>
        <v>642914534</v>
      </c>
      <c r="G121" s="4">
        <f t="shared" si="28"/>
        <v>642840534</v>
      </c>
      <c r="H121" s="59">
        <v>0.45423009753424659</v>
      </c>
      <c r="I121" s="59">
        <v>0.35228193643835615</v>
      </c>
    </row>
    <row r="122" spans="1:9" ht="18.75" x14ac:dyDescent="0.25">
      <c r="A122" s="5"/>
      <c r="B122" s="6"/>
      <c r="C122" s="7" t="s">
        <v>101</v>
      </c>
      <c r="D122" s="20">
        <f>D123</f>
        <v>465000000</v>
      </c>
      <c r="E122" s="8">
        <f t="shared" ref="E122:G122" si="29">E123</f>
        <v>260652168</v>
      </c>
      <c r="F122" s="8">
        <f t="shared" si="29"/>
        <v>74596774</v>
      </c>
      <c r="G122" s="8">
        <f t="shared" si="29"/>
        <v>74522774</v>
      </c>
      <c r="H122" s="65">
        <v>0.56054229677419354</v>
      </c>
      <c r="I122" s="65">
        <v>0.16042316989247313</v>
      </c>
    </row>
    <row r="123" spans="1:9" ht="18.75" x14ac:dyDescent="0.25">
      <c r="A123" s="5"/>
      <c r="B123" s="6"/>
      <c r="C123" s="7" t="s">
        <v>102</v>
      </c>
      <c r="D123" s="20">
        <f>D124</f>
        <v>465000000</v>
      </c>
      <c r="E123" s="8">
        <f>E124</f>
        <v>260652168</v>
      </c>
      <c r="F123" s="8">
        <f>F124</f>
        <v>74596774</v>
      </c>
      <c r="G123" s="8">
        <f>G124</f>
        <v>74522774</v>
      </c>
      <c r="H123" s="65">
        <v>0.56054229677419354</v>
      </c>
      <c r="I123" s="65">
        <v>0.16042316989247313</v>
      </c>
    </row>
    <row r="124" spans="1:9" ht="18.75" x14ac:dyDescent="0.25">
      <c r="A124" s="14" t="s">
        <v>1</v>
      </c>
      <c r="B124" s="14" t="s">
        <v>6</v>
      </c>
      <c r="C124" s="40" t="s">
        <v>103</v>
      </c>
      <c r="D124" s="41">
        <v>465000000</v>
      </c>
      <c r="E124" s="42">
        <v>260652168</v>
      </c>
      <c r="F124" s="42">
        <v>74596774</v>
      </c>
      <c r="G124" s="42">
        <v>74522774</v>
      </c>
      <c r="H124" s="65"/>
      <c r="I124" s="65"/>
    </row>
    <row r="125" spans="1:9" ht="18.75" x14ac:dyDescent="0.25">
      <c r="A125" s="5"/>
      <c r="B125" s="6"/>
      <c r="C125" s="7" t="s">
        <v>104</v>
      </c>
      <c r="D125" s="20">
        <f t="shared" ref="D125:G126" si="30">D126</f>
        <v>560000000</v>
      </c>
      <c r="E125" s="8">
        <f t="shared" si="30"/>
        <v>232166149</v>
      </c>
      <c r="F125" s="8">
        <f t="shared" si="30"/>
        <v>232166149</v>
      </c>
      <c r="G125" s="8">
        <f t="shared" si="30"/>
        <v>232166149</v>
      </c>
      <c r="H125" s="65">
        <v>0.41458240892857146</v>
      </c>
      <c r="I125" s="65">
        <v>0.41458240892857146</v>
      </c>
    </row>
    <row r="126" spans="1:9" ht="47.25" x14ac:dyDescent="0.25">
      <c r="A126" s="5"/>
      <c r="B126" s="6"/>
      <c r="C126" s="7" t="s">
        <v>105</v>
      </c>
      <c r="D126" s="20">
        <f>D127+D130</f>
        <v>560000000</v>
      </c>
      <c r="E126" s="8">
        <f t="shared" si="30"/>
        <v>232166149</v>
      </c>
      <c r="F126" s="8">
        <f t="shared" si="30"/>
        <v>232166149</v>
      </c>
      <c r="G126" s="8">
        <f t="shared" si="30"/>
        <v>232166149</v>
      </c>
      <c r="H126" s="65">
        <v>0.41458240892857146</v>
      </c>
      <c r="I126" s="65">
        <v>0.41458240892857146</v>
      </c>
    </row>
    <row r="127" spans="1:9" ht="47.25" x14ac:dyDescent="0.25">
      <c r="A127" s="5">
        <v>10</v>
      </c>
      <c r="B127" s="6" t="s">
        <v>6</v>
      </c>
      <c r="C127" s="7" t="s">
        <v>106</v>
      </c>
      <c r="D127" s="8">
        <f>SUM(D128:D129)</f>
        <v>417000000</v>
      </c>
      <c r="E127" s="8">
        <f t="shared" ref="E127:G127" si="31">SUM(E128:E130)</f>
        <v>232166149</v>
      </c>
      <c r="F127" s="8">
        <f t="shared" si="31"/>
        <v>232166149</v>
      </c>
      <c r="G127" s="8">
        <f t="shared" si="31"/>
        <v>232166149</v>
      </c>
      <c r="H127" s="65">
        <v>0.55675335491606714</v>
      </c>
      <c r="I127" s="65">
        <v>0.55675335491606714</v>
      </c>
    </row>
    <row r="128" spans="1:9" ht="28.5" x14ac:dyDescent="0.25">
      <c r="A128" s="13" t="s">
        <v>1</v>
      </c>
      <c r="B128" s="14" t="s">
        <v>6</v>
      </c>
      <c r="C128" s="18" t="s">
        <v>107</v>
      </c>
      <c r="D128" s="17">
        <v>208500000</v>
      </c>
      <c r="E128" s="17">
        <v>118928164</v>
      </c>
      <c r="F128" s="17">
        <v>118928164</v>
      </c>
      <c r="G128" s="17">
        <v>118928164</v>
      </c>
      <c r="H128" s="65"/>
      <c r="I128" s="65"/>
    </row>
    <row r="129" spans="1:9" ht="28.5" x14ac:dyDescent="0.25">
      <c r="A129" s="13" t="s">
        <v>1</v>
      </c>
      <c r="B129" s="14" t="s">
        <v>6</v>
      </c>
      <c r="C129" s="18" t="s">
        <v>108</v>
      </c>
      <c r="D129" s="17">
        <v>208500000</v>
      </c>
      <c r="E129" s="17">
        <v>113237985</v>
      </c>
      <c r="F129" s="17">
        <v>113237985</v>
      </c>
      <c r="G129" s="17">
        <v>113237985</v>
      </c>
      <c r="H129" s="65"/>
      <c r="I129" s="65"/>
    </row>
    <row r="130" spans="1:9" ht="18.75" x14ac:dyDescent="0.25">
      <c r="A130" s="14" t="s">
        <v>2</v>
      </c>
      <c r="B130" s="14" t="s">
        <v>6</v>
      </c>
      <c r="C130" s="40" t="s">
        <v>109</v>
      </c>
      <c r="D130" s="41">
        <v>143000000</v>
      </c>
      <c r="E130" s="42">
        <v>0</v>
      </c>
      <c r="F130" s="42">
        <v>0</v>
      </c>
      <c r="G130" s="42">
        <v>0</v>
      </c>
      <c r="H130" s="65"/>
      <c r="I130" s="65"/>
    </row>
    <row r="131" spans="1:9" ht="31.5" x14ac:dyDescent="0.25">
      <c r="A131" s="5"/>
      <c r="B131" s="6"/>
      <c r="C131" s="43" t="s">
        <v>110</v>
      </c>
      <c r="D131" s="8">
        <f t="shared" ref="D131:G131" si="32">D132</f>
        <v>800000000</v>
      </c>
      <c r="E131" s="8">
        <f t="shared" si="32"/>
        <v>336151611</v>
      </c>
      <c r="F131" s="8">
        <f t="shared" si="32"/>
        <v>336151611</v>
      </c>
      <c r="G131" s="8">
        <f t="shared" si="32"/>
        <v>336151611</v>
      </c>
      <c r="H131" s="65">
        <v>0.42018951375000002</v>
      </c>
      <c r="I131" s="65">
        <v>0.42018951375000002</v>
      </c>
    </row>
    <row r="132" spans="1:9" ht="18.75" x14ac:dyDescent="0.25">
      <c r="A132" s="5"/>
      <c r="B132" s="6"/>
      <c r="C132" s="43" t="s">
        <v>111</v>
      </c>
      <c r="D132" s="8">
        <f>SUM(D133:D134)</f>
        <v>800000000</v>
      </c>
      <c r="E132" s="8">
        <f t="shared" ref="E132:G132" si="33">SUM(E133:E134)</f>
        <v>336151611</v>
      </c>
      <c r="F132" s="8">
        <f t="shared" si="33"/>
        <v>336151611</v>
      </c>
      <c r="G132" s="8">
        <f t="shared" si="33"/>
        <v>336151611</v>
      </c>
      <c r="H132" s="65">
        <v>0.42018951375000002</v>
      </c>
      <c r="I132" s="65">
        <v>0.42018951375000002</v>
      </c>
    </row>
    <row r="133" spans="1:9" ht="18.75" x14ac:dyDescent="0.25">
      <c r="A133" s="13" t="s">
        <v>1</v>
      </c>
      <c r="B133" s="14" t="s">
        <v>6</v>
      </c>
      <c r="C133" s="44" t="s">
        <v>112</v>
      </c>
      <c r="D133" s="17">
        <v>300000000</v>
      </c>
      <c r="E133" s="17">
        <v>14380000</v>
      </c>
      <c r="F133" s="17">
        <v>14380000</v>
      </c>
      <c r="G133" s="17">
        <v>14380000</v>
      </c>
      <c r="H133" s="65"/>
      <c r="I133" s="65"/>
    </row>
    <row r="134" spans="1:9" ht="18.75" x14ac:dyDescent="0.25">
      <c r="A134" s="13" t="s">
        <v>2</v>
      </c>
      <c r="B134" s="14" t="s">
        <v>6</v>
      </c>
      <c r="C134" s="44" t="s">
        <v>112</v>
      </c>
      <c r="D134" s="17">
        <v>500000000</v>
      </c>
      <c r="E134" s="17">
        <v>321771611</v>
      </c>
      <c r="F134" s="17">
        <v>321771611</v>
      </c>
      <c r="G134" s="17">
        <v>321771611</v>
      </c>
      <c r="H134" s="65"/>
      <c r="I134" s="65"/>
    </row>
    <row r="135" spans="1:9" ht="58.5" customHeight="1" x14ac:dyDescent="0.25">
      <c r="A135" s="1"/>
      <c r="B135" s="2"/>
      <c r="C135" s="3" t="s">
        <v>113</v>
      </c>
      <c r="D135" s="4">
        <f t="shared" ref="D135:G135" si="34">SUM(D136+D140+D141+D143)</f>
        <v>769000000</v>
      </c>
      <c r="E135" s="4">
        <f t="shared" si="34"/>
        <v>275550600.72000003</v>
      </c>
      <c r="F135" s="4">
        <f t="shared" si="34"/>
        <v>275550600.72000003</v>
      </c>
      <c r="G135" s="4">
        <f t="shared" si="34"/>
        <v>273636600.72000003</v>
      </c>
      <c r="H135" s="58">
        <v>0.35832327791937585</v>
      </c>
      <c r="I135" s="58">
        <v>0.35832327791937585</v>
      </c>
    </row>
    <row r="136" spans="1:9" ht="18.75" x14ac:dyDescent="0.25">
      <c r="A136" s="5"/>
      <c r="B136" s="6"/>
      <c r="C136" s="45" t="s">
        <v>114</v>
      </c>
      <c r="D136" s="8">
        <f t="shared" ref="D136:G136" si="35">D137</f>
        <v>323000000</v>
      </c>
      <c r="E136" s="8">
        <f t="shared" si="35"/>
        <v>274650600.72000003</v>
      </c>
      <c r="F136" s="8">
        <f t="shared" si="35"/>
        <v>274650600.72000003</v>
      </c>
      <c r="G136" s="8">
        <f t="shared" si="35"/>
        <v>272736600.72000003</v>
      </c>
      <c r="H136" s="65">
        <v>0.85031145733746138</v>
      </c>
      <c r="I136" s="65">
        <v>0.85031145733746138</v>
      </c>
    </row>
    <row r="137" spans="1:9" ht="18.75" x14ac:dyDescent="0.25">
      <c r="A137" s="5"/>
      <c r="B137" s="6"/>
      <c r="C137" s="45" t="s">
        <v>115</v>
      </c>
      <c r="D137" s="8">
        <f t="shared" ref="D137:G137" si="36">SUM(D138:D139)</f>
        <v>323000000</v>
      </c>
      <c r="E137" s="8">
        <f t="shared" si="36"/>
        <v>274650600.72000003</v>
      </c>
      <c r="F137" s="8">
        <f t="shared" si="36"/>
        <v>274650600.72000003</v>
      </c>
      <c r="G137" s="8">
        <f t="shared" si="36"/>
        <v>272736600.72000003</v>
      </c>
      <c r="H137" s="65">
        <v>0.85031145733746138</v>
      </c>
      <c r="I137" s="65">
        <v>0.85031145733746138</v>
      </c>
    </row>
    <row r="138" spans="1:9" ht="28.5" x14ac:dyDescent="0.25">
      <c r="A138" s="13" t="s">
        <v>2</v>
      </c>
      <c r="B138" s="14" t="s">
        <v>6</v>
      </c>
      <c r="C138" s="18" t="s">
        <v>116</v>
      </c>
      <c r="D138" s="17">
        <v>306500000</v>
      </c>
      <c r="E138" s="17">
        <v>271094776.72000003</v>
      </c>
      <c r="F138" s="17">
        <v>271094776.72000003</v>
      </c>
      <c r="G138" s="17">
        <v>271094776.72000003</v>
      </c>
      <c r="H138" s="65"/>
      <c r="I138" s="65"/>
    </row>
    <row r="139" spans="1:9" ht="28.5" x14ac:dyDescent="0.25">
      <c r="A139" s="13" t="s">
        <v>2</v>
      </c>
      <c r="B139" s="14" t="s">
        <v>6</v>
      </c>
      <c r="C139" s="18" t="s">
        <v>117</v>
      </c>
      <c r="D139" s="17">
        <v>16500000</v>
      </c>
      <c r="E139" s="17">
        <v>3555824</v>
      </c>
      <c r="F139" s="17">
        <v>3555824</v>
      </c>
      <c r="G139" s="17">
        <v>1641824</v>
      </c>
      <c r="H139" s="65"/>
      <c r="I139" s="65"/>
    </row>
    <row r="140" spans="1:9" ht="28.5" x14ac:dyDescent="0.25">
      <c r="A140" s="14" t="s">
        <v>2</v>
      </c>
      <c r="B140" s="14" t="s">
        <v>6</v>
      </c>
      <c r="C140" s="40" t="s">
        <v>118</v>
      </c>
      <c r="D140" s="41">
        <v>24000000</v>
      </c>
      <c r="E140" s="42">
        <v>900000</v>
      </c>
      <c r="F140" s="42">
        <v>900000</v>
      </c>
      <c r="G140" s="42">
        <v>900000</v>
      </c>
      <c r="H140" s="65"/>
      <c r="I140" s="65"/>
    </row>
    <row r="141" spans="1:9" ht="18.75" x14ac:dyDescent="0.25">
      <c r="A141" s="46"/>
      <c r="B141" s="47"/>
      <c r="C141" s="7" t="s">
        <v>119</v>
      </c>
      <c r="D141" s="48">
        <f>SUM(D142:D142)</f>
        <v>418000000</v>
      </c>
      <c r="E141" s="48">
        <f t="shared" ref="E141:G141" si="37">SUM(E142)</f>
        <v>0</v>
      </c>
      <c r="F141" s="48">
        <f t="shared" si="37"/>
        <v>0</v>
      </c>
      <c r="G141" s="48">
        <f t="shared" si="37"/>
        <v>0</v>
      </c>
      <c r="H141" s="65">
        <v>0</v>
      </c>
      <c r="I141" s="65">
        <v>0</v>
      </c>
    </row>
    <row r="142" spans="1:9" ht="28.5" x14ac:dyDescent="0.25">
      <c r="A142" s="14" t="s">
        <v>3</v>
      </c>
      <c r="B142" s="14" t="s">
        <v>7</v>
      </c>
      <c r="C142" s="40" t="s">
        <v>120</v>
      </c>
      <c r="D142" s="41">
        <v>418000000</v>
      </c>
      <c r="E142" s="42">
        <v>0</v>
      </c>
      <c r="F142" s="42">
        <v>0</v>
      </c>
      <c r="G142" s="42">
        <v>0</v>
      </c>
      <c r="H142" s="65"/>
      <c r="I142" s="65"/>
    </row>
    <row r="143" spans="1:9" ht="31.5" x14ac:dyDescent="0.25">
      <c r="A143" s="46"/>
      <c r="B143" s="47"/>
      <c r="C143" s="7" t="s">
        <v>121</v>
      </c>
      <c r="D143" s="48">
        <f t="shared" ref="D143:G144" si="38">D144</f>
        <v>4000000</v>
      </c>
      <c r="E143" s="48">
        <f t="shared" si="38"/>
        <v>0</v>
      </c>
      <c r="F143" s="48">
        <f t="shared" si="38"/>
        <v>0</v>
      </c>
      <c r="G143" s="48">
        <f t="shared" si="38"/>
        <v>0</v>
      </c>
      <c r="H143" s="65">
        <v>0</v>
      </c>
      <c r="I143" s="65">
        <v>0</v>
      </c>
    </row>
    <row r="144" spans="1:9" ht="18.75" x14ac:dyDescent="0.25">
      <c r="A144" s="46"/>
      <c r="B144" s="47"/>
      <c r="C144" s="7" t="s">
        <v>122</v>
      </c>
      <c r="D144" s="48">
        <f t="shared" si="38"/>
        <v>4000000</v>
      </c>
      <c r="E144" s="48">
        <f t="shared" si="38"/>
        <v>0</v>
      </c>
      <c r="F144" s="48">
        <f t="shared" si="38"/>
        <v>0</v>
      </c>
      <c r="G144" s="48">
        <f t="shared" si="38"/>
        <v>0</v>
      </c>
      <c r="H144" s="65">
        <v>0</v>
      </c>
      <c r="I144" s="65">
        <v>0</v>
      </c>
    </row>
    <row r="145" spans="1:9" ht="18.75" x14ac:dyDescent="0.25">
      <c r="A145" s="13" t="s">
        <v>2</v>
      </c>
      <c r="B145" s="14" t="s">
        <v>6</v>
      </c>
      <c r="C145" s="18" t="s">
        <v>123</v>
      </c>
      <c r="D145" s="17">
        <v>4000000</v>
      </c>
      <c r="E145" s="17">
        <v>0</v>
      </c>
      <c r="F145" s="17">
        <v>0</v>
      </c>
      <c r="G145" s="17">
        <v>0</v>
      </c>
      <c r="H145" s="65"/>
      <c r="I145" s="65"/>
    </row>
    <row r="146" spans="1:9" ht="18.75" x14ac:dyDescent="0.25">
      <c r="A146" s="61"/>
      <c r="B146" s="62"/>
      <c r="C146" s="63" t="s">
        <v>124</v>
      </c>
      <c r="D146" s="64">
        <f t="shared" ref="D146:G146" si="39">SUM(D147+D150+D154+D157+D160+D164)</f>
        <v>43596320548</v>
      </c>
      <c r="E146" s="64">
        <f t="shared" si="39"/>
        <v>17651141925.599998</v>
      </c>
      <c r="F146" s="64">
        <f t="shared" si="39"/>
        <v>5676799158.54</v>
      </c>
      <c r="G146" s="64">
        <f t="shared" si="39"/>
        <v>5462633008.54</v>
      </c>
      <c r="H146" s="70">
        <v>0.40487687272062117</v>
      </c>
      <c r="I146" s="70">
        <v>0.13021280436475793</v>
      </c>
    </row>
    <row r="147" spans="1:9" ht="141.75" x14ac:dyDescent="0.25">
      <c r="A147" s="5"/>
      <c r="B147" s="6"/>
      <c r="C147" s="45" t="s">
        <v>125</v>
      </c>
      <c r="D147" s="12">
        <f>SUM(D148:D149)</f>
        <v>1656462311</v>
      </c>
      <c r="E147" s="12">
        <f t="shared" ref="E147:G147" si="40">SUM(E148:E149)</f>
        <v>118750000</v>
      </c>
      <c r="F147" s="12">
        <f t="shared" si="40"/>
        <v>17100000</v>
      </c>
      <c r="G147" s="12">
        <f t="shared" si="40"/>
        <v>17100000</v>
      </c>
      <c r="H147" s="65">
        <v>7.1688923564044799E-2</v>
      </c>
      <c r="I147" s="65">
        <v>1.0323204993222451E-2</v>
      </c>
    </row>
    <row r="148" spans="1:9" ht="128.25" x14ac:dyDescent="0.25">
      <c r="A148" s="49" t="s">
        <v>2</v>
      </c>
      <c r="B148" s="50" t="s">
        <v>6</v>
      </c>
      <c r="C148" s="51" t="s">
        <v>126</v>
      </c>
      <c r="D148" s="52">
        <v>1328462311</v>
      </c>
      <c r="E148" s="52">
        <v>118750000</v>
      </c>
      <c r="F148" s="52">
        <v>17100000</v>
      </c>
      <c r="G148" s="52">
        <v>17100000</v>
      </c>
      <c r="H148" s="65"/>
      <c r="I148" s="65"/>
    </row>
    <row r="149" spans="1:9" ht="128.25" x14ac:dyDescent="0.25">
      <c r="A149" s="49" t="s">
        <v>4</v>
      </c>
      <c r="B149" s="50" t="s">
        <v>6</v>
      </c>
      <c r="C149" s="51" t="s">
        <v>126</v>
      </c>
      <c r="D149" s="52">
        <v>328000000</v>
      </c>
      <c r="E149" s="52">
        <v>0</v>
      </c>
      <c r="F149" s="52">
        <v>0</v>
      </c>
      <c r="G149" s="52">
        <v>0</v>
      </c>
      <c r="H149" s="65"/>
      <c r="I149" s="65"/>
    </row>
    <row r="150" spans="1:9" ht="126" x14ac:dyDescent="0.25">
      <c r="A150" s="49"/>
      <c r="B150" s="6"/>
      <c r="C150" s="45" t="s">
        <v>127</v>
      </c>
      <c r="D150" s="8">
        <f>SUM(D151:D153)</f>
        <v>3801872435</v>
      </c>
      <c r="E150" s="8">
        <f t="shared" ref="E150:G150" si="41">SUM(E151:E153)</f>
        <v>475957427</v>
      </c>
      <c r="F150" s="8">
        <f t="shared" si="41"/>
        <v>158047427</v>
      </c>
      <c r="G150" s="8">
        <f t="shared" si="41"/>
        <v>134747427</v>
      </c>
      <c r="H150" s="65">
        <v>0.12519026746356365</v>
      </c>
      <c r="I150" s="65">
        <v>4.1570944239216694E-2</v>
      </c>
    </row>
    <row r="151" spans="1:9" ht="128.25" x14ac:dyDescent="0.25">
      <c r="A151" s="49" t="s">
        <v>1</v>
      </c>
      <c r="B151" s="50" t="s">
        <v>6</v>
      </c>
      <c r="C151" s="51" t="s">
        <v>128</v>
      </c>
      <c r="D151" s="52">
        <v>540000000</v>
      </c>
      <c r="E151" s="52">
        <v>3807427</v>
      </c>
      <c r="F151" s="52">
        <v>3807427</v>
      </c>
      <c r="G151" s="52">
        <v>3807427</v>
      </c>
      <c r="H151" s="65"/>
      <c r="I151" s="65"/>
    </row>
    <row r="152" spans="1:9" ht="142.5" x14ac:dyDescent="0.25">
      <c r="A152" s="49" t="s">
        <v>1</v>
      </c>
      <c r="B152" s="50" t="s">
        <v>6</v>
      </c>
      <c r="C152" s="51" t="s">
        <v>129</v>
      </c>
      <c r="D152" s="52">
        <v>2649362305</v>
      </c>
      <c r="E152" s="52">
        <v>472150000</v>
      </c>
      <c r="F152" s="52">
        <v>154240000</v>
      </c>
      <c r="G152" s="52">
        <v>130940000</v>
      </c>
      <c r="H152" s="65"/>
      <c r="I152" s="65"/>
    </row>
    <row r="153" spans="1:9" ht="142.5" x14ac:dyDescent="0.25">
      <c r="A153" s="49" t="s">
        <v>4</v>
      </c>
      <c r="B153" s="50" t="s">
        <v>6</v>
      </c>
      <c r="C153" s="51" t="s">
        <v>129</v>
      </c>
      <c r="D153" s="52">
        <v>612510130</v>
      </c>
      <c r="E153" s="52">
        <v>0</v>
      </c>
      <c r="F153" s="52">
        <v>0</v>
      </c>
      <c r="G153" s="52">
        <v>0</v>
      </c>
      <c r="H153" s="65"/>
      <c r="I153" s="65"/>
    </row>
    <row r="154" spans="1:9" ht="94.5" x14ac:dyDescent="0.25">
      <c r="A154" s="5"/>
      <c r="B154" s="6"/>
      <c r="C154" s="45" t="s">
        <v>130</v>
      </c>
      <c r="D154" s="8">
        <f>SUM(D155:D156)</f>
        <v>30887985802</v>
      </c>
      <c r="E154" s="8">
        <f t="shared" ref="E154:G154" si="42">SUM(E155:E156)</f>
        <v>12883847027.6</v>
      </c>
      <c r="F154" s="8">
        <f t="shared" si="42"/>
        <v>4628064228.54</v>
      </c>
      <c r="G154" s="8">
        <f t="shared" si="42"/>
        <v>4472748078.54</v>
      </c>
      <c r="H154" s="65">
        <v>0.41711515636496344</v>
      </c>
      <c r="I154" s="65">
        <v>0.14983379810542169</v>
      </c>
    </row>
    <row r="155" spans="1:9" ht="99.75" x14ac:dyDescent="0.25">
      <c r="A155" s="49" t="s">
        <v>1</v>
      </c>
      <c r="B155" s="50" t="s">
        <v>6</v>
      </c>
      <c r="C155" s="51" t="s">
        <v>131</v>
      </c>
      <c r="D155" s="52">
        <v>30244448113</v>
      </c>
      <c r="E155" s="52">
        <v>12883847027.6</v>
      </c>
      <c r="F155" s="52">
        <v>4628064228.54</v>
      </c>
      <c r="G155" s="52">
        <v>4472748078.54</v>
      </c>
      <c r="H155" s="65"/>
      <c r="I155" s="65"/>
    </row>
    <row r="156" spans="1:9" ht="99.75" x14ac:dyDescent="0.25">
      <c r="A156" s="49" t="s">
        <v>2</v>
      </c>
      <c r="B156" s="50" t="s">
        <v>6</v>
      </c>
      <c r="C156" s="51" t="s">
        <v>131</v>
      </c>
      <c r="D156" s="52">
        <v>643537689</v>
      </c>
      <c r="E156" s="52">
        <v>0</v>
      </c>
      <c r="F156" s="52">
        <v>0</v>
      </c>
      <c r="G156" s="52">
        <v>0</v>
      </c>
      <c r="H156" s="65"/>
      <c r="I156" s="65"/>
    </row>
    <row r="157" spans="1:9" ht="78.75" x14ac:dyDescent="0.25">
      <c r="A157" s="5"/>
      <c r="B157" s="6"/>
      <c r="C157" s="45" t="s">
        <v>132</v>
      </c>
      <c r="D157" s="8">
        <f>SUM(D158:D159)</f>
        <v>750000000</v>
      </c>
      <c r="E157" s="8">
        <f t="shared" ref="E157:G157" si="43">SUM(E158:E159)</f>
        <v>679500000</v>
      </c>
      <c r="F157" s="8">
        <f t="shared" si="43"/>
        <v>191333333</v>
      </c>
      <c r="G157" s="8">
        <f t="shared" si="43"/>
        <v>181333333</v>
      </c>
      <c r="H157" s="71">
        <v>0.90600000000000003</v>
      </c>
      <c r="I157" s="65">
        <v>0.25511111066666664</v>
      </c>
    </row>
    <row r="158" spans="1:9" ht="85.5" x14ac:dyDescent="0.25">
      <c r="A158" s="49" t="s">
        <v>1</v>
      </c>
      <c r="B158" s="50" t="s">
        <v>6</v>
      </c>
      <c r="C158" s="51" t="s">
        <v>133</v>
      </c>
      <c r="D158" s="52">
        <v>380250000</v>
      </c>
      <c r="E158" s="53">
        <v>329750000</v>
      </c>
      <c r="F158" s="53">
        <v>84250000</v>
      </c>
      <c r="G158" s="53">
        <v>84250000</v>
      </c>
      <c r="H158" s="65"/>
      <c r="I158" s="65"/>
    </row>
    <row r="159" spans="1:9" ht="85.5" x14ac:dyDescent="0.25">
      <c r="A159" s="49" t="s">
        <v>1</v>
      </c>
      <c r="B159" s="50" t="s">
        <v>6</v>
      </c>
      <c r="C159" s="51" t="s">
        <v>134</v>
      </c>
      <c r="D159" s="52">
        <v>369750000</v>
      </c>
      <c r="E159" s="53">
        <v>349750000</v>
      </c>
      <c r="F159" s="53">
        <v>107083333</v>
      </c>
      <c r="G159" s="53">
        <v>97083333</v>
      </c>
      <c r="H159" s="65"/>
      <c r="I159" s="65"/>
    </row>
    <row r="160" spans="1:9" ht="63" x14ac:dyDescent="0.25">
      <c r="A160" s="6"/>
      <c r="B160" s="6"/>
      <c r="C160" s="45" t="s">
        <v>135</v>
      </c>
      <c r="D160" s="8">
        <f>SUM(D161:D163)</f>
        <v>3000000000</v>
      </c>
      <c r="E160" s="8">
        <f t="shared" ref="E160:G160" si="44">SUM(E161:E163)</f>
        <v>1468197471</v>
      </c>
      <c r="F160" s="8">
        <f t="shared" si="44"/>
        <v>604804171</v>
      </c>
      <c r="G160" s="8">
        <f t="shared" si="44"/>
        <v>579254171</v>
      </c>
      <c r="H160" s="65">
        <v>0.48939915699999997</v>
      </c>
      <c r="I160" s="65">
        <v>0.20160139033333332</v>
      </c>
    </row>
    <row r="161" spans="1:9" ht="85.5" x14ac:dyDescent="0.25">
      <c r="A161" s="49" t="s">
        <v>1</v>
      </c>
      <c r="B161" s="50" t="s">
        <v>6</v>
      </c>
      <c r="C161" s="51" t="s">
        <v>136</v>
      </c>
      <c r="D161" s="52">
        <v>2750000000</v>
      </c>
      <c r="E161" s="52">
        <v>1254297471</v>
      </c>
      <c r="F161" s="52">
        <v>550104171</v>
      </c>
      <c r="G161" s="52">
        <v>524554171</v>
      </c>
      <c r="H161" s="65"/>
      <c r="I161" s="65"/>
    </row>
    <row r="162" spans="1:9" ht="85.5" x14ac:dyDescent="0.25">
      <c r="A162" s="49" t="s">
        <v>1</v>
      </c>
      <c r="B162" s="50" t="s">
        <v>6</v>
      </c>
      <c r="C162" s="51" t="s">
        <v>137</v>
      </c>
      <c r="D162" s="52">
        <v>250000000</v>
      </c>
      <c r="E162" s="52">
        <v>213900000</v>
      </c>
      <c r="F162" s="52">
        <v>54700000</v>
      </c>
      <c r="G162" s="52">
        <v>54700000</v>
      </c>
      <c r="H162" s="65"/>
      <c r="I162" s="65"/>
    </row>
    <row r="163" spans="1:9" ht="85.5" x14ac:dyDescent="0.25">
      <c r="A163" s="49" t="s">
        <v>1</v>
      </c>
      <c r="B163" s="50" t="s">
        <v>6</v>
      </c>
      <c r="C163" s="51" t="s">
        <v>138</v>
      </c>
      <c r="D163" s="52">
        <v>0</v>
      </c>
      <c r="E163" s="52">
        <v>0</v>
      </c>
      <c r="F163" s="52">
        <v>0</v>
      </c>
      <c r="G163" s="52">
        <v>0</v>
      </c>
      <c r="H163" s="65"/>
      <c r="I163" s="65"/>
    </row>
    <row r="164" spans="1:9" ht="94.5" x14ac:dyDescent="0.25">
      <c r="A164" s="6"/>
      <c r="B164" s="6"/>
      <c r="C164" s="45" t="s">
        <v>139</v>
      </c>
      <c r="D164" s="8">
        <f>SUM(D165:D167)</f>
        <v>3500000000</v>
      </c>
      <c r="E164" s="8">
        <f t="shared" ref="E164:G164" si="45">SUM(E165:E167)</f>
        <v>2024890000</v>
      </c>
      <c r="F164" s="8">
        <f t="shared" si="45"/>
        <v>77449999</v>
      </c>
      <c r="G164" s="8">
        <f t="shared" si="45"/>
        <v>77449999</v>
      </c>
      <c r="H164" s="65">
        <v>0.57854000000000005</v>
      </c>
      <c r="I164" s="65">
        <v>2.2128571142857142E-2</v>
      </c>
    </row>
    <row r="165" spans="1:9" ht="99.75" x14ac:dyDescent="0.25">
      <c r="A165" s="49" t="s">
        <v>1</v>
      </c>
      <c r="B165" s="50" t="s">
        <v>6</v>
      </c>
      <c r="C165" s="51" t="s">
        <v>140</v>
      </c>
      <c r="D165" s="52">
        <v>482000000</v>
      </c>
      <c r="E165" s="52">
        <v>316500000</v>
      </c>
      <c r="F165" s="52">
        <v>77449999</v>
      </c>
      <c r="G165" s="52">
        <v>77449999</v>
      </c>
      <c r="H165" s="65"/>
      <c r="I165" s="65"/>
    </row>
    <row r="166" spans="1:9" ht="114" x14ac:dyDescent="0.25">
      <c r="A166" s="49" t="s">
        <v>1</v>
      </c>
      <c r="B166" s="50" t="s">
        <v>6</v>
      </c>
      <c r="C166" s="51" t="s">
        <v>141</v>
      </c>
      <c r="D166" s="52">
        <v>2018000000</v>
      </c>
      <c r="E166" s="52">
        <v>1367590000</v>
      </c>
      <c r="F166" s="52">
        <v>0</v>
      </c>
      <c r="G166" s="52">
        <v>0</v>
      </c>
      <c r="H166" s="65"/>
      <c r="I166" s="65"/>
    </row>
    <row r="167" spans="1:9" ht="114" x14ac:dyDescent="0.25">
      <c r="A167" s="49" t="s">
        <v>4</v>
      </c>
      <c r="B167" s="50" t="s">
        <v>6</v>
      </c>
      <c r="C167" s="51" t="s">
        <v>141</v>
      </c>
      <c r="D167" s="52">
        <v>1000000000</v>
      </c>
      <c r="E167" s="52">
        <v>340800000</v>
      </c>
      <c r="F167" s="52">
        <v>0</v>
      </c>
      <c r="G167" s="52">
        <v>0</v>
      </c>
      <c r="H167" s="65"/>
      <c r="I167" s="65"/>
    </row>
    <row r="168" spans="1:9" ht="18.75" x14ac:dyDescent="0.25">
      <c r="A168" s="66"/>
      <c r="B168" s="66"/>
      <c r="C168" s="66"/>
      <c r="D168" s="67">
        <f t="shared" ref="D168:G168" si="46">D146+D7</f>
        <v>209833320548</v>
      </c>
      <c r="E168" s="67">
        <f t="shared" si="46"/>
        <v>91257432436.170013</v>
      </c>
      <c r="F168" s="67">
        <f t="shared" si="46"/>
        <v>66047505463.099998</v>
      </c>
      <c r="G168" s="67">
        <f t="shared" si="46"/>
        <v>65590141025.550003</v>
      </c>
      <c r="H168" s="72">
        <v>0.43490439076998072</v>
      </c>
      <c r="I168" s="72">
        <v>0.31476176086148067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Cajamarca Guzman</dc:creator>
  <cp:lastModifiedBy>Sandra Marcela Cajamarca Guzman</cp:lastModifiedBy>
  <dcterms:created xsi:type="dcterms:W3CDTF">2024-06-19T15:00:25Z</dcterms:created>
  <dcterms:modified xsi:type="dcterms:W3CDTF">2024-06-19T15:43:47Z</dcterms:modified>
</cp:coreProperties>
</file>