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ivans\Documents\Migración Colombia\Grupo de Presupuesto\PUBLICACIONES WEB\Publicaciones mes Agosto\"/>
    </mc:Choice>
  </mc:AlternateContent>
  <xr:revisionPtr revIDLastSave="0" documentId="13_ncr:1_{908230CA-6C28-4332-A3CA-6A77F668CE17}" xr6:coauthVersionLast="47" xr6:coauthVersionMax="47" xr10:uidLastSave="{00000000-0000-0000-0000-000000000000}"/>
  <bookViews>
    <workbookView xWindow="-108" yWindow="-108" windowWidth="23256" windowHeight="12456" xr2:uid="{26C80594-DF14-4146-9C54-68FFD963C540}"/>
  </bookViews>
  <sheets>
    <sheet name="EJECUCIÓN WEB"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7" i="1" l="1"/>
  <c r="H167" i="1"/>
  <c r="G167" i="1"/>
  <c r="F167" i="1"/>
  <c r="I163" i="1"/>
  <c r="I159" i="1"/>
  <c r="I156" i="1"/>
  <c r="I145" i="1" s="1"/>
  <c r="I153" i="1"/>
  <c r="I149" i="1"/>
  <c r="I146" i="1"/>
  <c r="I143" i="1"/>
  <c r="I142" i="1"/>
  <c r="I140" i="1"/>
  <c r="I136" i="1"/>
  <c r="I135" i="1" s="1"/>
  <c r="I134" i="1" s="1"/>
  <c r="I131" i="1"/>
  <c r="I130" i="1"/>
  <c r="I126" i="1"/>
  <c r="I125" i="1"/>
  <c r="I124" i="1" s="1"/>
  <c r="I120" i="1" s="1"/>
  <c r="I122" i="1"/>
  <c r="I121" i="1"/>
  <c r="I110" i="1"/>
  <c r="I98" i="1"/>
  <c r="I94" i="1"/>
  <c r="I83" i="1"/>
  <c r="I73" i="1"/>
  <c r="I61" i="1"/>
  <c r="I56" i="1"/>
  <c r="I54" i="1"/>
  <c r="I53" i="1" s="1"/>
  <c r="I50" i="1"/>
  <c r="I47" i="1"/>
  <c r="I45" i="1"/>
  <c r="I43" i="1"/>
  <c r="I30" i="1"/>
  <c r="I29" i="1"/>
  <c r="I21" i="1"/>
  <c r="I19" i="1"/>
  <c r="I9" i="1"/>
  <c r="I8" i="1"/>
  <c r="I7" i="1"/>
  <c r="I6" i="1" s="1"/>
  <c r="H163" i="1"/>
  <c r="H159" i="1"/>
  <c r="H156" i="1"/>
  <c r="H153" i="1"/>
  <c r="H149" i="1"/>
  <c r="H146" i="1"/>
  <c r="H145" i="1"/>
  <c r="H143" i="1"/>
  <c r="H142" i="1"/>
  <c r="H140" i="1"/>
  <c r="H136" i="1"/>
  <c r="H135" i="1" s="1"/>
  <c r="H134" i="1" s="1"/>
  <c r="H131" i="1"/>
  <c r="H130" i="1"/>
  <c r="H126" i="1"/>
  <c r="H125" i="1"/>
  <c r="H124" i="1"/>
  <c r="H122" i="1"/>
  <c r="H121" i="1"/>
  <c r="H120" i="1"/>
  <c r="H110" i="1"/>
  <c r="H98" i="1"/>
  <c r="H94" i="1"/>
  <c r="H82" i="1" s="1"/>
  <c r="H52" i="1" s="1"/>
  <c r="H83" i="1"/>
  <c r="H73" i="1"/>
  <c r="H61" i="1"/>
  <c r="H56" i="1"/>
  <c r="H54" i="1"/>
  <c r="H53" i="1"/>
  <c r="H50" i="1"/>
  <c r="H47" i="1"/>
  <c r="H45" i="1"/>
  <c r="H43" i="1"/>
  <c r="H42" i="1" s="1"/>
  <c r="H41" i="1" s="1"/>
  <c r="H30" i="1"/>
  <c r="H29" i="1"/>
  <c r="H7" i="1" s="1"/>
  <c r="H6" i="1" s="1"/>
  <c r="H21" i="1"/>
  <c r="H19" i="1"/>
  <c r="H9" i="1"/>
  <c r="H8" i="1"/>
  <c r="G163" i="1"/>
  <c r="G159" i="1"/>
  <c r="G156" i="1"/>
  <c r="G153" i="1"/>
  <c r="G149" i="1"/>
  <c r="G146" i="1"/>
  <c r="G145" i="1" s="1"/>
  <c r="G143" i="1"/>
  <c r="G142" i="1"/>
  <c r="G140" i="1"/>
  <c r="G136" i="1"/>
  <c r="G135" i="1" s="1"/>
  <c r="G134" i="1" s="1"/>
  <c r="G131" i="1"/>
  <c r="G130" i="1"/>
  <c r="G126" i="1"/>
  <c r="G125" i="1"/>
  <c r="G124" i="1"/>
  <c r="G122" i="1"/>
  <c r="G121" i="1"/>
  <c r="G120" i="1" s="1"/>
  <c r="G110" i="1"/>
  <c r="G98" i="1"/>
  <c r="G94" i="1"/>
  <c r="G83" i="1"/>
  <c r="G73" i="1"/>
  <c r="G61" i="1"/>
  <c r="G56" i="1"/>
  <c r="G54" i="1"/>
  <c r="G53" i="1"/>
  <c r="G50" i="1"/>
  <c r="G47" i="1"/>
  <c r="G45" i="1"/>
  <c r="G43" i="1"/>
  <c r="G30" i="1"/>
  <c r="G29" i="1"/>
  <c r="G21" i="1"/>
  <c r="G19" i="1"/>
  <c r="G9" i="1"/>
  <c r="G8" i="1"/>
  <c r="G7" i="1"/>
  <c r="G6" i="1"/>
  <c r="F163" i="1"/>
  <c r="F159" i="1"/>
  <c r="F145" i="1" s="1"/>
  <c r="F156" i="1"/>
  <c r="F153" i="1"/>
  <c r="F149" i="1"/>
  <c r="F146" i="1"/>
  <c r="F143" i="1"/>
  <c r="F142" i="1"/>
  <c r="F140" i="1"/>
  <c r="F136" i="1"/>
  <c r="F135" i="1" s="1"/>
  <c r="F134" i="1" s="1"/>
  <c r="F131" i="1"/>
  <c r="F130" i="1"/>
  <c r="F126" i="1"/>
  <c r="F125" i="1" s="1"/>
  <c r="F124" i="1" s="1"/>
  <c r="F120" i="1" s="1"/>
  <c r="F123" i="1"/>
  <c r="F122" i="1"/>
  <c r="F121" i="1"/>
  <c r="F110" i="1"/>
  <c r="F98" i="1"/>
  <c r="F94" i="1"/>
  <c r="F83" i="1"/>
  <c r="F73" i="1"/>
  <c r="F61" i="1"/>
  <c r="F53" i="1" s="1"/>
  <c r="F56" i="1"/>
  <c r="F54" i="1"/>
  <c r="F50" i="1"/>
  <c r="F47" i="1"/>
  <c r="F45" i="1"/>
  <c r="F43" i="1"/>
  <c r="F30" i="1"/>
  <c r="F29" i="1"/>
  <c r="F21" i="1"/>
  <c r="F19" i="1"/>
  <c r="F9" i="1"/>
  <c r="F8" i="1" s="1"/>
  <c r="F7" i="1" s="1"/>
  <c r="F6" i="1" s="1"/>
  <c r="F82" i="1" l="1"/>
  <c r="F52" i="1" s="1"/>
  <c r="I82" i="1"/>
  <c r="I52" i="1" s="1"/>
  <c r="F42" i="1"/>
  <c r="F41" i="1" s="1"/>
  <c r="F40" i="1" s="1"/>
  <c r="F5" i="1" s="1"/>
  <c r="I42" i="1"/>
  <c r="I41" i="1" s="1"/>
  <c r="G82" i="1"/>
  <c r="G52" i="1" s="1"/>
  <c r="G42" i="1"/>
  <c r="G41" i="1" s="1"/>
  <c r="I40" i="1"/>
  <c r="I5" i="1"/>
  <c r="H40" i="1"/>
  <c r="H5" i="1" s="1"/>
  <c r="G40" i="1"/>
  <c r="G5" i="1"/>
</calcChain>
</file>

<file path=xl/sharedStrings.xml><?xml version="1.0" encoding="utf-8"?>
<sst xmlns="http://schemas.openxmlformats.org/spreadsheetml/2006/main" count="700" uniqueCount="292">
  <si>
    <t>RUBRO</t>
  </si>
  <si>
    <t>A</t>
  </si>
  <si>
    <t>A-01</t>
  </si>
  <si>
    <t>A-01-01</t>
  </si>
  <si>
    <t>A-01-01-01</t>
  </si>
  <si>
    <t>A-01-01-01-001</t>
  </si>
  <si>
    <t>A-01-01-01-001-001</t>
  </si>
  <si>
    <t>A-01-01-01-001-003</t>
  </si>
  <si>
    <t>A-01-01-01-001-004</t>
  </si>
  <si>
    <t>A-01-01-01-001-005</t>
  </si>
  <si>
    <t>A-01-01-01-001-006</t>
  </si>
  <si>
    <t>A-01-01-01-001-007</t>
  </si>
  <si>
    <t>A-01-01-01-001-008</t>
  </si>
  <si>
    <t>A-01-01-01-001-009</t>
  </si>
  <si>
    <t>A-01-01-01-001-010</t>
  </si>
  <si>
    <t>A-01-01-01-002</t>
  </si>
  <si>
    <t>A-01-01-01-002-011</t>
  </si>
  <si>
    <t>A-01-01-02</t>
  </si>
  <si>
    <t>A-01-01-02-001</t>
  </si>
  <si>
    <t>A-01-01-02-002</t>
  </si>
  <si>
    <t>A-01-01-02-003</t>
  </si>
  <si>
    <t>A-01-01-02-004</t>
  </si>
  <si>
    <t>A-01-01-02-005</t>
  </si>
  <si>
    <t>A-01-01-02-006</t>
  </si>
  <si>
    <t>A-01-01-02-007</t>
  </si>
  <si>
    <t>A-01-01-03</t>
  </si>
  <si>
    <t>A-01-01-03-001</t>
  </si>
  <si>
    <t>A-01-01-03-001-001</t>
  </si>
  <si>
    <t>A-01-01-03-001-002</t>
  </si>
  <si>
    <t>A-01-01-03-001-003</t>
  </si>
  <si>
    <t>A-01-01-03-002</t>
  </si>
  <si>
    <t>A-01-01-03-012</t>
  </si>
  <si>
    <t>A-01-01-03-013</t>
  </si>
  <si>
    <t>A-01-01-03-015</t>
  </si>
  <si>
    <t>A-01-01-03-016</t>
  </si>
  <si>
    <t>A-01-01-03-030</t>
  </si>
  <si>
    <t>A-02</t>
  </si>
  <si>
    <t>A-02-01</t>
  </si>
  <si>
    <t>A-02-01-01</t>
  </si>
  <si>
    <t>A-02-01-01-002</t>
  </si>
  <si>
    <t>A-02-01-01-002-007</t>
  </si>
  <si>
    <t>A-02-01-01-003</t>
  </si>
  <si>
    <t>A-02-01-01-003-008</t>
  </si>
  <si>
    <t>A-02-01-01-004</t>
  </si>
  <si>
    <t>A-02-01-01-004-003</t>
  </si>
  <si>
    <t>A-02-01-01-004-007</t>
  </si>
  <si>
    <t>A-02-01-01-006</t>
  </si>
  <si>
    <t>A-02-01-01-006-002</t>
  </si>
  <si>
    <t>A-02-02</t>
  </si>
  <si>
    <t>A-02-02-01</t>
  </si>
  <si>
    <t>A-02-02-01-001</t>
  </si>
  <si>
    <t>A-02-02-01-001-005</t>
  </si>
  <si>
    <t>A-02-02-01-002</t>
  </si>
  <si>
    <t>A-02-02-01-002-006</t>
  </si>
  <si>
    <t>A-02-02-01-002-008</t>
  </si>
  <si>
    <t>A-02-02-01-003</t>
  </si>
  <si>
    <t>A-02-02-01-003-001</t>
  </si>
  <si>
    <t>A-02-02-01-003-002</t>
  </si>
  <si>
    <t>A-02-02-01-003-003</t>
  </si>
  <si>
    <t>A-02-02-01-003-005</t>
  </si>
  <si>
    <t>A-02-02-01-003-006</t>
  </si>
  <si>
    <t>A-02-02-01-003-007</t>
  </si>
  <si>
    <t>A-02-02-01-003-008</t>
  </si>
  <si>
    <t>A-02-02-01-004</t>
  </si>
  <si>
    <t>A-02-02-01-004-002</t>
  </si>
  <si>
    <t>A-02-02-01-004-003</t>
  </si>
  <si>
    <t>A-02-02-01-004-004</t>
  </si>
  <si>
    <t>A-02-02-01-004-005</t>
  </si>
  <si>
    <t>A-02-02-01-004-006</t>
  </si>
  <si>
    <t>A-02-02-01-004-007</t>
  </si>
  <si>
    <t>A-02-02-02</t>
  </si>
  <si>
    <t>A-02-02-02-006</t>
  </si>
  <si>
    <t>A-02-02-02-006-003</t>
  </si>
  <si>
    <t>A-02-02-02-006-004</t>
  </si>
  <si>
    <t>A-02-02-02-006-005</t>
  </si>
  <si>
    <t>A-02-02-02-006-007</t>
  </si>
  <si>
    <t>A-02-02-02-006-008</t>
  </si>
  <si>
    <t>A-02-02-02-006-009</t>
  </si>
  <si>
    <t>A-02-02-02-007</t>
  </si>
  <si>
    <t>A-02-02-02-007-001</t>
  </si>
  <si>
    <t>A-02-02-02-007-002</t>
  </si>
  <si>
    <t>A-02-02-02-008</t>
  </si>
  <si>
    <t>A-02-02-02-008-002</t>
  </si>
  <si>
    <t>A-02-02-02-008-003</t>
  </si>
  <si>
    <t>A-02-02-02-008-004</t>
  </si>
  <si>
    <t>A-02-02-02-008-005</t>
  </si>
  <si>
    <t>A-02-02-02-008-007</t>
  </si>
  <si>
    <t>A-02-02-02-008-009</t>
  </si>
  <si>
    <t>A-02-02-02-009</t>
  </si>
  <si>
    <t>A-02-02-02-009-002</t>
  </si>
  <si>
    <t>A-02-02-02-009-003</t>
  </si>
  <si>
    <t>A-02-02-02-009-004</t>
  </si>
  <si>
    <t>A-02-02-02-009-006</t>
  </si>
  <si>
    <t>A-02-02-02-010</t>
  </si>
  <si>
    <t>A-03</t>
  </si>
  <si>
    <t>A-03-03</t>
  </si>
  <si>
    <t>A-03-03-01</t>
  </si>
  <si>
    <t>A-03-03-01-056</t>
  </si>
  <si>
    <t>A-03-04</t>
  </si>
  <si>
    <t>A-03-04-02</t>
  </si>
  <si>
    <t>A-03-04-02-012</t>
  </si>
  <si>
    <t>A-03-04-02-012-001</t>
  </si>
  <si>
    <t>A-03-04-02-012-002</t>
  </si>
  <si>
    <t>A-03-04-02-085</t>
  </si>
  <si>
    <t>A-03-10</t>
  </si>
  <si>
    <t>A-03-10-01</t>
  </si>
  <si>
    <t>A-03-10-01-001</t>
  </si>
  <si>
    <t>A-08</t>
  </si>
  <si>
    <t xml:space="preserve">A-08-01 </t>
  </si>
  <si>
    <t>A-08-01-02</t>
  </si>
  <si>
    <t>A-08-01-02-001</t>
  </si>
  <si>
    <t>A-08-01-02-006</t>
  </si>
  <si>
    <t>A-08-03</t>
  </si>
  <si>
    <t>A-08-04</t>
  </si>
  <si>
    <t>A-08-04-01</t>
  </si>
  <si>
    <t>A-08-05</t>
  </si>
  <si>
    <t>A-08-05-01</t>
  </si>
  <si>
    <t>A-08-05-01-003</t>
  </si>
  <si>
    <t>C</t>
  </si>
  <si>
    <t>C-1103-1002-3</t>
  </si>
  <si>
    <t>C-1103-1002-3-53105B-1103017-02</t>
  </si>
  <si>
    <t>C-1103-1002-4</t>
  </si>
  <si>
    <t>C-1103-1002-4-51102F-1103001-02</t>
  </si>
  <si>
    <t>C-1103-1002-4-51102F-1103002-02</t>
  </si>
  <si>
    <t>C-1199-1002-12</t>
  </si>
  <si>
    <t>C-1199-1002-12-53105B-1199065-02</t>
  </si>
  <si>
    <t>C-1199-1002-13</t>
  </si>
  <si>
    <t>C-1199-1002-13-53105B-1199054-02</t>
  </si>
  <si>
    <t>C-1199-1002-13-53105B-1199060-02</t>
  </si>
  <si>
    <t>C-1199-1002-14</t>
  </si>
  <si>
    <t>C-1199-1002-14-53105B-1199052-02</t>
  </si>
  <si>
    <t>C-1199-1002-14-53105B-1199062-02</t>
  </si>
  <si>
    <t>C-1199-1002-14-53105B-1199062-03</t>
  </si>
  <si>
    <t>C-1199-1002-15</t>
  </si>
  <si>
    <t>C-1199-1002-15-53105B-1199070-02</t>
  </si>
  <si>
    <t>C-1199-1002-15-53105B-1199058-02</t>
  </si>
  <si>
    <t>FUENTE</t>
  </si>
  <si>
    <t>Nación</t>
  </si>
  <si>
    <t>Propios</t>
  </si>
  <si>
    <t>REC</t>
  </si>
  <si>
    <t>10</t>
  </si>
  <si>
    <t>20</t>
  </si>
  <si>
    <t>11</t>
  </si>
  <si>
    <t>21</t>
  </si>
  <si>
    <t>SIT</t>
  </si>
  <si>
    <t>CSF</t>
  </si>
  <si>
    <t>SSF</t>
  </si>
  <si>
    <t>DESCRIPCION</t>
  </si>
  <si>
    <t>FUNCIONAMIENTO</t>
  </si>
  <si>
    <t>GASTOS DE PERSONAL</t>
  </si>
  <si>
    <t>PLANTA DE PERSONAL PERMANENTE</t>
  </si>
  <si>
    <t xml:space="preserve">SALARIO </t>
  </si>
  <si>
    <t>FACTORES SALARIALES COMUNES</t>
  </si>
  <si>
    <t>SUELDO BÁSICO</t>
  </si>
  <si>
    <t>PRIMA TÉCNICA SALARIAL</t>
  </si>
  <si>
    <t>SUBSIDIO DE ALIMENTACIÓN</t>
  </si>
  <si>
    <t>AUXILIO DE TRANSPORTE</t>
  </si>
  <si>
    <t>PRIMA DE SERVICIO</t>
  </si>
  <si>
    <t>BONIFICACIÓN POR SERVICIOS PRESTADOS</t>
  </si>
  <si>
    <t>HORAS EXTRAS, DOMINICALES, FESTIVOS Y RECARGOS</t>
  </si>
  <si>
    <t>PRIMA DE NAVIDAD</t>
  </si>
  <si>
    <t>PRIMA DE VACACIONES</t>
  </si>
  <si>
    <t>FACTORES SALARIALES ESPECIALES</t>
  </si>
  <si>
    <t>BONIFICACIÓN POR COMPENSACIÓN</t>
  </si>
  <si>
    <t>CONTRIBUCIONES INHERENTES A LA NÓMINA</t>
  </si>
  <si>
    <t>APORTES A LA SEGURIDAD SOCIAL EN PENSIONES</t>
  </si>
  <si>
    <t>APORTES A LA SEGURIDAD SOCIAL EN SALUD</t>
  </si>
  <si>
    <t xml:space="preserve">AUXILIO DE CESANTÍAS </t>
  </si>
  <si>
    <t>APORTES A CAJAS DE COMPENSACIÓN FAMILIAR</t>
  </si>
  <si>
    <t>APORTES GENERALES AL SISTEMA DE RIESGOS LABORALES</t>
  </si>
  <si>
    <t>APORTES AL ICBF</t>
  </si>
  <si>
    <t>APORTES AL SENA</t>
  </si>
  <si>
    <t>REMUNERACIONES NO CONSTITUTIVAS DE FACTOR SALARIAL</t>
  </si>
  <si>
    <t>PRESTACIONES SOCIALES SEGÚN DEFINICIÓN LEGAL</t>
  </si>
  <si>
    <t>VACACIONES</t>
  </si>
  <si>
    <t>INDEMNIZACIÓN POR VACACIONES</t>
  </si>
  <si>
    <t>BONIFICACIÓN ESPECIAL DE RECREACIÓN</t>
  </si>
  <si>
    <t>PRIMA TÉCNICA NO SALARIAL</t>
  </si>
  <si>
    <t>PRIMA DE CLIMA O PRIMA DE CALOR</t>
  </si>
  <si>
    <t>ESTÍMULOS A LOS EMPLEADOS DEL ESTADO</t>
  </si>
  <si>
    <t>PRIMA DE INSTALACIÓN</t>
  </si>
  <si>
    <t>PRIMA DE COORDINACIÓN</t>
  </si>
  <si>
    <t>BONIFICACIÓN DE DIRECCIÓN</t>
  </si>
  <si>
    <t>ADQUISICIÓN DE BIENES Y SERVICIOS</t>
  </si>
  <si>
    <t>ADQUISICIÓN DE ACTIVOS NO FINANCIEROS</t>
  </si>
  <si>
    <t>ACTIVOS FIJOS</t>
  </si>
  <si>
    <t>SISTEMAS DE ARMAMENTO</t>
  </si>
  <si>
    <t>OTROS SISTEMAS DE ARMAMENTO</t>
  </si>
  <si>
    <t>ACTIVOS FIJOS NO CLASIFICADOS COMO MAQUINARIA Y EQUIPO</t>
  </si>
  <si>
    <t>MUEBLES, INSTRUMENTOS MUSICALES, ARTÍCULOS DE DEPORTE Y ANTIGÜEDADES</t>
  </si>
  <si>
    <t>MAQUINARIA Y EQUIPO</t>
  </si>
  <si>
    <t>MAQUINARIA PARA USO GENERAL</t>
  </si>
  <si>
    <t>EQUIPO Y APARATOS DE RADIO, TELEVISIÓN Y COMUNICACIONES</t>
  </si>
  <si>
    <t>OTROS ACTIVOS FIJOS</t>
  </si>
  <si>
    <t>PRODUCTOS DE LA PROPIEDAD INTELECTUAL</t>
  </si>
  <si>
    <t>ADQUISICIONES DIFERENTES DE ACTIVOS</t>
  </si>
  <si>
    <t>MATERIALES Y SUMINISTROS</t>
  </si>
  <si>
    <t>MINERALES; ELECTRICIDAD, GAS Y AGUA</t>
  </si>
  <si>
    <t>PIEDRA, ARENA Y ARCILLA</t>
  </si>
  <si>
    <t>PRODUCTOS ALIMENTICIOS, BEBIDAS Y TABACO; TEXTILES, PRENDAS DE VESTIR Y PRODUCTOS DE CUERO</t>
  </si>
  <si>
    <t>HILADOS E HILOS; TEJIDOS DE FIBRAS TEXTILES INCLUSO AFELPADOS</t>
  </si>
  <si>
    <t>DOTACIÓN (PRENDAS DE VESTIR Y CALZADO)</t>
  </si>
  <si>
    <t>OTROS BIENES TRANSPORTABLES (EXCEPTO PRODUCTOS METÁLICOS, MAQUINARIA Y EQUIPO)</t>
  </si>
  <si>
    <t>PRODUCTOS DE MADERA, CORCHO, CESTERÍA Y ESPARTERÍA</t>
  </si>
  <si>
    <t>PASTA O PULPA, PAPEL Y PRODUCTOS DE PAPEL; IMPRESOS Y ARTÍCULOS SIMILARES</t>
  </si>
  <si>
    <t>PRODUCTOS DE HORNOS DE COQUE; PRODUCTOS DE REFINACIÓN DE PETRÓLEO Y COMBUSTIBLE NUCLEAR</t>
  </si>
  <si>
    <t>OTROS PRODUCTOS QUÍMICOS; FIBRAS ARTIFICIALES (O FIBRAS INDUSTRIALES HECHAS POR EL HOMBRE)</t>
  </si>
  <si>
    <t>PRODUCTOS DE CAUCHO Y PLÁSTICO</t>
  </si>
  <si>
    <t>VIDRIO Y PRODUCTOS DE VIDRIO Y OTROS PRODUCTOS NO METÁLICOS N.C.P.</t>
  </si>
  <si>
    <t>OTROS BIENES TRANSPORTABLES N.C.P.</t>
  </si>
  <si>
    <t>PRODUCTOS METÁLICOS, MAQUINARIA Y EQUIPO</t>
  </si>
  <si>
    <t>PRODUCTOS METÁLICOS ELABORADOS (EXCEPTO MAQUINARIA Y EQUIPO)</t>
  </si>
  <si>
    <t>MAQUINARIA PARA USOS ESPECIALES</t>
  </si>
  <si>
    <t>MAQUINARIA DE OFICINA, CONTABILIDAD E INFORMÁTICA</t>
  </si>
  <si>
    <t>MAQUINARIA Y APARATOS ELÉCTRICOS</t>
  </si>
  <si>
    <t>ADQUISICIÓN DE SERVICIOS</t>
  </si>
  <si>
    <t>SERVICIOS DE ALOJAMIENTO; SERVICIOS DE SUMINISTRO DE COMIDAS Y BEBIDAS; SERVICIOS DE TRANSPORTE; Y SERVICIOS DE DISTRIBUCIÓN DE ELECTRICIDAD, GAS Y AGUA</t>
  </si>
  <si>
    <t>ALOJAMIENTO; SERVICIOS DE SUMINISTROS DE COMIDAS Y BEBIDAS</t>
  </si>
  <si>
    <t>SERVICIOS DE TRANSPORTE DE PASAJEROS</t>
  </si>
  <si>
    <t>SERVICIOS DE TRANSPORTE DE CARGA</t>
  </si>
  <si>
    <t>SERVICIOS DE APOYO AL TRANSPORTE</t>
  </si>
  <si>
    <t>SERVICIOS POSTALES Y DE MENSAJERÍA</t>
  </si>
  <si>
    <t>SERVICIOS DE DISTRIBUCIÓN DE ELECTRICIDAD, GAS Y AGUA (POR CUENTA PROPIA)</t>
  </si>
  <si>
    <t>SERVICIOS FINANCIEROS Y SERVICIOS CONEXOS, SERVICIOS INMOBILIARIOS Y SERVICIOS DE LEASING</t>
  </si>
  <si>
    <t>SERVICIOS FINANCIEROS Y SERVICIOS CONEXOS</t>
  </si>
  <si>
    <t>SERVICIOS INMOBILIARIOS</t>
  </si>
  <si>
    <t xml:space="preserve">SERVICIOS PRESTADOS A LAS EMPRESAS Y SERVICIOS DE PRODUCCIÓN </t>
  </si>
  <si>
    <t>SERVICIOS JURÍDICOS Y CONTABLES</t>
  </si>
  <si>
    <t>SERVICIOS PROFESIONALES, CIENTÍFICOS Y TÉCNICOS (EXCEPTO LOS SERVICIOS DE INVESTIGACION, URBANISMO, JURÍDICOS Y DE CONTABILIDAD)</t>
  </si>
  <si>
    <t>SERVICIOS DE TELECOMUNICACIONES, TRANSMISIÓN Y SUMINISTRO DE INFORMACIÓN</t>
  </si>
  <si>
    <t>SERVICIOS DE SOPORTE</t>
  </si>
  <si>
    <t>SERVICIOS DE MANTENIMIENTO, REPARACIÓN E INSTALACIÓN (EXCEPTO SERVICIOS DE CONSTRUCCIÓN)</t>
  </si>
  <si>
    <t>OTROS SERVICIOS DE FABRICACIÓN; SERVICIOS DE EDICIÓN, IMPRESIÓN Y REPRODUCCIÓN; SERVICIOS DE RECUPERACIÓN DE MATERIALES</t>
  </si>
  <si>
    <t>SERVICIOS PARA LA COMUNIDAD, SOCIALES Y PERSONALES</t>
  </si>
  <si>
    <t>SERVICIOS DE EDUCACIÓN</t>
  </si>
  <si>
    <t>SERVICIOS PARA EL CUIDADO DE LA SALUD HUMANA Y SERVICIOS SOCIALES</t>
  </si>
  <si>
    <t>SERVICIOS DE ALCANTARILLADO, RECOLECCIÓN, TRATAMIENTO Y DISPOSICIÓN DE DESECHOS Y OTROS SERVICIOS DE SANEAMIENTO AMBIENTAL</t>
  </si>
  <si>
    <t>SERVICIOS RECREATIVOS, CULTURALES Y DEPORTIVOS</t>
  </si>
  <si>
    <t>VIÁTICOS DE LOS FUNCIONARIOS EN COMISIÓN</t>
  </si>
  <si>
    <t>TRANSFERENCIAS CORRIENTES</t>
  </si>
  <si>
    <t>A ENTIDADES DEL GOBIERNO</t>
  </si>
  <si>
    <t>A ÓRGANOS DEL PGN</t>
  </si>
  <si>
    <t>DEPORTACIÓN A EXTRANJEROS</t>
  </si>
  <si>
    <t>PRESTACIONES SOCIALES</t>
  </si>
  <si>
    <t>PRESTACIONES SOCIALES RELACIONADAS CON EL EMPLEO</t>
  </si>
  <si>
    <t>INCAPACIDADES Y LICENCIAS DE MATERNIDAD (NO DE PENSIONES)</t>
  </si>
  <si>
    <t>INCAPACIDADES (NO DE PENSIONES)</t>
  </si>
  <si>
    <t>LICENCIAS DE MATERNIDAD Y PATERNIDAD (NO DE PENSIONES)</t>
  </si>
  <si>
    <t>COMPENSACIÓN POR MUERTE</t>
  </si>
  <si>
    <t>SENTENCIAS Y CONCILIACIONES</t>
  </si>
  <si>
    <t>FALLOS NACIONALES</t>
  </si>
  <si>
    <t>SENTENCIAS</t>
  </si>
  <si>
    <t>GASTOS POR TRIBUTOS, MULTAS, SANCIONES E INTERESES DE MORA</t>
  </si>
  <si>
    <t>IMPUESTOS</t>
  </si>
  <si>
    <t>IMPUESTOS TERRITORIALES</t>
  </si>
  <si>
    <t>IMPUESTO PREDIAL Y SOBRETASA AMBIENTAL</t>
  </si>
  <si>
    <t>IMPUESTO SOBRE VEHÍCULOS AUTOMOTORES</t>
  </si>
  <si>
    <t>TASAS Y DERECHOS ADMINISTRATIVOS</t>
  </si>
  <si>
    <t>CONTRIBUCIONES</t>
  </si>
  <si>
    <t>CUOTA DE FISCALIZACIÓN Y AUDITAJE</t>
  </si>
  <si>
    <t>MULTAS, SANCIONES E INTERESES DE MORA</t>
  </si>
  <si>
    <t>MULTAS Y SANCIONES</t>
  </si>
  <si>
    <t>SANCIONES ADMINISTRATIVAS</t>
  </si>
  <si>
    <t>INVERSIÓN</t>
  </si>
  <si>
    <t>FORTALECIMIENTO INSTITUCIONAL DEL SERVICIO A LA CIUDADANÍA Y DE ACCIONES PARA LA PARTICIPACIÓN DEMOCRÁTICA DE LA POBLACIÓN MIGRANTE Y COMUNIDADES DE ACOGIDA A NIVEL NACIONAL.</t>
  </si>
  <si>
    <t>ADQUIS. DE BYS - SERVICIO DE ASISTENCIA TÉCNICA - FORTALECIMIENTO INSTITUCIONAL DEL SERVICIO A LA CIUDADANÍA Y DE ACCIONES PARA LA PARTICIPACIÓN DEMOCRÁTICA DE LA POBLACIÓN MIGRANTE Y COMUNIDADES DE ACOGIDA A NIVEL   NACIONAL</t>
  </si>
  <si>
    <t>FORTALECIMIENTO DE LA INFRAESTRUCTURA DE LA UAEMC PARA LA ADECUADA PRESTACIÓN DE LOS SERVICIOS MIGRATORIOS EN CONDICIONES DE INCLUSIÓN, SEGURIDAD Y BIENESTAR A NIVEL NACIONAL</t>
  </si>
  <si>
    <t>ADQUIS. DE BYS - PUNTO DE CONTROL MIGRATORIO - FORTALECIMIENTO DE LA INFRAESTRUCTURA DE LA UAEMC PARA LA ADECUADA PRESTACIÓN DE LOS SERVICIOS MIGRATORIOS EN CONDICIONES DE INCLUSIÓN, SEGURIDAD Y BIENESTAR A NIVEL  NACIONAL</t>
  </si>
  <si>
    <t>ADQUIS. DE BYS - CENTRO FACILITADOR DE SERVICIOS MIGRATORIOS - FORTALECIMIENTO DE LA INFRAESTRUCTURA DE LA UAEMC PARA LA ADECUADA PRESTACIÓN DE LOS SERVICIOS MIGRATORIOS EN CONDICIONES DE INCLUSIÓN, SEGURIDAD Y BIENESTAR A NIVEL  NACIONAL</t>
  </si>
  <si>
    <t>FORTALECIMIENTO DE LAS CAPACIDADES Y EVOLUCIÓN DE LAS TECNOLOGÍAS DE LA INFORMACIÓN EN MIGRACIÓN COLOMBIA NACIONAL</t>
  </si>
  <si>
    <t>ADQUIS. DE BYS - SERVICIOS TECNOLÓGICOS - FORTALECIMIENTO DE LAS CAPACIDADES Y EVOLUCIÓN DE LAS TECNOLOGÍAS DE LA INFORMACIÓN EN MIGRACIÓN COLOMBIA NACIONAL</t>
  </si>
  <si>
    <t>OPTIMIZACIÓN DE LAS CAPACIDADES ESTRATÉGICAS INSTITUCIONALES DE MIGRACIÓN COLOMBIA A NIVEL NACIONAL.</t>
  </si>
  <si>
    <t>ADQUIS. DE BYS - DOCUMENTOS DE PLANEACIÓN - OPTIMIZACIÓN DE LAS CAPACIDADES ESTRATÉGICAS INSTITUCIONALES DE MIGRACIÓN COLOMBIA A NIVEL   NACIONAL</t>
  </si>
  <si>
    <t>ADQUIS. DE BYS - SERVICIO DE IMPLEMENTACIÓN SISTEMAS DE GESTIÓN - OPTIMIZACIÓN DE LAS CAPACIDADES ESTRATÉGICAS INSTITUCIONALES DE MIGRACIÓN COLOMBIA A NIVEL   NACIONAL</t>
  </si>
  <si>
    <t>OPTIMIZACIÓN DE LOS PROCESOS DE GESTIÓN DOCUMENTAL EN UAEMC A NIVEL NACIONAL</t>
  </si>
  <si>
    <t>ADQUIS. DE BYS - SERVICIO DE GESTIÓN DOCUMENTAL - OPTIMIZACIÓN DE LOS PROCESOS DE GESTIÓN DOCUMENTAL EN UAEMC A NIVEL  NACIONAL</t>
  </si>
  <si>
    <t>ADQUIS. DE BYS - SERVICIOS DE INFORMACIÓN ACTUALIZADOS - OPTIMIZACIÓN DE LOS PROCESOS DE GESTIÓN DOCUMENTAL EN UAEMC A NIVEL  NACIONAL</t>
  </si>
  <si>
    <t>TRANSF. CTES. - SERVICIOS DE INFORMACIÓN ACTUALIZADOS - OPTIMIZACIÓN DE LOS PROCESOS DE GESTIÓN DOCUMENTAL EN UAEMC A NIVEL  NACIONAL</t>
  </si>
  <si>
    <t>CONSOLIDACIÓN Y FORTALECIMIENTO DE LA GESTIÓN DEL TALENTO HUMANO DE MIGRACIÓN COLOMBIA A NIVEL NACIONAL.</t>
  </si>
  <si>
    <t>ADQUIS. DE BYS - SERVICIO DE ASISTENCIA TÉCNICA - CONSOLIDACIÓN Y FORTALECIMIENTO DE LA GESTIÓN DEL TALENTO HUMANO DE MIGRACIÓN COLOMBIA A NIVEL  NACIONAL</t>
  </si>
  <si>
    <t>ADQUIS. DE BYS - SERVICIO DE EDUCACIÓN INFORMAL PARA LA GESTIÓN ADMINISTRATIVA - CONSOLIDACIÓN Y FORTALECIMIENTO DE LA GESTIÓN DEL TALENTO HUMANO DE MIGRACIÓN COLOMBIA A NIVEL  NACIONAL</t>
  </si>
  <si>
    <t>APR. VIGENTE</t>
  </si>
  <si>
    <t>COMPROMISO</t>
  </si>
  <si>
    <t>OBLIGACION</t>
  </si>
  <si>
    <t>PAGOS</t>
  </si>
  <si>
    <t>% CUMPLIMIENTO COMPROMISO</t>
  </si>
  <si>
    <t>% CUMPLIMIENTO OBLIGACIÓN</t>
  </si>
  <si>
    <t>EJECUCIÓN PRESUPUESTAL VIGENCIA FISCAL 2024</t>
  </si>
  <si>
    <r>
      <t xml:space="preserve">CORTE: 31 </t>
    </r>
    <r>
      <rPr>
        <b/>
        <sz val="24"/>
        <color theme="5"/>
        <rFont val="Tw Cen MT"/>
        <family val="2"/>
      </rPr>
      <t>DE AGOSTO</t>
    </r>
  </si>
  <si>
    <t>A-02-02-01-002-007</t>
  </si>
  <si>
    <t>ARTÍCULOS TEXTILES (EXCEPTO PRENDAS DE VESTIR)</t>
  </si>
  <si>
    <t>Fuente: SIIF
*A corte 31/08/2024 se registra bloqueo presupuestal por $14.471 millones en el presupuesto de la UAEMC. Pendiente por definir distribución de bloqueo a nivel Sector Relaciones Exteriores ante el CONFIS, para dar cumplimiento al Decreto 0766 del 20 de Junio de 2024 "Por el cual se aplazan unas apropiaciones en el Presupuesto General de la Nación de la vigencia fiscal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</si>
</sst>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240A]&quot;$&quot;\ #,##0.00;\-&quot;$&quot;\ #,##0.00"/>
    <numFmt numFmtId="165" formatCode="0.0%"/>
    <numFmt numFmtId="167" formatCode="#,##0.0"/>
  </numFmts>
  <fonts count="26" x14ac:knownFonts="1">
    <font>
      <sz val="11"/>
      <color theme="1"/>
      <name val="Aptos Narrow"/>
      <family val="2"/>
      <scheme val="minor"/>
    </font>
    <font>
      <sz val="11"/>
      <color theme="1"/>
      <name val="Aptos Narrow"/>
      <family val="2"/>
      <scheme val="minor"/>
    </font>
    <font>
      <b/>
      <sz val="9"/>
      <color rgb="FF000000"/>
      <name val="Tw Cen MT"/>
      <family val="2"/>
    </font>
    <font>
      <b/>
      <sz val="14"/>
      <color rgb="FFFFFFFF"/>
      <name val="Tw Cen MT"/>
      <family val="2"/>
    </font>
    <font>
      <b/>
      <sz val="14"/>
      <color rgb="FF000000"/>
      <name val="Tw Cen MT"/>
      <family val="2"/>
    </font>
    <font>
      <b/>
      <sz val="12"/>
      <color rgb="FF000000"/>
      <name val="Tw Cen MT"/>
      <family val="2"/>
    </font>
    <font>
      <b/>
      <sz val="11"/>
      <color rgb="FF000000"/>
      <name val="Tw Cen MT"/>
      <family val="2"/>
    </font>
    <font>
      <sz val="11"/>
      <color rgb="FF000000"/>
      <name val="Tw Cen MT"/>
      <family val="2"/>
    </font>
    <font>
      <i/>
      <sz val="11"/>
      <color rgb="FF000000"/>
      <name val="Tw Cen MT"/>
      <family val="2"/>
    </font>
    <font>
      <b/>
      <i/>
      <sz val="14"/>
      <color rgb="FFFFFFFF"/>
      <name val="Tw Cen MT"/>
      <family val="2"/>
    </font>
    <font>
      <b/>
      <i/>
      <sz val="14"/>
      <color rgb="FF000000"/>
      <name val="Tw Cen MT"/>
      <family val="2"/>
    </font>
    <font>
      <b/>
      <i/>
      <sz val="12"/>
      <color rgb="FF000000"/>
      <name val="Tw Cen MT"/>
      <family val="2"/>
    </font>
    <font>
      <b/>
      <i/>
      <sz val="11"/>
      <color rgb="FF000000"/>
      <name val="Tw Cen MT"/>
      <family val="2"/>
    </font>
    <font>
      <sz val="11"/>
      <name val="Tw Cen MT"/>
      <family val="2"/>
    </font>
    <font>
      <b/>
      <sz val="11"/>
      <name val="Tw Cen MT"/>
      <family val="2"/>
    </font>
    <font>
      <b/>
      <sz val="12"/>
      <name val="Tw Cen MT"/>
      <family val="2"/>
    </font>
    <font>
      <i/>
      <sz val="11"/>
      <name val="Tw Cen MT"/>
      <family val="2"/>
    </font>
    <font>
      <b/>
      <sz val="14"/>
      <name val="Tw Cen MT"/>
      <family val="2"/>
    </font>
    <font>
      <b/>
      <sz val="24"/>
      <color rgb="FF060662"/>
      <name val="Tw Cen MT"/>
      <family val="2"/>
    </font>
    <font>
      <b/>
      <sz val="24"/>
      <color theme="5"/>
      <name val="Tw Cen MT"/>
      <family val="2"/>
    </font>
    <font>
      <b/>
      <sz val="11"/>
      <color theme="1"/>
      <name val="Aptos Narrow"/>
      <family val="2"/>
      <scheme val="minor"/>
    </font>
    <font>
      <sz val="11"/>
      <color rgb="FF000000"/>
      <name val="Aptos Narrow"/>
      <family val="2"/>
      <scheme val="minor"/>
    </font>
    <font>
      <b/>
      <sz val="12"/>
      <color rgb="FFFFFFFF"/>
      <name val="Tw Cen MT"/>
      <family val="2"/>
    </font>
    <font>
      <b/>
      <i/>
      <sz val="12"/>
      <color rgb="FFFFFFFF"/>
      <name val="Tw Cen MT"/>
      <family val="2"/>
    </font>
    <font>
      <sz val="12"/>
      <color theme="1"/>
      <name val="Aptos Narrow"/>
      <family val="2"/>
      <scheme val="minor"/>
    </font>
    <font>
      <b/>
      <sz val="12"/>
      <color theme="1"/>
      <name val="Aptos Narrow"/>
      <family val="2"/>
      <scheme val="minor"/>
    </font>
  </fonts>
  <fills count="10">
    <fill>
      <patternFill patternType="none"/>
    </fill>
    <fill>
      <patternFill patternType="gray125"/>
    </fill>
    <fill>
      <patternFill patternType="solid">
        <fgColor rgb="FF0F243E"/>
        <bgColor rgb="FF000000"/>
      </patternFill>
    </fill>
    <fill>
      <patternFill patternType="solid">
        <fgColor rgb="FFD9D9D9"/>
        <bgColor rgb="FF000000"/>
      </patternFill>
    </fill>
    <fill>
      <patternFill patternType="solid">
        <fgColor rgb="FFF2F2F2"/>
        <bgColor rgb="FF000000"/>
      </patternFill>
    </fill>
    <fill>
      <patternFill patternType="solid">
        <fgColor theme="0"/>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215967"/>
        <bgColor rgb="FF000000"/>
      </patternFill>
    </fill>
    <fill>
      <patternFill patternType="solid">
        <fgColor theme="0" tint="-4.9989318521683403E-2"/>
        <bgColor indexed="64"/>
      </patternFill>
    </fill>
  </fills>
  <borders count="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rgb="FFD3D3D3"/>
      </left>
      <right/>
      <top/>
      <bottom/>
      <diagonal/>
    </border>
    <border>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1" fillId="0" borderId="0"/>
    <xf numFmtId="43" fontId="21" fillId="0" borderId="0" applyFont="0" applyFill="0" applyBorder="0" applyAlignment="0" applyProtection="0"/>
    <xf numFmtId="9" fontId="21" fillId="0" borderId="0" applyFont="0" applyFill="0" applyBorder="0" applyAlignment="0" applyProtection="0"/>
  </cellStyleXfs>
  <cellXfs count="110">
    <xf numFmtId="0" fontId="0" fillId="0" borderId="0" xfId="0"/>
    <xf numFmtId="3" fontId="2" fillId="9" borderId="2" xfId="0" applyNumberFormat="1" applyFont="1" applyFill="1" applyBorder="1" applyAlignment="1">
      <alignment horizontal="center" vertical="center" wrapText="1" readingOrder="1"/>
    </xf>
    <xf numFmtId="3" fontId="18" fillId="0" borderId="3" xfId="0" applyNumberFormat="1" applyFont="1" applyBorder="1" applyAlignment="1">
      <alignment horizontal="center" vertical="center" wrapText="1" readingOrder="1"/>
    </xf>
    <xf numFmtId="3" fontId="18" fillId="0" borderId="0" xfId="0" applyNumberFormat="1" applyFont="1" applyAlignment="1">
      <alignment horizontal="center" vertical="center" wrapText="1" readingOrder="1"/>
    </xf>
    <xf numFmtId="10" fontId="0" fillId="0" borderId="0" xfId="0" applyNumberFormat="1"/>
    <xf numFmtId="0" fontId="22" fillId="2" borderId="2" xfId="0" applyFont="1" applyFill="1" applyBorder="1" applyAlignment="1">
      <alignment vertical="center" wrapText="1" readingOrder="1"/>
    </xf>
    <xf numFmtId="0" fontId="23" fillId="2" borderId="2" xfId="0" applyFont="1" applyFill="1" applyBorder="1" applyAlignment="1">
      <alignment horizontal="center" vertical="center" wrapText="1" readingOrder="1"/>
    </xf>
    <xf numFmtId="0" fontId="22" fillId="2" borderId="2" xfId="0" applyFont="1" applyFill="1" applyBorder="1" applyAlignment="1">
      <alignment horizontal="center" vertical="center" wrapText="1" readingOrder="1"/>
    </xf>
    <xf numFmtId="0" fontId="22" fillId="2" borderId="2" xfId="0" applyFont="1" applyFill="1" applyBorder="1" applyAlignment="1">
      <alignment horizontal="left" vertical="center" wrapText="1" readingOrder="1"/>
    </xf>
    <xf numFmtId="3" fontId="22" fillId="2" borderId="2" xfId="0" applyNumberFormat="1" applyFont="1" applyFill="1" applyBorder="1" applyAlignment="1">
      <alignment horizontal="right" vertical="center" wrapText="1" readingOrder="1"/>
    </xf>
    <xf numFmtId="165" fontId="22" fillId="2" borderId="2" xfId="2" applyNumberFormat="1" applyFont="1" applyFill="1" applyBorder="1" applyAlignment="1">
      <alignment horizontal="right" vertical="center" wrapText="1" readingOrder="1"/>
    </xf>
    <xf numFmtId="10" fontId="22" fillId="2" borderId="2" xfId="2" applyNumberFormat="1" applyFont="1" applyFill="1" applyBorder="1" applyAlignment="1">
      <alignment horizontal="right" vertical="center" wrapText="1" readingOrder="1"/>
    </xf>
    <xf numFmtId="0" fontId="5" fillId="3" borderId="2" xfId="0" applyFont="1" applyFill="1" applyBorder="1" applyAlignment="1">
      <alignment horizontal="left" vertical="center" wrapText="1" readingOrder="1"/>
    </xf>
    <xf numFmtId="0" fontId="11" fillId="3" borderId="2" xfId="0" applyFont="1" applyFill="1" applyBorder="1" applyAlignment="1">
      <alignment horizontal="center" vertical="center" wrapText="1" readingOrder="1"/>
    </xf>
    <xf numFmtId="0" fontId="5" fillId="3" borderId="2" xfId="0" applyFont="1" applyFill="1" applyBorder="1" applyAlignment="1">
      <alignment horizontal="center" vertical="center" wrapText="1" readingOrder="1"/>
    </xf>
    <xf numFmtId="3" fontId="5" fillId="3" borderId="2" xfId="0" applyNumberFormat="1" applyFont="1" applyFill="1" applyBorder="1" applyAlignment="1">
      <alignment horizontal="right" vertical="center" wrapText="1" readingOrder="1"/>
    </xf>
    <xf numFmtId="165" fontId="5" fillId="3" borderId="2" xfId="2" applyNumberFormat="1" applyFont="1" applyFill="1" applyBorder="1" applyAlignment="1">
      <alignment horizontal="right" vertical="center" wrapText="1" readingOrder="1"/>
    </xf>
    <xf numFmtId="10" fontId="5" fillId="3" borderId="2" xfId="2" applyNumberFormat="1" applyFont="1" applyFill="1" applyBorder="1" applyAlignment="1">
      <alignment horizontal="right" vertical="center" wrapText="1" readingOrder="1"/>
    </xf>
    <xf numFmtId="0" fontId="5" fillId="0" borderId="2" xfId="0" applyFont="1" applyBorder="1" applyAlignment="1">
      <alignment horizontal="left" vertical="center" wrapText="1" readingOrder="1"/>
    </xf>
    <xf numFmtId="0" fontId="11" fillId="0" borderId="2" xfId="0" applyFont="1" applyBorder="1" applyAlignment="1">
      <alignment horizontal="center" vertical="center" wrapText="1" readingOrder="1"/>
    </xf>
    <xf numFmtId="0" fontId="5" fillId="0" borderId="2" xfId="0" applyFont="1" applyBorder="1" applyAlignment="1">
      <alignment horizontal="center" vertical="center" wrapText="1" readingOrder="1"/>
    </xf>
    <xf numFmtId="4" fontId="5" fillId="7" borderId="2" xfId="0" applyNumberFormat="1" applyFont="1" applyFill="1" applyBorder="1" applyAlignment="1" applyProtection="1">
      <alignment vertical="center" wrapText="1"/>
      <protection locked="0"/>
    </xf>
    <xf numFmtId="3" fontId="5" fillId="0" borderId="2" xfId="0" applyNumberFormat="1" applyFont="1" applyBorder="1" applyAlignment="1">
      <alignment horizontal="right" vertical="center" wrapText="1" readingOrder="1"/>
    </xf>
    <xf numFmtId="165" fontId="24" fillId="0" borderId="2" xfId="0" applyNumberFormat="1" applyFont="1" applyBorder="1" applyAlignment="1">
      <alignment vertical="center"/>
    </xf>
    <xf numFmtId="165" fontId="0" fillId="0" borderId="2" xfId="0" applyNumberFormat="1" applyBorder="1" applyAlignment="1">
      <alignment vertical="center"/>
    </xf>
    <xf numFmtId="0" fontId="6" fillId="0" borderId="2" xfId="0" applyFont="1" applyBorder="1" applyAlignment="1">
      <alignment horizontal="left" vertical="center" wrapText="1" readingOrder="1"/>
    </xf>
    <xf numFmtId="0" fontId="12" fillId="0" borderId="2"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3" fontId="6" fillId="0" borderId="2" xfId="0" applyNumberFormat="1" applyFont="1" applyBorder="1" applyAlignment="1">
      <alignment horizontal="right" vertical="center" wrapText="1" readingOrder="1"/>
    </xf>
    <xf numFmtId="0" fontId="7" fillId="0" borderId="2" xfId="0" applyFont="1" applyBorder="1" applyAlignment="1">
      <alignment horizontal="left" vertical="center" wrapText="1" readingOrder="1"/>
    </xf>
    <xf numFmtId="0" fontId="8" fillId="0" borderId="2" xfId="0" applyFont="1" applyBorder="1" applyAlignment="1">
      <alignment horizontal="center" vertical="center" wrapText="1" readingOrder="1"/>
    </xf>
    <xf numFmtId="0" fontId="7" fillId="0" borderId="2" xfId="0" applyFont="1" applyBorder="1" applyAlignment="1">
      <alignment horizontal="center" vertical="center" wrapText="1" readingOrder="1"/>
    </xf>
    <xf numFmtId="4" fontId="7" fillId="7" borderId="2" xfId="0" applyNumberFormat="1" applyFont="1" applyFill="1" applyBorder="1" applyAlignment="1" applyProtection="1">
      <alignment vertical="center" wrapText="1"/>
      <protection locked="0"/>
    </xf>
    <xf numFmtId="3" fontId="13" fillId="0" borderId="2" xfId="0" applyNumberFormat="1" applyFont="1" applyBorder="1" applyAlignment="1">
      <alignment horizontal="right" vertical="center" wrapText="1" readingOrder="1"/>
    </xf>
    <xf numFmtId="3" fontId="7" fillId="0" borderId="2" xfId="0" applyNumberFormat="1" applyFont="1" applyBorder="1" applyAlignment="1">
      <alignment horizontal="right" vertical="center" wrapText="1" readingOrder="1"/>
    </xf>
    <xf numFmtId="0" fontId="7" fillId="0" borderId="2" xfId="0" applyFont="1" applyBorder="1" applyAlignment="1">
      <alignment vertical="center" wrapText="1" readingOrder="1"/>
    </xf>
    <xf numFmtId="4" fontId="6" fillId="7" borderId="2" xfId="0" applyNumberFormat="1" applyFont="1" applyFill="1" applyBorder="1" applyAlignment="1" applyProtection="1">
      <alignment vertical="center" wrapText="1"/>
      <protection locked="0"/>
    </xf>
    <xf numFmtId="3" fontId="14" fillId="0" borderId="2" xfId="0" applyNumberFormat="1" applyFont="1" applyBorder="1" applyAlignment="1">
      <alignment horizontal="right" vertical="center" wrapText="1" readingOrder="1"/>
    </xf>
    <xf numFmtId="165" fontId="25" fillId="0" borderId="2" xfId="0" applyNumberFormat="1" applyFont="1" applyBorder="1" applyAlignment="1">
      <alignment vertical="center"/>
    </xf>
    <xf numFmtId="165" fontId="20" fillId="0" borderId="2" xfId="0" applyNumberFormat="1" applyFont="1" applyBorder="1" applyAlignment="1">
      <alignment vertical="center"/>
    </xf>
    <xf numFmtId="3" fontId="15" fillId="0" borderId="2" xfId="0" applyNumberFormat="1" applyFont="1" applyBorder="1" applyAlignment="1">
      <alignment horizontal="right" vertical="center" wrapText="1" readingOrder="1"/>
    </xf>
    <xf numFmtId="0" fontId="5" fillId="0" borderId="2" xfId="0" applyFont="1" applyBorder="1" applyAlignment="1">
      <alignment vertical="center" wrapText="1" readingOrder="1"/>
    </xf>
    <xf numFmtId="0" fontId="7" fillId="4" borderId="2" xfId="0" applyFont="1" applyFill="1" applyBorder="1" applyAlignment="1">
      <alignment vertical="center" wrapText="1" readingOrder="1"/>
    </xf>
    <xf numFmtId="0" fontId="8" fillId="4" borderId="2" xfId="0" applyFont="1" applyFill="1" applyBorder="1" applyAlignment="1">
      <alignment horizontal="center" vertical="center" wrapText="1" readingOrder="1"/>
    </xf>
    <xf numFmtId="0" fontId="7" fillId="4" borderId="2" xfId="0" applyFont="1" applyFill="1" applyBorder="1" applyAlignment="1">
      <alignment horizontal="center" vertical="center" wrapText="1" readingOrder="1"/>
    </xf>
    <xf numFmtId="0" fontId="7" fillId="4" borderId="2" xfId="0" applyFont="1" applyFill="1" applyBorder="1" applyAlignment="1" applyProtection="1">
      <alignment vertical="center" wrapText="1"/>
      <protection locked="0"/>
    </xf>
    <xf numFmtId="3" fontId="13" fillId="4" borderId="2" xfId="0" applyNumberFormat="1" applyFont="1" applyFill="1" applyBorder="1" applyAlignment="1">
      <alignment horizontal="right" vertical="center" wrapText="1" readingOrder="1"/>
    </xf>
    <xf numFmtId="3" fontId="7" fillId="4" borderId="2" xfId="0" applyNumberFormat="1" applyFont="1" applyFill="1" applyBorder="1" applyAlignment="1">
      <alignment horizontal="right" vertical="center" wrapText="1" readingOrder="1"/>
    </xf>
    <xf numFmtId="9" fontId="7" fillId="4" borderId="2" xfId="2" applyFont="1" applyFill="1" applyBorder="1" applyAlignment="1" applyProtection="1">
      <alignment vertical="center" wrapText="1"/>
      <protection locked="0"/>
    </xf>
    <xf numFmtId="10" fontId="8" fillId="4" borderId="2" xfId="0" applyNumberFormat="1" applyFont="1" applyFill="1" applyBorder="1" applyAlignment="1">
      <alignment horizontal="center" vertical="center" wrapText="1" readingOrder="1"/>
    </xf>
    <xf numFmtId="0" fontId="8" fillId="0" borderId="2" xfId="0" applyFont="1" applyBorder="1" applyAlignment="1">
      <alignment vertical="center" wrapText="1" readingOrder="1"/>
    </xf>
    <xf numFmtId="0" fontId="8" fillId="0" borderId="2" xfId="0" applyFont="1" applyBorder="1" applyAlignment="1">
      <alignment horizontal="left" vertical="center" wrapText="1" readingOrder="1"/>
    </xf>
    <xf numFmtId="3" fontId="16" fillId="0" borderId="2" xfId="0" applyNumberFormat="1" applyFont="1" applyBorder="1" applyAlignment="1">
      <alignment horizontal="right" vertical="center" wrapText="1" readingOrder="1"/>
    </xf>
    <xf numFmtId="3" fontId="8" fillId="0" borderId="2" xfId="0" applyNumberFormat="1" applyFont="1" applyBorder="1" applyAlignment="1">
      <alignment horizontal="right" vertical="center" wrapText="1" readingOrder="1"/>
    </xf>
    <xf numFmtId="0" fontId="4" fillId="3" borderId="2" xfId="0" applyFont="1" applyFill="1" applyBorder="1" applyAlignment="1">
      <alignment horizontal="left" vertical="center" wrapText="1" readingOrder="1"/>
    </xf>
    <xf numFmtId="0" fontId="10" fillId="3" borderId="2" xfId="0" applyFont="1" applyFill="1" applyBorder="1" applyAlignment="1">
      <alignment horizontal="center" vertical="center" wrapText="1" readingOrder="1"/>
    </xf>
    <xf numFmtId="0" fontId="4" fillId="3" borderId="2" xfId="0" applyFont="1" applyFill="1" applyBorder="1" applyAlignment="1">
      <alignment horizontal="center" vertical="center" wrapText="1" readingOrder="1"/>
    </xf>
    <xf numFmtId="3" fontId="17" fillId="3" borderId="2" xfId="0" applyNumberFormat="1" applyFont="1" applyFill="1" applyBorder="1" applyAlignment="1">
      <alignment horizontal="right" vertical="center" wrapText="1" readingOrder="1"/>
    </xf>
    <xf numFmtId="3" fontId="4" fillId="3" borderId="2" xfId="0" applyNumberFormat="1" applyFont="1" applyFill="1" applyBorder="1" applyAlignment="1">
      <alignment horizontal="right" vertical="center" wrapText="1" readingOrder="1"/>
    </xf>
    <xf numFmtId="167" fontId="4" fillId="3" borderId="2" xfId="0" applyNumberFormat="1" applyFont="1" applyFill="1" applyBorder="1" applyAlignment="1">
      <alignment horizontal="right" vertical="center" wrapText="1" readingOrder="1"/>
    </xf>
    <xf numFmtId="165" fontId="10" fillId="3" borderId="2" xfId="0" applyNumberFormat="1" applyFont="1" applyFill="1" applyBorder="1" applyAlignment="1">
      <alignment horizontal="right" vertical="center" wrapText="1" readingOrder="1"/>
    </xf>
    <xf numFmtId="43" fontId="5" fillId="0" borderId="2" xfId="1" applyFont="1" applyFill="1" applyBorder="1" applyAlignment="1">
      <alignment horizontal="left" vertical="center" wrapText="1" readingOrder="1"/>
    </xf>
    <xf numFmtId="43" fontId="11" fillId="0" borderId="2" xfId="1" applyFont="1" applyFill="1" applyBorder="1" applyAlignment="1">
      <alignment horizontal="center" vertical="center" wrapText="1" readingOrder="1"/>
    </xf>
    <xf numFmtId="43" fontId="5" fillId="0" borderId="2" xfId="1" applyFont="1" applyFill="1" applyBorder="1" applyAlignment="1">
      <alignment horizontal="center" vertical="center" wrapText="1" readingOrder="1"/>
    </xf>
    <xf numFmtId="43" fontId="5" fillId="7" borderId="2" xfId="1" applyFont="1" applyFill="1" applyBorder="1" applyAlignment="1" applyProtection="1">
      <alignment vertical="center" wrapText="1"/>
      <protection locked="0"/>
    </xf>
    <xf numFmtId="0" fontId="6" fillId="0" borderId="2" xfId="0" applyFont="1" applyBorder="1" applyAlignment="1">
      <alignment vertical="center" wrapText="1" readingOrder="1"/>
    </xf>
    <xf numFmtId="0" fontId="7" fillId="5" borderId="2" xfId="0" applyFont="1" applyFill="1" applyBorder="1" applyAlignment="1">
      <alignment vertical="center" wrapText="1" readingOrder="1"/>
    </xf>
    <xf numFmtId="0" fontId="8" fillId="5" borderId="2" xfId="0" applyFont="1" applyFill="1" applyBorder="1" applyAlignment="1">
      <alignment horizontal="center" vertical="center" wrapText="1" readingOrder="1"/>
    </xf>
    <xf numFmtId="0" fontId="7" fillId="5" borderId="2" xfId="0" applyFont="1" applyFill="1" applyBorder="1" applyAlignment="1">
      <alignment horizontal="center" vertical="center" wrapText="1" readingOrder="1"/>
    </xf>
    <xf numFmtId="0" fontId="7" fillId="5" borderId="2" xfId="0" applyFont="1" applyFill="1" applyBorder="1" applyAlignment="1">
      <alignment horizontal="left" vertical="center" wrapText="1" readingOrder="1"/>
    </xf>
    <xf numFmtId="3" fontId="13" fillId="5" borderId="2" xfId="0" applyNumberFormat="1" applyFont="1" applyFill="1" applyBorder="1" applyAlignment="1">
      <alignment horizontal="right" vertical="center" wrapText="1" readingOrder="1"/>
    </xf>
    <xf numFmtId="3" fontId="7" fillId="5" borderId="2" xfId="0" applyNumberFormat="1" applyFont="1" applyFill="1" applyBorder="1" applyAlignment="1">
      <alignment horizontal="right" vertical="center" wrapText="1" readingOrder="1"/>
    </xf>
    <xf numFmtId="165" fontId="4" fillId="3" borderId="2" xfId="0" applyNumberFormat="1" applyFont="1" applyFill="1" applyBorder="1" applyAlignment="1">
      <alignment vertical="center" wrapText="1" readingOrder="1"/>
    </xf>
    <xf numFmtId="165" fontId="10" fillId="3" borderId="2" xfId="0" applyNumberFormat="1" applyFont="1" applyFill="1" applyBorder="1" applyAlignment="1">
      <alignment horizontal="center" vertical="center" wrapText="1" readingOrder="1"/>
    </xf>
    <xf numFmtId="0" fontId="7" fillId="6" borderId="2" xfId="0" applyFont="1" applyFill="1" applyBorder="1" applyAlignment="1">
      <alignment vertical="center" wrapText="1" readingOrder="1"/>
    </xf>
    <xf numFmtId="0" fontId="7" fillId="6" borderId="2" xfId="0" applyFont="1" applyFill="1" applyBorder="1" applyAlignment="1">
      <alignment horizontal="left" vertical="center" wrapText="1" readingOrder="1"/>
    </xf>
    <xf numFmtId="164" fontId="7" fillId="6" borderId="2" xfId="0" applyNumberFormat="1" applyFont="1" applyFill="1" applyBorder="1" applyAlignment="1">
      <alignment horizontal="right" vertical="center" wrapText="1" readingOrder="1"/>
    </xf>
    <xf numFmtId="164" fontId="7" fillId="0" borderId="2" xfId="0" applyNumberFormat="1" applyFont="1" applyBorder="1" applyAlignment="1">
      <alignment horizontal="right" vertical="center" wrapText="1" readingOrder="1"/>
    </xf>
    <xf numFmtId="164" fontId="13" fillId="0" borderId="2" xfId="0" applyNumberFormat="1" applyFont="1" applyBorder="1" applyAlignment="1">
      <alignment horizontal="right" vertical="center" wrapText="1" readingOrder="1"/>
    </xf>
    <xf numFmtId="4" fontId="5" fillId="0" borderId="2" xfId="0" applyNumberFormat="1" applyFont="1" applyBorder="1" applyAlignment="1" applyProtection="1">
      <alignment vertical="center" wrapText="1"/>
      <protection locked="0"/>
    </xf>
    <xf numFmtId="4" fontId="7" fillId="0" borderId="2" xfId="0" applyNumberFormat="1" applyFont="1" applyBorder="1" applyAlignment="1" applyProtection="1">
      <alignment vertical="center" wrapText="1"/>
      <protection locked="0"/>
    </xf>
    <xf numFmtId="10" fontId="10" fillId="3" borderId="2" xfId="0" applyNumberFormat="1" applyFont="1" applyFill="1" applyBorder="1" applyAlignment="1">
      <alignment horizontal="center" vertical="center" wrapText="1" readingOrder="1"/>
    </xf>
    <xf numFmtId="0" fontId="5" fillId="7" borderId="2" xfId="0" applyFont="1" applyFill="1" applyBorder="1" applyAlignment="1">
      <alignment horizontal="left" vertical="center" wrapText="1" readingOrder="1"/>
    </xf>
    <xf numFmtId="0" fontId="11" fillId="7" borderId="2" xfId="0" applyFont="1" applyFill="1" applyBorder="1" applyAlignment="1">
      <alignment horizontal="center" vertical="center" wrapText="1" readingOrder="1"/>
    </xf>
    <xf numFmtId="0" fontId="5" fillId="7" borderId="2" xfId="0" applyFont="1" applyFill="1" applyBorder="1" applyAlignment="1">
      <alignment horizontal="center" vertical="center" wrapText="1" readingOrder="1"/>
    </xf>
    <xf numFmtId="3" fontId="5" fillId="7" borderId="2" xfId="0" applyNumberFormat="1" applyFont="1" applyFill="1" applyBorder="1" applyAlignment="1">
      <alignment horizontal="right" vertical="center" wrapText="1" readingOrder="1"/>
    </xf>
    <xf numFmtId="0" fontId="3" fillId="8" borderId="2" xfId="0" applyFont="1" applyFill="1" applyBorder="1" applyAlignment="1">
      <alignment vertical="center" wrapText="1" readingOrder="1"/>
    </xf>
    <xf numFmtId="0" fontId="9" fillId="8" borderId="2" xfId="0" applyFont="1" applyFill="1" applyBorder="1" applyAlignment="1">
      <alignment horizontal="center" vertical="center" wrapText="1" readingOrder="1"/>
    </xf>
    <xf numFmtId="0" fontId="3" fillId="8" borderId="2" xfId="0" applyFont="1" applyFill="1" applyBorder="1" applyAlignment="1">
      <alignment horizontal="center" vertical="center" wrapText="1" readingOrder="1"/>
    </xf>
    <xf numFmtId="0" fontId="3" fillId="8" borderId="2" xfId="0" applyFont="1" applyFill="1" applyBorder="1" applyAlignment="1">
      <alignment horizontal="left" vertical="center" wrapText="1" readingOrder="1"/>
    </xf>
    <xf numFmtId="3" fontId="3" fillId="8" borderId="2" xfId="0" applyNumberFormat="1" applyFont="1" applyFill="1" applyBorder="1" applyAlignment="1">
      <alignment horizontal="right" vertical="center" wrapText="1" readingOrder="1"/>
    </xf>
    <xf numFmtId="10" fontId="9" fillId="8" borderId="2" xfId="0" applyNumberFormat="1" applyFont="1" applyFill="1" applyBorder="1" applyAlignment="1">
      <alignment horizontal="center" vertical="center" wrapText="1" readingOrder="1"/>
    </xf>
    <xf numFmtId="0" fontId="7" fillId="7" borderId="2" xfId="0" applyFont="1" applyFill="1" applyBorder="1" applyAlignment="1">
      <alignment vertical="center" wrapText="1" readingOrder="1"/>
    </xf>
    <xf numFmtId="0" fontId="8" fillId="7" borderId="2" xfId="0" applyFont="1" applyFill="1" applyBorder="1" applyAlignment="1">
      <alignment horizontal="center" vertical="center" wrapText="1" readingOrder="1"/>
    </xf>
    <xf numFmtId="0" fontId="7" fillId="7" borderId="2" xfId="0" applyFont="1" applyFill="1" applyBorder="1" applyAlignment="1">
      <alignment horizontal="center" vertical="center" wrapText="1" readingOrder="1"/>
    </xf>
    <xf numFmtId="0" fontId="7" fillId="7" borderId="2" xfId="0" applyFont="1" applyFill="1" applyBorder="1" applyAlignment="1">
      <alignment horizontal="left" vertical="center" wrapText="1" readingOrder="1"/>
    </xf>
    <xf numFmtId="3" fontId="7" fillId="7" borderId="2" xfId="0" applyNumberFormat="1" applyFont="1" applyFill="1" applyBorder="1" applyAlignment="1">
      <alignment horizontal="right" vertical="center" wrapText="1" readingOrder="1"/>
    </xf>
    <xf numFmtId="4" fontId="7" fillId="7" borderId="2" xfId="0" applyNumberFormat="1" applyFont="1" applyFill="1" applyBorder="1" applyAlignment="1">
      <alignment horizontal="right" vertical="center" wrapText="1" readingOrder="1"/>
    </xf>
    <xf numFmtId="165" fontId="22" fillId="0" borderId="2" xfId="2" applyNumberFormat="1" applyFont="1" applyFill="1" applyBorder="1" applyAlignment="1">
      <alignment horizontal="right" vertical="center" wrapText="1" readingOrder="1"/>
    </xf>
    <xf numFmtId="165" fontId="3" fillId="0" borderId="2" xfId="2" applyNumberFormat="1" applyFont="1" applyFill="1" applyBorder="1" applyAlignment="1">
      <alignment horizontal="right" vertical="center" wrapText="1" readingOrder="1"/>
    </xf>
    <xf numFmtId="17" fontId="3" fillId="2" borderId="2" xfId="0" applyNumberFormat="1" applyFont="1" applyFill="1" applyBorder="1" applyAlignment="1">
      <alignment vertical="center" wrapText="1" readingOrder="1"/>
    </xf>
    <xf numFmtId="0" fontId="3" fillId="2" borderId="2" xfId="0" applyFont="1" applyFill="1" applyBorder="1" applyAlignment="1">
      <alignment horizontal="center" vertical="center" wrapText="1" readingOrder="1"/>
    </xf>
    <xf numFmtId="3" fontId="3" fillId="2" borderId="2" xfId="0" applyNumberFormat="1" applyFont="1" applyFill="1" applyBorder="1" applyAlignment="1">
      <alignment horizontal="right" vertical="center" wrapText="1" readingOrder="1"/>
    </xf>
    <xf numFmtId="165" fontId="3" fillId="2" borderId="2" xfId="0" applyNumberFormat="1" applyFont="1" applyFill="1" applyBorder="1" applyAlignment="1">
      <alignment horizontal="center" vertical="center" wrapText="1" readingOrder="1"/>
    </xf>
    <xf numFmtId="165" fontId="9" fillId="8" borderId="2" xfId="0" applyNumberFormat="1" applyFont="1" applyFill="1" applyBorder="1" applyAlignment="1">
      <alignment horizontal="center" vertical="center" wrapText="1" readingOrder="1"/>
    </xf>
    <xf numFmtId="0" fontId="3" fillId="0" borderId="1" xfId="0" applyFont="1" applyFill="1" applyBorder="1" applyAlignment="1">
      <alignment horizontal="center" vertical="center" wrapText="1" readingOrder="1"/>
    </xf>
    <xf numFmtId="0" fontId="3" fillId="0" borderId="4" xfId="0" applyFont="1" applyFill="1" applyBorder="1" applyAlignment="1">
      <alignment horizontal="center" vertical="center" wrapText="1" readingOrder="1"/>
    </xf>
    <xf numFmtId="0" fontId="14" fillId="0" borderId="5" xfId="4" applyFont="1" applyBorder="1" applyAlignment="1">
      <alignment horizontal="left" vertical="center" wrapText="1" readingOrder="1"/>
    </xf>
    <xf numFmtId="0" fontId="14" fillId="0" borderId="6" xfId="4" applyFont="1" applyBorder="1" applyAlignment="1">
      <alignment horizontal="left" vertical="center" wrapText="1" readingOrder="1"/>
    </xf>
    <xf numFmtId="0" fontId="14" fillId="0" borderId="7" xfId="4" applyFont="1" applyBorder="1" applyAlignment="1">
      <alignment horizontal="left" vertical="center" wrapText="1" readingOrder="1"/>
    </xf>
  </cellXfs>
  <cellStyles count="7">
    <cellStyle name="Millares" xfId="1" builtinId="3"/>
    <cellStyle name="Millares 2" xfId="5" xr:uid="{DE9405F3-5813-4F3D-ADFE-6C2493F11374}"/>
    <cellStyle name="Normal" xfId="0" builtinId="0"/>
    <cellStyle name="Normal 2" xfId="4" xr:uid="{70654C25-B91D-44EF-91F8-9D7D023BDA10}"/>
    <cellStyle name="Normal 3" xfId="3" xr:uid="{89588B77-9773-4CB2-A559-5FBB69C9F1C0}"/>
    <cellStyle name="Porcentaje" xfId="2" builtinId="5"/>
    <cellStyle name="Porcentaje 2" xfId="6" xr:uid="{89FA6B21-30F1-4487-9CB8-35242E967125}"/>
  </cellStyles>
  <dxfs count="0"/>
  <tableStyles count="0" defaultTableStyle="TableStyleMedium2" defaultPivotStyle="PivotStyleLight16"/>
  <colors>
    <mruColors>
      <color rgb="FF6721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403389</xdr:colOff>
      <xdr:row>0</xdr:row>
      <xdr:rowOff>74951</xdr:rowOff>
    </xdr:from>
    <xdr:to>
      <xdr:col>2</xdr:col>
      <xdr:colOff>183588</xdr:colOff>
      <xdr:row>2</xdr:row>
      <xdr:rowOff>375511</xdr:rowOff>
    </xdr:to>
    <xdr:pic>
      <xdr:nvPicPr>
        <xdr:cNvPr id="2" name="Imagen 1">
          <a:extLst>
            <a:ext uri="{FF2B5EF4-FFF2-40B4-BE49-F238E27FC236}">
              <a16:creationId xmlns:a16="http://schemas.microsoft.com/office/drawing/2014/main" id="{86C5FC10-25A5-4978-88F4-F8316C6F9695}"/>
            </a:ext>
          </a:extLst>
        </xdr:cNvPr>
        <xdr:cNvPicPr>
          <a:picLocks noChangeAspect="1"/>
        </xdr:cNvPicPr>
      </xdr:nvPicPr>
      <xdr:blipFill>
        <a:blip xmlns:r="http://schemas.openxmlformats.org/officeDocument/2006/relationships" r:embed="rId1"/>
        <a:stretch>
          <a:fillRect/>
        </a:stretch>
      </xdr:blipFill>
      <xdr:spPr>
        <a:xfrm>
          <a:off x="403389" y="74951"/>
          <a:ext cx="1889417" cy="823954"/>
        </a:xfrm>
        <a:prstGeom prst="rect">
          <a:avLst/>
        </a:prstGeom>
      </xdr:spPr>
    </xdr:pic>
    <xdr:clientData/>
  </xdr:twoCellAnchor>
  <xdr:twoCellAnchor editAs="oneCell">
    <xdr:from>
      <xdr:col>8</xdr:col>
      <xdr:colOff>212496</xdr:colOff>
      <xdr:row>0</xdr:row>
      <xdr:rowOff>96431</xdr:rowOff>
    </xdr:from>
    <xdr:to>
      <xdr:col>10</xdr:col>
      <xdr:colOff>239768</xdr:colOff>
      <xdr:row>2</xdr:row>
      <xdr:rowOff>190852</xdr:rowOff>
    </xdr:to>
    <xdr:pic>
      <xdr:nvPicPr>
        <xdr:cNvPr id="3" name="1 Imagen">
          <a:extLst>
            <a:ext uri="{FF2B5EF4-FFF2-40B4-BE49-F238E27FC236}">
              <a16:creationId xmlns:a16="http://schemas.microsoft.com/office/drawing/2014/main" id="{97E97172-1218-45FC-A3E2-1D2B03772426}"/>
            </a:ext>
          </a:extLst>
        </xdr:cNvPr>
        <xdr:cNvPicPr/>
      </xdr:nvPicPr>
      <xdr:blipFill rotWithShape="1">
        <a:blip xmlns:r="http://schemas.openxmlformats.org/officeDocument/2006/relationships" r:embed="rId2"/>
        <a:srcRect l="80003" t="31825" b="29395"/>
        <a:stretch/>
      </xdr:blipFill>
      <xdr:spPr>
        <a:xfrm>
          <a:off x="11211529" y="96431"/>
          <a:ext cx="2477143" cy="61283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1660-1FC2-4A87-B1A4-7F0BEBE46442}">
  <dimension ref="A2:N168"/>
  <sheetViews>
    <sheetView showGridLines="0" tabSelected="1" zoomScale="93" zoomScaleNormal="93" workbookViewId="0">
      <pane ySplit="4" topLeftCell="A5" activePane="bottomLeft" state="frozen"/>
      <selection pane="bottomLeft" activeCell="F172" sqref="F172"/>
    </sheetView>
  </sheetViews>
  <sheetFormatPr baseColWidth="10" defaultRowHeight="14.4" x14ac:dyDescent="0.3"/>
  <cols>
    <col min="1" max="1" width="18.33203125" customWidth="1"/>
    <col min="2" max="2" width="12.44140625" customWidth="1"/>
    <col min="3" max="3" width="9" customWidth="1"/>
    <col min="4" max="4" width="8" customWidth="1"/>
    <col min="5" max="5" width="35.33203125" customWidth="1"/>
    <col min="6" max="6" width="21" customWidth="1"/>
    <col min="7" max="7" width="24.5546875" customWidth="1"/>
    <col min="8" max="8" width="20.21875" customWidth="1"/>
    <col min="9" max="9" width="21.5546875" customWidth="1"/>
    <col min="10" max="10" width="14.21875" customWidth="1"/>
    <col min="11" max="11" width="13.33203125" customWidth="1"/>
  </cols>
  <sheetData>
    <row r="2" spans="1:11" ht="26.4" customHeight="1" x14ac:dyDescent="0.3">
      <c r="A2" s="2" t="s">
        <v>287</v>
      </c>
      <c r="B2" s="3"/>
      <c r="C2" s="3"/>
      <c r="D2" s="3"/>
      <c r="E2" s="3"/>
      <c r="F2" s="3"/>
      <c r="G2" s="3"/>
      <c r="H2" s="3"/>
      <c r="I2" s="3"/>
      <c r="J2" s="3"/>
      <c r="K2" s="3"/>
    </row>
    <row r="3" spans="1:11" ht="35.4" customHeight="1" x14ac:dyDescent="0.3">
      <c r="E3" s="2" t="s">
        <v>288</v>
      </c>
      <c r="F3" s="3"/>
      <c r="G3" s="3"/>
      <c r="H3" s="3"/>
      <c r="I3" s="3"/>
      <c r="J3" s="3"/>
      <c r="K3" s="3"/>
    </row>
    <row r="4" spans="1:11" ht="34.200000000000003" x14ac:dyDescent="0.3">
      <c r="A4" s="1" t="s">
        <v>0</v>
      </c>
      <c r="B4" s="1" t="s">
        <v>136</v>
      </c>
      <c r="C4" s="1" t="s">
        <v>139</v>
      </c>
      <c r="D4" s="1" t="s">
        <v>144</v>
      </c>
      <c r="E4" s="1" t="s">
        <v>147</v>
      </c>
      <c r="F4" s="1" t="s">
        <v>281</v>
      </c>
      <c r="G4" s="1" t="s">
        <v>282</v>
      </c>
      <c r="H4" s="1" t="s">
        <v>283</v>
      </c>
      <c r="I4" s="1" t="s">
        <v>284</v>
      </c>
      <c r="J4" s="1" t="s">
        <v>285</v>
      </c>
      <c r="K4" s="1" t="s">
        <v>286</v>
      </c>
    </row>
    <row r="5" spans="1:11" ht="15.6" x14ac:dyDescent="0.3">
      <c r="A5" s="5" t="s">
        <v>1</v>
      </c>
      <c r="B5" s="6"/>
      <c r="C5" s="6"/>
      <c r="D5" s="7"/>
      <c r="E5" s="8" t="s">
        <v>148</v>
      </c>
      <c r="F5" s="9">
        <f t="shared" ref="F5:I5" si="0">SUM(F6+F40+F120+F134)</f>
        <v>166133000000</v>
      </c>
      <c r="G5" s="9">
        <f t="shared" si="0"/>
        <v>115431612092</v>
      </c>
      <c r="H5" s="9">
        <f t="shared" si="0"/>
        <v>102196354811.41</v>
      </c>
      <c r="I5" s="9">
        <f t="shared" si="0"/>
        <v>102124365854.83</v>
      </c>
      <c r="J5" s="10">
        <v>0.69437978363420894</v>
      </c>
      <c r="K5" s="11">
        <v>0.61476298785114025</v>
      </c>
    </row>
    <row r="6" spans="1:11" ht="15.6" x14ac:dyDescent="0.3">
      <c r="A6" s="12" t="s">
        <v>2</v>
      </c>
      <c r="B6" s="13"/>
      <c r="C6" s="13"/>
      <c r="D6" s="14"/>
      <c r="E6" s="12" t="s">
        <v>149</v>
      </c>
      <c r="F6" s="15">
        <f t="shared" ref="F6" si="1">F7</f>
        <v>127363000000</v>
      </c>
      <c r="G6" s="15">
        <f>G7+0</f>
        <v>82257400948</v>
      </c>
      <c r="H6" s="15">
        <f t="shared" ref="H6:I6" si="2">H7</f>
        <v>82196360978</v>
      </c>
      <c r="I6" s="15">
        <f t="shared" si="2"/>
        <v>82196360978</v>
      </c>
      <c r="J6" s="16">
        <v>0.64585005808594331</v>
      </c>
      <c r="K6" s="17">
        <v>0.64537079825380994</v>
      </c>
    </row>
    <row r="7" spans="1:11" ht="31.2" x14ac:dyDescent="0.3">
      <c r="A7" s="18" t="s">
        <v>3</v>
      </c>
      <c r="B7" s="19"/>
      <c r="C7" s="19"/>
      <c r="D7" s="20"/>
      <c r="E7" s="21" t="s">
        <v>150</v>
      </c>
      <c r="F7" s="22">
        <f t="shared" ref="F7:I7" si="3">SUM(F8+F21+F29)</f>
        <v>127363000000</v>
      </c>
      <c r="G7" s="22">
        <f t="shared" si="3"/>
        <v>82257400948</v>
      </c>
      <c r="H7" s="22">
        <f t="shared" si="3"/>
        <v>82196360978</v>
      </c>
      <c r="I7" s="22">
        <f t="shared" si="3"/>
        <v>82196360978</v>
      </c>
      <c r="J7" s="23">
        <v>0.64585005808594331</v>
      </c>
      <c r="K7" s="24">
        <v>0.64537079825380994</v>
      </c>
    </row>
    <row r="8" spans="1:11" ht="15.6" x14ac:dyDescent="0.3">
      <c r="A8" s="18" t="s">
        <v>4</v>
      </c>
      <c r="B8" s="19" t="s">
        <v>137</v>
      </c>
      <c r="C8" s="19">
        <v>10</v>
      </c>
      <c r="D8" s="20" t="s">
        <v>145</v>
      </c>
      <c r="E8" s="21" t="s">
        <v>151</v>
      </c>
      <c r="F8" s="22">
        <f t="shared" ref="F8:I8" si="4">SUM(F9+F19)</f>
        <v>83338000000</v>
      </c>
      <c r="G8" s="22">
        <f t="shared" si="4"/>
        <v>53870952839</v>
      </c>
      <c r="H8" s="22">
        <f t="shared" si="4"/>
        <v>53832901766</v>
      </c>
      <c r="I8" s="22">
        <f t="shared" si="4"/>
        <v>53832901766</v>
      </c>
      <c r="J8" s="23">
        <v>0.64641523481485041</v>
      </c>
      <c r="K8" s="24">
        <v>0.64595864750773957</v>
      </c>
    </row>
    <row r="9" spans="1:11" ht="15.6" x14ac:dyDescent="0.3">
      <c r="A9" s="25" t="s">
        <v>5</v>
      </c>
      <c r="B9" s="26" t="s">
        <v>137</v>
      </c>
      <c r="C9" s="26">
        <v>10</v>
      </c>
      <c r="D9" s="27" t="s">
        <v>145</v>
      </c>
      <c r="E9" s="21" t="s">
        <v>152</v>
      </c>
      <c r="F9" s="28">
        <f>SUM(F10:F18)</f>
        <v>80338000000</v>
      </c>
      <c r="G9" s="28">
        <f t="shared" ref="G9:I9" si="5">SUM(G10:G18)</f>
        <v>52058574491</v>
      </c>
      <c r="H9" s="28">
        <f t="shared" si="5"/>
        <v>52020523418</v>
      </c>
      <c r="I9" s="28">
        <f t="shared" si="5"/>
        <v>52020523418</v>
      </c>
      <c r="J9" s="23">
        <v>0.64799440477731585</v>
      </c>
      <c r="K9" s="24">
        <v>0.64752076748238696</v>
      </c>
    </row>
    <row r="10" spans="1:11" ht="27.6" x14ac:dyDescent="0.3">
      <c r="A10" s="29" t="s">
        <v>6</v>
      </c>
      <c r="B10" s="30" t="s">
        <v>137</v>
      </c>
      <c r="C10" s="30" t="s">
        <v>140</v>
      </c>
      <c r="D10" s="31" t="s">
        <v>145</v>
      </c>
      <c r="E10" s="32" t="s">
        <v>153</v>
      </c>
      <c r="F10" s="33">
        <v>54950000000</v>
      </c>
      <c r="G10" s="34">
        <v>36940246447</v>
      </c>
      <c r="H10" s="34">
        <v>36940246447</v>
      </c>
      <c r="I10" s="34">
        <v>36940246447</v>
      </c>
      <c r="J10" s="23"/>
      <c r="K10" s="24"/>
    </row>
    <row r="11" spans="1:11" ht="27.6" x14ac:dyDescent="0.3">
      <c r="A11" s="35" t="s">
        <v>7</v>
      </c>
      <c r="B11" s="30" t="s">
        <v>137</v>
      </c>
      <c r="C11" s="30" t="s">
        <v>140</v>
      </c>
      <c r="D11" s="31" t="s">
        <v>145</v>
      </c>
      <c r="E11" s="29" t="s">
        <v>154</v>
      </c>
      <c r="F11" s="33">
        <v>994000000</v>
      </c>
      <c r="G11" s="34">
        <v>596459245</v>
      </c>
      <c r="H11" s="34">
        <v>596459245</v>
      </c>
      <c r="I11" s="34">
        <v>596459245</v>
      </c>
      <c r="J11" s="23"/>
      <c r="K11" s="24"/>
    </row>
    <row r="12" spans="1:11" ht="27.6" x14ac:dyDescent="0.3">
      <c r="A12" s="35" t="s">
        <v>8</v>
      </c>
      <c r="B12" s="30" t="s">
        <v>137</v>
      </c>
      <c r="C12" s="30" t="s">
        <v>140</v>
      </c>
      <c r="D12" s="31" t="s">
        <v>145</v>
      </c>
      <c r="E12" s="29" t="s">
        <v>155</v>
      </c>
      <c r="F12" s="33">
        <v>408000000</v>
      </c>
      <c r="G12" s="34">
        <v>264473816</v>
      </c>
      <c r="H12" s="34">
        <v>264473816</v>
      </c>
      <c r="I12" s="34">
        <v>264473816</v>
      </c>
      <c r="J12" s="23"/>
      <c r="K12" s="24"/>
    </row>
    <row r="13" spans="1:11" ht="27.6" x14ac:dyDescent="0.3">
      <c r="A13" s="35" t="s">
        <v>9</v>
      </c>
      <c r="B13" s="30" t="s">
        <v>137</v>
      </c>
      <c r="C13" s="30" t="s">
        <v>140</v>
      </c>
      <c r="D13" s="31" t="s">
        <v>145</v>
      </c>
      <c r="E13" s="29" t="s">
        <v>156</v>
      </c>
      <c r="F13" s="33">
        <v>800000000</v>
      </c>
      <c r="G13" s="34">
        <v>494980200</v>
      </c>
      <c r="H13" s="34">
        <v>494980200</v>
      </c>
      <c r="I13" s="34">
        <v>494980200</v>
      </c>
      <c r="J13" s="23"/>
      <c r="K13" s="24"/>
    </row>
    <row r="14" spans="1:11" ht="27.6" x14ac:dyDescent="0.3">
      <c r="A14" s="35" t="s">
        <v>10</v>
      </c>
      <c r="B14" s="30" t="s">
        <v>137</v>
      </c>
      <c r="C14" s="30" t="s">
        <v>140</v>
      </c>
      <c r="D14" s="31" t="s">
        <v>145</v>
      </c>
      <c r="E14" s="29" t="s">
        <v>157</v>
      </c>
      <c r="F14" s="33">
        <v>3700000000</v>
      </c>
      <c r="G14" s="34">
        <v>3608063348</v>
      </c>
      <c r="H14" s="34">
        <v>3600275280</v>
      </c>
      <c r="I14" s="34">
        <v>3600275280</v>
      </c>
      <c r="J14" s="23"/>
      <c r="K14" s="24"/>
    </row>
    <row r="15" spans="1:11" ht="27.6" x14ac:dyDescent="0.3">
      <c r="A15" s="35" t="s">
        <v>11</v>
      </c>
      <c r="B15" s="30" t="s">
        <v>137</v>
      </c>
      <c r="C15" s="30" t="s">
        <v>140</v>
      </c>
      <c r="D15" s="31" t="s">
        <v>145</v>
      </c>
      <c r="E15" s="29" t="s">
        <v>158</v>
      </c>
      <c r="F15" s="33">
        <v>2300000000</v>
      </c>
      <c r="G15" s="34">
        <v>1569113379</v>
      </c>
      <c r="H15" s="34">
        <v>1566000095</v>
      </c>
      <c r="I15" s="34">
        <v>1566000095</v>
      </c>
      <c r="J15" s="23"/>
      <c r="K15" s="24"/>
    </row>
    <row r="16" spans="1:11" ht="27.6" x14ac:dyDescent="0.3">
      <c r="A16" s="35" t="s">
        <v>12</v>
      </c>
      <c r="B16" s="30" t="s">
        <v>137</v>
      </c>
      <c r="C16" s="30" t="s">
        <v>140</v>
      </c>
      <c r="D16" s="31" t="s">
        <v>145</v>
      </c>
      <c r="E16" s="29" t="s">
        <v>159</v>
      </c>
      <c r="F16" s="33">
        <v>11200000000</v>
      </c>
      <c r="G16" s="34">
        <v>6661349160</v>
      </c>
      <c r="H16" s="34">
        <v>6652989151</v>
      </c>
      <c r="I16" s="34">
        <v>6652989151</v>
      </c>
      <c r="J16" s="23"/>
      <c r="K16" s="24"/>
    </row>
    <row r="17" spans="1:13" ht="27.6" x14ac:dyDescent="0.3">
      <c r="A17" s="35" t="s">
        <v>13</v>
      </c>
      <c r="B17" s="30" t="s">
        <v>137</v>
      </c>
      <c r="C17" s="30" t="s">
        <v>140</v>
      </c>
      <c r="D17" s="31" t="s">
        <v>145</v>
      </c>
      <c r="E17" s="29" t="s">
        <v>160</v>
      </c>
      <c r="F17" s="33">
        <v>2686000000</v>
      </c>
      <c r="G17" s="34">
        <v>72007354</v>
      </c>
      <c r="H17" s="34">
        <v>64673552</v>
      </c>
      <c r="I17" s="34">
        <v>64673552</v>
      </c>
      <c r="J17" s="23"/>
      <c r="K17" s="24"/>
    </row>
    <row r="18" spans="1:13" ht="27.6" x14ac:dyDescent="0.3">
      <c r="A18" s="35" t="s">
        <v>14</v>
      </c>
      <c r="B18" s="30" t="s">
        <v>137</v>
      </c>
      <c r="C18" s="30" t="s">
        <v>140</v>
      </c>
      <c r="D18" s="31" t="s">
        <v>145</v>
      </c>
      <c r="E18" s="29" t="s">
        <v>161</v>
      </c>
      <c r="F18" s="33">
        <v>3300000000</v>
      </c>
      <c r="G18" s="34">
        <v>1851881542</v>
      </c>
      <c r="H18" s="34">
        <v>1840425632</v>
      </c>
      <c r="I18" s="34">
        <v>1840425632</v>
      </c>
      <c r="J18" s="23"/>
      <c r="K18" s="24"/>
    </row>
    <row r="19" spans="1:13" ht="15.6" x14ac:dyDescent="0.3">
      <c r="A19" s="25" t="s">
        <v>15</v>
      </c>
      <c r="B19" s="26" t="s">
        <v>137</v>
      </c>
      <c r="C19" s="26">
        <v>10</v>
      </c>
      <c r="D19" s="27" t="s">
        <v>145</v>
      </c>
      <c r="E19" s="36" t="s">
        <v>162</v>
      </c>
      <c r="F19" s="37">
        <f>F20</f>
        <v>3000000000</v>
      </c>
      <c r="G19" s="28">
        <f t="shared" ref="G19:I19" si="6">G20</f>
        <v>1812378348</v>
      </c>
      <c r="H19" s="28">
        <f t="shared" si="6"/>
        <v>1812378348</v>
      </c>
      <c r="I19" s="28">
        <f t="shared" si="6"/>
        <v>1812378348</v>
      </c>
      <c r="J19" s="38">
        <v>0.60412611599999999</v>
      </c>
      <c r="K19" s="39">
        <v>0.60412611599999999</v>
      </c>
    </row>
    <row r="20" spans="1:13" ht="27.6" x14ac:dyDescent="0.3">
      <c r="A20" s="35" t="s">
        <v>16</v>
      </c>
      <c r="B20" s="30" t="s">
        <v>137</v>
      </c>
      <c r="C20" s="30" t="s">
        <v>140</v>
      </c>
      <c r="D20" s="31" t="s">
        <v>145</v>
      </c>
      <c r="E20" s="29" t="s">
        <v>163</v>
      </c>
      <c r="F20" s="33">
        <v>3000000000</v>
      </c>
      <c r="G20" s="34">
        <v>1812378348</v>
      </c>
      <c r="H20" s="34">
        <v>1812378348</v>
      </c>
      <c r="I20" s="34">
        <v>1812378348</v>
      </c>
      <c r="J20" s="23"/>
      <c r="K20" s="24"/>
    </row>
    <row r="21" spans="1:13" ht="31.2" x14ac:dyDescent="0.3">
      <c r="A21" s="18" t="s">
        <v>17</v>
      </c>
      <c r="B21" s="20" t="s">
        <v>137</v>
      </c>
      <c r="C21" s="20">
        <v>10</v>
      </c>
      <c r="D21" s="20" t="s">
        <v>145</v>
      </c>
      <c r="E21" s="21" t="s">
        <v>164</v>
      </c>
      <c r="F21" s="40">
        <f>SUM(F22:F28)</f>
        <v>35828000000</v>
      </c>
      <c r="G21" s="22">
        <f t="shared" ref="G21:I21" si="7">SUM(G22:G28)</f>
        <v>23705183611</v>
      </c>
      <c r="H21" s="22">
        <f t="shared" si="7"/>
        <v>23705159315</v>
      </c>
      <c r="I21" s="22">
        <f t="shared" si="7"/>
        <v>23705159315</v>
      </c>
      <c r="J21" s="38">
        <v>0.66163848417438875</v>
      </c>
      <c r="K21" s="39">
        <v>0.661637806045551</v>
      </c>
    </row>
    <row r="22" spans="1:13" ht="27.6" x14ac:dyDescent="0.3">
      <c r="A22" s="35" t="s">
        <v>18</v>
      </c>
      <c r="B22" s="30" t="s">
        <v>137</v>
      </c>
      <c r="C22" s="30" t="s">
        <v>140</v>
      </c>
      <c r="D22" s="31" t="s">
        <v>145</v>
      </c>
      <c r="E22" s="29" t="s">
        <v>165</v>
      </c>
      <c r="F22" s="33">
        <v>9250000000</v>
      </c>
      <c r="G22" s="34">
        <v>6466777454</v>
      </c>
      <c r="H22" s="34">
        <v>6466777454</v>
      </c>
      <c r="I22" s="34">
        <v>6466777454</v>
      </c>
      <c r="J22" s="23"/>
      <c r="K22" s="24"/>
    </row>
    <row r="23" spans="1:13" ht="27.6" x14ac:dyDescent="0.3">
      <c r="A23" s="35" t="s">
        <v>19</v>
      </c>
      <c r="B23" s="30" t="s">
        <v>137</v>
      </c>
      <c r="C23" s="30" t="s">
        <v>140</v>
      </c>
      <c r="D23" s="31" t="s">
        <v>145</v>
      </c>
      <c r="E23" s="29" t="s">
        <v>166</v>
      </c>
      <c r="F23" s="33">
        <v>7450000000</v>
      </c>
      <c r="G23" s="34">
        <v>4512185097</v>
      </c>
      <c r="H23" s="34">
        <v>4512160801</v>
      </c>
      <c r="I23" s="34">
        <v>4512160801</v>
      </c>
      <c r="J23" s="23"/>
      <c r="K23" s="24"/>
    </row>
    <row r="24" spans="1:13" ht="15.6" x14ac:dyDescent="0.3">
      <c r="A24" s="35" t="s">
        <v>20</v>
      </c>
      <c r="B24" s="30" t="s">
        <v>137</v>
      </c>
      <c r="C24" s="30" t="s">
        <v>140</v>
      </c>
      <c r="D24" s="31" t="s">
        <v>145</v>
      </c>
      <c r="E24" s="29" t="s">
        <v>167</v>
      </c>
      <c r="F24" s="33">
        <v>7650000000</v>
      </c>
      <c r="G24" s="34">
        <v>4946729560</v>
      </c>
      <c r="H24" s="34">
        <v>4946729560</v>
      </c>
      <c r="I24" s="34">
        <v>4946729560</v>
      </c>
      <c r="J24" s="23"/>
      <c r="K24" s="24"/>
    </row>
    <row r="25" spans="1:13" ht="27.6" x14ac:dyDescent="0.3">
      <c r="A25" s="35" t="s">
        <v>21</v>
      </c>
      <c r="B25" s="30" t="s">
        <v>137</v>
      </c>
      <c r="C25" s="30" t="s">
        <v>140</v>
      </c>
      <c r="D25" s="31" t="s">
        <v>145</v>
      </c>
      <c r="E25" s="29" t="s">
        <v>168</v>
      </c>
      <c r="F25" s="33">
        <v>3250000000</v>
      </c>
      <c r="G25" s="34">
        <v>2337303100</v>
      </c>
      <c r="H25" s="34">
        <v>2337303100</v>
      </c>
      <c r="I25" s="34">
        <v>2337303100</v>
      </c>
      <c r="J25" s="23"/>
      <c r="K25" s="24"/>
    </row>
    <row r="26" spans="1:13" ht="27.6" x14ac:dyDescent="0.3">
      <c r="A26" s="35" t="s">
        <v>22</v>
      </c>
      <c r="B26" s="30" t="s">
        <v>137</v>
      </c>
      <c r="C26" s="30" t="s">
        <v>140</v>
      </c>
      <c r="D26" s="31" t="s">
        <v>145</v>
      </c>
      <c r="E26" s="29" t="s">
        <v>169</v>
      </c>
      <c r="F26" s="33">
        <v>3850000000</v>
      </c>
      <c r="G26" s="34">
        <v>2521658600</v>
      </c>
      <c r="H26" s="34">
        <v>2521658600</v>
      </c>
      <c r="I26" s="34">
        <v>2521658600</v>
      </c>
      <c r="J26" s="23"/>
      <c r="K26" s="24"/>
    </row>
    <row r="27" spans="1:13" ht="15.6" x14ac:dyDescent="0.3">
      <c r="A27" s="35" t="s">
        <v>23</v>
      </c>
      <c r="B27" s="30" t="s">
        <v>137</v>
      </c>
      <c r="C27" s="30" t="s">
        <v>140</v>
      </c>
      <c r="D27" s="31" t="s">
        <v>145</v>
      </c>
      <c r="E27" s="29" t="s">
        <v>170</v>
      </c>
      <c r="F27" s="33">
        <v>2478000000</v>
      </c>
      <c r="G27" s="34">
        <v>1745545200</v>
      </c>
      <c r="H27" s="34">
        <v>1745545200</v>
      </c>
      <c r="I27" s="34">
        <v>1745545200</v>
      </c>
      <c r="J27" s="23"/>
      <c r="K27" s="24"/>
    </row>
    <row r="28" spans="1:13" ht="15.6" x14ac:dyDescent="0.3">
      <c r="A28" s="35" t="s">
        <v>24</v>
      </c>
      <c r="B28" s="30" t="s">
        <v>137</v>
      </c>
      <c r="C28" s="30" t="s">
        <v>140</v>
      </c>
      <c r="D28" s="31" t="s">
        <v>145</v>
      </c>
      <c r="E28" s="29" t="s">
        <v>171</v>
      </c>
      <c r="F28" s="33">
        <v>1900000000</v>
      </c>
      <c r="G28" s="34">
        <v>1174984600</v>
      </c>
      <c r="H28" s="34">
        <v>1174984600</v>
      </c>
      <c r="I28" s="34">
        <v>1174984600</v>
      </c>
      <c r="J28" s="23"/>
      <c r="K28" s="24"/>
    </row>
    <row r="29" spans="1:13" ht="46.8" x14ac:dyDescent="0.3">
      <c r="A29" s="41" t="s">
        <v>25</v>
      </c>
      <c r="B29" s="19" t="s">
        <v>137</v>
      </c>
      <c r="C29" s="19">
        <v>10</v>
      </c>
      <c r="D29" s="20" t="s">
        <v>145</v>
      </c>
      <c r="E29" s="21" t="s">
        <v>172</v>
      </c>
      <c r="F29" s="40">
        <f>SUM(F34:F39)+F30+0</f>
        <v>8197000000</v>
      </c>
      <c r="G29" s="22">
        <f t="shared" ref="G29:I29" si="8">SUM(G34:G39)+G30</f>
        <v>4681264498</v>
      </c>
      <c r="H29" s="22">
        <f t="shared" si="8"/>
        <v>4658299897</v>
      </c>
      <c r="I29" s="22">
        <f t="shared" si="8"/>
        <v>4658299897</v>
      </c>
      <c r="J29" s="38">
        <v>0.571094851531048</v>
      </c>
      <c r="K29" s="39">
        <v>0.56829326546297421</v>
      </c>
      <c r="M29" s="4"/>
    </row>
    <row r="30" spans="1:13" ht="27.6" x14ac:dyDescent="0.3">
      <c r="A30" s="42" t="s">
        <v>26</v>
      </c>
      <c r="B30" s="43" t="s">
        <v>137</v>
      </c>
      <c r="C30" s="43">
        <v>10</v>
      </c>
      <c r="D30" s="44" t="s">
        <v>145</v>
      </c>
      <c r="E30" s="45" t="s">
        <v>173</v>
      </c>
      <c r="F30" s="46">
        <f>SUM(F31:F33)</f>
        <v>5562000000</v>
      </c>
      <c r="G30" s="47">
        <f t="shared" ref="G30:I30" si="9">SUM(G31:G33)</f>
        <v>2804023524</v>
      </c>
      <c r="H30" s="47">
        <f t="shared" si="9"/>
        <v>2784747403</v>
      </c>
      <c r="I30" s="47">
        <f t="shared" si="9"/>
        <v>2784747403</v>
      </c>
      <c r="J30" s="48">
        <v>50.4</v>
      </c>
      <c r="K30" s="49">
        <v>0.501</v>
      </c>
    </row>
    <row r="31" spans="1:13" ht="27.6" x14ac:dyDescent="0.3">
      <c r="A31" s="50" t="s">
        <v>27</v>
      </c>
      <c r="B31" s="30" t="s">
        <v>137</v>
      </c>
      <c r="C31" s="30" t="s">
        <v>140</v>
      </c>
      <c r="D31" s="30" t="s">
        <v>145</v>
      </c>
      <c r="E31" s="51" t="s">
        <v>174</v>
      </c>
      <c r="F31" s="52">
        <v>4200000000</v>
      </c>
      <c r="G31" s="53">
        <v>2392995439</v>
      </c>
      <c r="H31" s="53">
        <v>2392995439</v>
      </c>
      <c r="I31" s="53">
        <v>2392995439</v>
      </c>
      <c r="J31" s="23"/>
      <c r="K31" s="24"/>
    </row>
    <row r="32" spans="1:13" ht="27.6" x14ac:dyDescent="0.3">
      <c r="A32" s="50" t="s">
        <v>28</v>
      </c>
      <c r="B32" s="30" t="s">
        <v>137</v>
      </c>
      <c r="C32" s="30" t="s">
        <v>140</v>
      </c>
      <c r="D32" s="30" t="s">
        <v>145</v>
      </c>
      <c r="E32" s="51" t="s">
        <v>175</v>
      </c>
      <c r="F32" s="52">
        <v>962000000</v>
      </c>
      <c r="G32" s="53">
        <v>214296450</v>
      </c>
      <c r="H32" s="53">
        <v>196248379</v>
      </c>
      <c r="I32" s="53">
        <v>196248379</v>
      </c>
      <c r="J32" s="23"/>
      <c r="K32" s="24"/>
    </row>
    <row r="33" spans="1:11" ht="27.6" x14ac:dyDescent="0.3">
      <c r="A33" s="50" t="s">
        <v>29</v>
      </c>
      <c r="B33" s="30" t="s">
        <v>137</v>
      </c>
      <c r="C33" s="30" t="s">
        <v>140</v>
      </c>
      <c r="D33" s="30" t="s">
        <v>145</v>
      </c>
      <c r="E33" s="51" t="s">
        <v>176</v>
      </c>
      <c r="F33" s="52">
        <v>400000000</v>
      </c>
      <c r="G33" s="53">
        <v>196731635</v>
      </c>
      <c r="H33" s="53">
        <v>195503585</v>
      </c>
      <c r="I33" s="53">
        <v>195503585</v>
      </c>
      <c r="J33" s="23"/>
      <c r="K33" s="24"/>
    </row>
    <row r="34" spans="1:11" ht="15.6" x14ac:dyDescent="0.3">
      <c r="A34" s="50" t="s">
        <v>30</v>
      </c>
      <c r="B34" s="30" t="s">
        <v>137</v>
      </c>
      <c r="C34" s="30" t="s">
        <v>140</v>
      </c>
      <c r="D34" s="30" t="s">
        <v>145</v>
      </c>
      <c r="E34" s="29" t="s">
        <v>177</v>
      </c>
      <c r="F34" s="33">
        <v>720000000</v>
      </c>
      <c r="G34" s="34">
        <v>642253986</v>
      </c>
      <c r="H34" s="34">
        <v>642253986</v>
      </c>
      <c r="I34" s="34">
        <v>642253986</v>
      </c>
      <c r="J34" s="23"/>
      <c r="K34" s="24"/>
    </row>
    <row r="35" spans="1:11" ht="15.6" x14ac:dyDescent="0.3">
      <c r="A35" s="35" t="s">
        <v>31</v>
      </c>
      <c r="B35" s="30" t="s">
        <v>137</v>
      </c>
      <c r="C35" s="30" t="s">
        <v>140</v>
      </c>
      <c r="D35" s="31" t="s">
        <v>145</v>
      </c>
      <c r="E35" s="29" t="s">
        <v>178</v>
      </c>
      <c r="F35" s="33">
        <v>192000000</v>
      </c>
      <c r="G35" s="34">
        <v>120261055</v>
      </c>
      <c r="H35" s="34">
        <v>120261055</v>
      </c>
      <c r="I35" s="34">
        <v>120261055</v>
      </c>
      <c r="J35" s="23"/>
      <c r="K35" s="24"/>
    </row>
    <row r="36" spans="1:11" ht="27.6" x14ac:dyDescent="0.3">
      <c r="A36" s="35" t="s">
        <v>32</v>
      </c>
      <c r="B36" s="30" t="s">
        <v>137</v>
      </c>
      <c r="C36" s="30" t="s">
        <v>140</v>
      </c>
      <c r="D36" s="31" t="s">
        <v>145</v>
      </c>
      <c r="E36" s="29" t="s">
        <v>179</v>
      </c>
      <c r="F36" s="33">
        <v>12000000</v>
      </c>
      <c r="G36" s="34">
        <v>0</v>
      </c>
      <c r="H36" s="34">
        <v>0</v>
      </c>
      <c r="I36" s="34">
        <v>0</v>
      </c>
      <c r="J36" s="23"/>
      <c r="K36" s="24"/>
    </row>
    <row r="37" spans="1:11" ht="15.6" x14ac:dyDescent="0.3">
      <c r="A37" s="35" t="s">
        <v>33</v>
      </c>
      <c r="B37" s="30" t="s">
        <v>137</v>
      </c>
      <c r="C37" s="30" t="s">
        <v>140</v>
      </c>
      <c r="D37" s="31" t="s">
        <v>145</v>
      </c>
      <c r="E37" s="29" t="s">
        <v>180</v>
      </c>
      <c r="F37" s="33">
        <v>6000000</v>
      </c>
      <c r="G37" s="34">
        <v>0</v>
      </c>
      <c r="H37" s="34">
        <v>0</v>
      </c>
      <c r="I37" s="34">
        <v>0</v>
      </c>
      <c r="J37" s="23"/>
      <c r="K37" s="24"/>
    </row>
    <row r="38" spans="1:11" ht="15.6" x14ac:dyDescent="0.3">
      <c r="A38" s="35" t="s">
        <v>34</v>
      </c>
      <c r="B38" s="30" t="s">
        <v>137</v>
      </c>
      <c r="C38" s="30" t="s">
        <v>140</v>
      </c>
      <c r="D38" s="31" t="s">
        <v>145</v>
      </c>
      <c r="E38" s="29" t="s">
        <v>181</v>
      </c>
      <c r="F38" s="33">
        <v>1600000000</v>
      </c>
      <c r="G38" s="34">
        <v>1062715319</v>
      </c>
      <c r="H38" s="34">
        <v>1059026839</v>
      </c>
      <c r="I38" s="34">
        <v>1059026839</v>
      </c>
      <c r="J38" s="23"/>
      <c r="K38" s="24"/>
    </row>
    <row r="39" spans="1:11" ht="15.6" x14ac:dyDescent="0.3">
      <c r="A39" s="35" t="s">
        <v>35</v>
      </c>
      <c r="B39" s="30" t="s">
        <v>137</v>
      </c>
      <c r="C39" s="30" t="s">
        <v>140</v>
      </c>
      <c r="D39" s="31" t="s">
        <v>145</v>
      </c>
      <c r="E39" s="29" t="s">
        <v>182</v>
      </c>
      <c r="F39" s="33">
        <v>105000000</v>
      </c>
      <c r="G39" s="34">
        <v>52010614</v>
      </c>
      <c r="H39" s="34">
        <v>52010614</v>
      </c>
      <c r="I39" s="34">
        <v>52010614</v>
      </c>
      <c r="J39" s="23"/>
      <c r="K39" s="24"/>
    </row>
    <row r="40" spans="1:11" ht="36" x14ac:dyDescent="0.3">
      <c r="A40" s="54" t="s">
        <v>36</v>
      </c>
      <c r="B40" s="55"/>
      <c r="C40" s="55"/>
      <c r="D40" s="56"/>
      <c r="E40" s="54" t="s">
        <v>183</v>
      </c>
      <c r="F40" s="57">
        <f t="shared" ref="F40:I40" si="10">SUM(F41+F52)</f>
        <v>36280000000</v>
      </c>
      <c r="G40" s="58">
        <f t="shared" si="10"/>
        <v>31865775125.279999</v>
      </c>
      <c r="H40" s="58">
        <f t="shared" si="10"/>
        <v>18842303469.689999</v>
      </c>
      <c r="I40" s="58">
        <f t="shared" si="10"/>
        <v>18770314513.110001</v>
      </c>
      <c r="J40" s="59">
        <v>87.8</v>
      </c>
      <c r="K40" s="60">
        <v>0.51900000000000002</v>
      </c>
    </row>
    <row r="41" spans="1:11" ht="31.2" x14ac:dyDescent="0.3">
      <c r="A41" s="61" t="s">
        <v>37</v>
      </c>
      <c r="B41" s="62"/>
      <c r="C41" s="62"/>
      <c r="D41" s="63"/>
      <c r="E41" s="64" t="s">
        <v>184</v>
      </c>
      <c r="F41" s="40">
        <f t="shared" ref="F41:I41" si="11">F42</f>
        <v>255186763</v>
      </c>
      <c r="G41" s="22">
        <f t="shared" si="11"/>
        <v>165054683</v>
      </c>
      <c r="H41" s="22">
        <f t="shared" si="11"/>
        <v>18076420</v>
      </c>
      <c r="I41" s="22">
        <f t="shared" si="11"/>
        <v>17549566</v>
      </c>
      <c r="J41" s="23">
        <v>0.64679954814113927</v>
      </c>
      <c r="K41" s="24">
        <v>7.0836040974429387E-2</v>
      </c>
    </row>
    <row r="42" spans="1:11" ht="15.6" x14ac:dyDescent="0.3">
      <c r="A42" s="18" t="s">
        <v>38</v>
      </c>
      <c r="B42" s="19"/>
      <c r="C42" s="19"/>
      <c r="D42" s="20"/>
      <c r="E42" s="21" t="s">
        <v>185</v>
      </c>
      <c r="F42" s="40">
        <f>SUM(F43+F45+F47+F50)</f>
        <v>255186763</v>
      </c>
      <c r="G42" s="40">
        <f t="shared" ref="G42:I42" si="12">SUM(G43+G45+G47+G50)</f>
        <v>165054683</v>
      </c>
      <c r="H42" s="40">
        <f t="shared" si="12"/>
        <v>18076420</v>
      </c>
      <c r="I42" s="40">
        <f t="shared" si="12"/>
        <v>17549566</v>
      </c>
      <c r="J42" s="23">
        <v>0.64679954814113927</v>
      </c>
      <c r="K42" s="24">
        <v>7.0836040974429387E-2</v>
      </c>
    </row>
    <row r="43" spans="1:11" ht="15.6" x14ac:dyDescent="0.3">
      <c r="A43" s="65" t="s">
        <v>39</v>
      </c>
      <c r="B43" s="19"/>
      <c r="C43" s="19"/>
      <c r="D43" s="20"/>
      <c r="E43" s="36" t="s">
        <v>186</v>
      </c>
      <c r="F43" s="37">
        <f t="shared" ref="F43:I43" si="13">F44</f>
        <v>0</v>
      </c>
      <c r="G43" s="28">
        <f t="shared" si="13"/>
        <v>0</v>
      </c>
      <c r="H43" s="28">
        <f t="shared" si="13"/>
        <v>0</v>
      </c>
      <c r="I43" s="28">
        <f t="shared" si="13"/>
        <v>0</v>
      </c>
      <c r="J43" s="23"/>
      <c r="K43" s="24" t="e">
        <v>#DIV/0!</v>
      </c>
    </row>
    <row r="44" spans="1:11" ht="27.6" x14ac:dyDescent="0.3">
      <c r="A44" s="35" t="s">
        <v>40</v>
      </c>
      <c r="B44" s="30" t="s">
        <v>138</v>
      </c>
      <c r="C44" s="30" t="s">
        <v>141</v>
      </c>
      <c r="D44" s="31" t="s">
        <v>145</v>
      </c>
      <c r="E44" s="29" t="s">
        <v>187</v>
      </c>
      <c r="F44" s="33">
        <v>0</v>
      </c>
      <c r="G44" s="34">
        <v>0</v>
      </c>
      <c r="H44" s="34">
        <v>0</v>
      </c>
      <c r="I44" s="34">
        <v>0</v>
      </c>
      <c r="J44" s="23"/>
      <c r="K44" s="24"/>
    </row>
    <row r="45" spans="1:11" ht="27.6" x14ac:dyDescent="0.3">
      <c r="A45" s="65" t="s">
        <v>41</v>
      </c>
      <c r="B45" s="26"/>
      <c r="C45" s="26"/>
      <c r="D45" s="27"/>
      <c r="E45" s="25" t="s">
        <v>188</v>
      </c>
      <c r="F45" s="37">
        <f t="shared" ref="F45:I45" si="14">F46</f>
        <v>90000000</v>
      </c>
      <c r="G45" s="28">
        <f t="shared" si="14"/>
        <v>0</v>
      </c>
      <c r="H45" s="28">
        <f t="shared" si="14"/>
        <v>0</v>
      </c>
      <c r="I45" s="28">
        <f t="shared" si="14"/>
        <v>0</v>
      </c>
      <c r="J45" s="23">
        <v>0</v>
      </c>
      <c r="K45" s="24">
        <v>0</v>
      </c>
    </row>
    <row r="46" spans="1:11" ht="41.4" x14ac:dyDescent="0.3">
      <c r="A46" s="35" t="s">
        <v>42</v>
      </c>
      <c r="B46" s="30" t="s">
        <v>138</v>
      </c>
      <c r="C46" s="30" t="s">
        <v>141</v>
      </c>
      <c r="D46" s="31" t="s">
        <v>145</v>
      </c>
      <c r="E46" s="29" t="s">
        <v>189</v>
      </c>
      <c r="F46" s="33">
        <v>90000000</v>
      </c>
      <c r="G46" s="34">
        <v>0</v>
      </c>
      <c r="H46" s="34">
        <v>0</v>
      </c>
      <c r="I46" s="34">
        <v>0</v>
      </c>
      <c r="J46" s="23"/>
      <c r="K46" s="24"/>
    </row>
    <row r="47" spans="1:11" ht="15.6" x14ac:dyDescent="0.3">
      <c r="A47" s="65" t="s">
        <v>43</v>
      </c>
      <c r="B47" s="30"/>
      <c r="C47" s="30"/>
      <c r="D47" s="31"/>
      <c r="E47" s="25" t="s">
        <v>190</v>
      </c>
      <c r="F47" s="37">
        <f t="shared" ref="F47:I47" si="15">SUM(F48:F49)</f>
        <v>161978263</v>
      </c>
      <c r="G47" s="28">
        <f t="shared" si="15"/>
        <v>161846183</v>
      </c>
      <c r="H47" s="28">
        <f t="shared" si="15"/>
        <v>14867920</v>
      </c>
      <c r="I47" s="28">
        <f t="shared" si="15"/>
        <v>14341066</v>
      </c>
      <c r="J47" s="23">
        <v>0.99918458194603554</v>
      </c>
      <c r="K47" s="24">
        <v>9.1789600188514189E-2</v>
      </c>
    </row>
    <row r="48" spans="1:11" ht="27.6" x14ac:dyDescent="0.3">
      <c r="A48" s="35" t="s">
        <v>44</v>
      </c>
      <c r="B48" s="30" t="s">
        <v>138</v>
      </c>
      <c r="C48" s="30" t="s">
        <v>141</v>
      </c>
      <c r="D48" s="31" t="s">
        <v>145</v>
      </c>
      <c r="E48" s="29" t="s">
        <v>191</v>
      </c>
      <c r="F48" s="33">
        <v>140000000</v>
      </c>
      <c r="G48" s="34">
        <v>140000000</v>
      </c>
      <c r="H48" s="34">
        <v>0</v>
      </c>
      <c r="I48" s="34">
        <v>0</v>
      </c>
      <c r="J48" s="23"/>
      <c r="K48" s="24"/>
    </row>
    <row r="49" spans="1:11" ht="27.6" x14ac:dyDescent="0.3">
      <c r="A49" s="35" t="s">
        <v>45</v>
      </c>
      <c r="B49" s="30" t="s">
        <v>138</v>
      </c>
      <c r="C49" s="30" t="s">
        <v>141</v>
      </c>
      <c r="D49" s="31" t="s">
        <v>145</v>
      </c>
      <c r="E49" s="29" t="s">
        <v>192</v>
      </c>
      <c r="F49" s="33">
        <v>21978263</v>
      </c>
      <c r="G49" s="34">
        <v>21846183</v>
      </c>
      <c r="H49" s="34">
        <v>14867920</v>
      </c>
      <c r="I49" s="34">
        <v>14341066</v>
      </c>
      <c r="J49" s="23"/>
      <c r="K49" s="24"/>
    </row>
    <row r="50" spans="1:11" ht="15.6" x14ac:dyDescent="0.3">
      <c r="A50" s="65" t="s">
        <v>46</v>
      </c>
      <c r="B50" s="26"/>
      <c r="C50" s="26"/>
      <c r="D50" s="27"/>
      <c r="E50" s="25" t="s">
        <v>193</v>
      </c>
      <c r="F50" s="37">
        <f t="shared" ref="F50:I50" si="16">F51</f>
        <v>3208500</v>
      </c>
      <c r="G50" s="28">
        <f t="shared" si="16"/>
        <v>3208500</v>
      </c>
      <c r="H50" s="28">
        <f t="shared" si="16"/>
        <v>3208500</v>
      </c>
      <c r="I50" s="28">
        <f t="shared" si="16"/>
        <v>3208500</v>
      </c>
      <c r="J50" s="23">
        <v>1</v>
      </c>
      <c r="K50" s="24">
        <v>1</v>
      </c>
    </row>
    <row r="51" spans="1:11" ht="27.6" x14ac:dyDescent="0.3">
      <c r="A51" s="35" t="s">
        <v>47</v>
      </c>
      <c r="B51" s="30" t="s">
        <v>138</v>
      </c>
      <c r="C51" s="30" t="s">
        <v>141</v>
      </c>
      <c r="D51" s="31" t="s">
        <v>145</v>
      </c>
      <c r="E51" s="29" t="s">
        <v>194</v>
      </c>
      <c r="F51" s="33">
        <v>3208500</v>
      </c>
      <c r="G51" s="34">
        <v>3208500</v>
      </c>
      <c r="H51" s="34">
        <v>3208500</v>
      </c>
      <c r="I51" s="34">
        <v>3208500</v>
      </c>
      <c r="J51" s="23"/>
      <c r="K51" s="24"/>
    </row>
    <row r="52" spans="1:11" ht="31.2" x14ac:dyDescent="0.3">
      <c r="A52" s="18" t="s">
        <v>48</v>
      </c>
      <c r="B52" s="19"/>
      <c r="C52" s="19"/>
      <c r="D52" s="20"/>
      <c r="E52" s="21" t="s">
        <v>195</v>
      </c>
      <c r="F52" s="40">
        <f t="shared" ref="F52:I52" si="17">F53+F82</f>
        <v>36024813237</v>
      </c>
      <c r="G52" s="22">
        <f t="shared" si="17"/>
        <v>31700720442.279999</v>
      </c>
      <c r="H52" s="22">
        <f t="shared" si="17"/>
        <v>18824227049.689999</v>
      </c>
      <c r="I52" s="22">
        <f t="shared" si="17"/>
        <v>18752764947.110001</v>
      </c>
      <c r="J52" s="23">
        <v>0.87996904338482851</v>
      </c>
      <c r="K52" s="24">
        <v>0.52253503511174915</v>
      </c>
    </row>
    <row r="53" spans="1:11" ht="15.6" x14ac:dyDescent="0.3">
      <c r="A53" s="18" t="s">
        <v>49</v>
      </c>
      <c r="B53" s="19"/>
      <c r="C53" s="19"/>
      <c r="D53" s="20"/>
      <c r="E53" s="21" t="s">
        <v>196</v>
      </c>
      <c r="F53" s="40">
        <f t="shared" ref="F53:I53" si="18">SUM(F54+F56+F61+F73)</f>
        <v>3597253570.9900002</v>
      </c>
      <c r="G53" s="22">
        <f t="shared" si="18"/>
        <v>2808488598.8000002</v>
      </c>
      <c r="H53" s="22">
        <f t="shared" si="18"/>
        <v>934417177.25999999</v>
      </c>
      <c r="I53" s="22">
        <f t="shared" si="18"/>
        <v>921511806.18000007</v>
      </c>
      <c r="J53" s="23">
        <v>0.78073133944435169</v>
      </c>
      <c r="K53" s="24">
        <v>0.25975849598026501</v>
      </c>
    </row>
    <row r="54" spans="1:11" ht="31.2" x14ac:dyDescent="0.3">
      <c r="A54" s="65" t="s">
        <v>50</v>
      </c>
      <c r="B54" s="26" t="s">
        <v>137</v>
      </c>
      <c r="C54" s="26" t="s">
        <v>140</v>
      </c>
      <c r="D54" s="27" t="s">
        <v>145</v>
      </c>
      <c r="E54" s="21" t="s">
        <v>197</v>
      </c>
      <c r="F54" s="40">
        <f t="shared" ref="F54:I54" si="19">F55</f>
        <v>5991136.3700000001</v>
      </c>
      <c r="G54" s="22">
        <f t="shared" si="19"/>
        <v>5991136.3700000001</v>
      </c>
      <c r="H54" s="22">
        <f t="shared" si="19"/>
        <v>991136.37</v>
      </c>
      <c r="I54" s="22">
        <f t="shared" si="19"/>
        <v>991136.37</v>
      </c>
      <c r="J54" s="23">
        <v>1</v>
      </c>
      <c r="K54" s="24">
        <v>0.16543378564424163</v>
      </c>
    </row>
    <row r="55" spans="1:11" ht="27.6" x14ac:dyDescent="0.3">
      <c r="A55" s="35" t="s">
        <v>51</v>
      </c>
      <c r="B55" s="30" t="s">
        <v>137</v>
      </c>
      <c r="C55" s="30" t="s">
        <v>140</v>
      </c>
      <c r="D55" s="31" t="s">
        <v>145</v>
      </c>
      <c r="E55" s="29" t="s">
        <v>198</v>
      </c>
      <c r="F55" s="33">
        <v>5991136.3700000001</v>
      </c>
      <c r="G55" s="34">
        <v>5991136.3700000001</v>
      </c>
      <c r="H55" s="34">
        <v>991136.37</v>
      </c>
      <c r="I55" s="34">
        <v>991136.37</v>
      </c>
      <c r="J55" s="23"/>
      <c r="K55" s="24"/>
    </row>
    <row r="56" spans="1:11" ht="41.4" x14ac:dyDescent="0.3">
      <c r="A56" s="65" t="s">
        <v>52</v>
      </c>
      <c r="B56" s="26" t="s">
        <v>137</v>
      </c>
      <c r="C56" s="26" t="s">
        <v>140</v>
      </c>
      <c r="D56" s="27" t="s">
        <v>145</v>
      </c>
      <c r="E56" s="25" t="s">
        <v>199</v>
      </c>
      <c r="F56" s="37">
        <f t="shared" ref="F56:I56" si="20">SUM(F57:F60)</f>
        <v>1951624988.6300001</v>
      </c>
      <c r="G56" s="28">
        <f t="shared" si="20"/>
        <v>1455417137.6300001</v>
      </c>
      <c r="H56" s="28">
        <f t="shared" si="20"/>
        <v>171329201.68000001</v>
      </c>
      <c r="I56" s="28">
        <f t="shared" si="20"/>
        <v>161684429.68000001</v>
      </c>
      <c r="J56" s="23">
        <v>0.74574631197547459</v>
      </c>
      <c r="K56" s="24">
        <v>8.7787972934426056E-2</v>
      </c>
    </row>
    <row r="57" spans="1:11" ht="27.6" x14ac:dyDescent="0.3">
      <c r="A57" s="66" t="s">
        <v>53</v>
      </c>
      <c r="B57" s="67" t="s">
        <v>137</v>
      </c>
      <c r="C57" s="67" t="s">
        <v>140</v>
      </c>
      <c r="D57" s="68" t="s">
        <v>145</v>
      </c>
      <c r="E57" s="69" t="s">
        <v>200</v>
      </c>
      <c r="F57" s="70">
        <v>499988.63</v>
      </c>
      <c r="G57" s="71">
        <v>499988.63</v>
      </c>
      <c r="H57" s="71">
        <v>99988.63</v>
      </c>
      <c r="I57" s="71">
        <v>99988.63</v>
      </c>
      <c r="J57" s="23"/>
      <c r="K57" s="24"/>
    </row>
    <row r="58" spans="1:11" ht="27.6" x14ac:dyDescent="0.3">
      <c r="A58" s="66" t="s">
        <v>289</v>
      </c>
      <c r="B58" s="67" t="s">
        <v>138</v>
      </c>
      <c r="C58" s="67" t="s">
        <v>141</v>
      </c>
      <c r="D58" s="68" t="s">
        <v>145</v>
      </c>
      <c r="E58" s="69" t="s">
        <v>290</v>
      </c>
      <c r="F58" s="70">
        <v>13125000</v>
      </c>
      <c r="G58" s="71">
        <v>0</v>
      </c>
      <c r="H58" s="71">
        <v>0</v>
      </c>
      <c r="I58" s="71">
        <v>0</v>
      </c>
      <c r="J58" s="23"/>
      <c r="K58" s="24"/>
    </row>
    <row r="59" spans="1:11" ht="27.6" x14ac:dyDescent="0.3">
      <c r="A59" s="66" t="s">
        <v>54</v>
      </c>
      <c r="B59" s="67" t="s">
        <v>137</v>
      </c>
      <c r="C59" s="67" t="s">
        <v>140</v>
      </c>
      <c r="D59" s="68" t="s">
        <v>145</v>
      </c>
      <c r="E59" s="69" t="s">
        <v>201</v>
      </c>
      <c r="F59" s="70">
        <v>430000000</v>
      </c>
      <c r="G59" s="71">
        <v>197629026</v>
      </c>
      <c r="H59" s="71">
        <v>103584961.05</v>
      </c>
      <c r="I59" s="71">
        <v>103584961.05</v>
      </c>
      <c r="J59" s="23"/>
      <c r="K59" s="24"/>
    </row>
    <row r="60" spans="1:11" ht="27.6" x14ac:dyDescent="0.3">
      <c r="A60" s="66" t="s">
        <v>54</v>
      </c>
      <c r="B60" s="67" t="s">
        <v>138</v>
      </c>
      <c r="C60" s="67" t="s">
        <v>141</v>
      </c>
      <c r="D60" s="68" t="s">
        <v>145</v>
      </c>
      <c r="E60" s="69" t="s">
        <v>201</v>
      </c>
      <c r="F60" s="70">
        <v>1508000000</v>
      </c>
      <c r="G60" s="71">
        <v>1257288123</v>
      </c>
      <c r="H60" s="71">
        <v>67644252</v>
      </c>
      <c r="I60" s="71">
        <v>57999480</v>
      </c>
      <c r="J60" s="23"/>
      <c r="K60" s="24"/>
    </row>
    <row r="61" spans="1:11" ht="41.4" x14ac:dyDescent="0.3">
      <c r="A61" s="65" t="s">
        <v>55</v>
      </c>
      <c r="B61" s="26"/>
      <c r="C61" s="26"/>
      <c r="D61" s="27"/>
      <c r="E61" s="25" t="s">
        <v>202</v>
      </c>
      <c r="F61" s="37">
        <f>SUM(F62:F72)</f>
        <v>1328544536.9000001</v>
      </c>
      <c r="G61" s="28">
        <f t="shared" ref="G61:I61" si="21">SUM(G62:G72)</f>
        <v>1035991125.71</v>
      </c>
      <c r="H61" s="28">
        <f t="shared" si="21"/>
        <v>678666101.94000006</v>
      </c>
      <c r="I61" s="28">
        <f t="shared" si="21"/>
        <v>675405502.86000001</v>
      </c>
      <c r="J61" s="23">
        <v>0.77979405050835671</v>
      </c>
      <c r="K61" s="24">
        <v>0.51083428751555915</v>
      </c>
    </row>
    <row r="62" spans="1:11" ht="27.6" x14ac:dyDescent="0.3">
      <c r="A62" s="35" t="s">
        <v>56</v>
      </c>
      <c r="B62" s="30" t="s">
        <v>137</v>
      </c>
      <c r="C62" s="30" t="s">
        <v>140</v>
      </c>
      <c r="D62" s="31" t="s">
        <v>145</v>
      </c>
      <c r="E62" s="29" t="s">
        <v>203</v>
      </c>
      <c r="F62" s="33">
        <v>8954772.7200000007</v>
      </c>
      <c r="G62" s="34">
        <v>8954772.7200000007</v>
      </c>
      <c r="H62" s="34">
        <v>2016560.82</v>
      </c>
      <c r="I62" s="34">
        <v>2016560.82</v>
      </c>
      <c r="J62" s="23"/>
      <c r="K62" s="24"/>
    </row>
    <row r="63" spans="1:11" ht="41.4" x14ac:dyDescent="0.3">
      <c r="A63" s="35" t="s">
        <v>57</v>
      </c>
      <c r="B63" s="30" t="s">
        <v>137</v>
      </c>
      <c r="C63" s="30" t="s">
        <v>140</v>
      </c>
      <c r="D63" s="31" t="s">
        <v>145</v>
      </c>
      <c r="E63" s="29" t="s">
        <v>204</v>
      </c>
      <c r="F63" s="33">
        <v>5044034.1100000003</v>
      </c>
      <c r="G63" s="34">
        <v>5044034.1100000003</v>
      </c>
      <c r="H63" s="34">
        <v>1044034.11</v>
      </c>
      <c r="I63" s="34">
        <v>1044034.11</v>
      </c>
      <c r="J63" s="23"/>
      <c r="K63" s="24"/>
    </row>
    <row r="64" spans="1:11" ht="41.4" x14ac:dyDescent="0.3">
      <c r="A64" s="66" t="s">
        <v>57</v>
      </c>
      <c r="B64" s="67" t="s">
        <v>138</v>
      </c>
      <c r="C64" s="67" t="s">
        <v>141</v>
      </c>
      <c r="D64" s="68" t="s">
        <v>145</v>
      </c>
      <c r="E64" s="69" t="s">
        <v>204</v>
      </c>
      <c r="F64" s="70">
        <v>43815490</v>
      </c>
      <c r="G64" s="71">
        <v>40829300</v>
      </c>
      <c r="H64" s="71">
        <v>40829300</v>
      </c>
      <c r="I64" s="71">
        <v>40829300</v>
      </c>
      <c r="J64" s="23"/>
      <c r="K64" s="24"/>
    </row>
    <row r="65" spans="1:11" ht="41.4" x14ac:dyDescent="0.3">
      <c r="A65" s="35" t="s">
        <v>58</v>
      </c>
      <c r="B65" s="30" t="s">
        <v>137</v>
      </c>
      <c r="C65" s="30" t="s">
        <v>140</v>
      </c>
      <c r="D65" s="31" t="s">
        <v>145</v>
      </c>
      <c r="E65" s="29" t="s">
        <v>205</v>
      </c>
      <c r="F65" s="33">
        <v>655105250</v>
      </c>
      <c r="G65" s="34">
        <v>636104549.96000004</v>
      </c>
      <c r="H65" s="34">
        <v>404390041.10000002</v>
      </c>
      <c r="I65" s="34">
        <v>404390041.10000002</v>
      </c>
      <c r="J65" s="23"/>
      <c r="K65" s="24"/>
    </row>
    <row r="66" spans="1:11" ht="41.4" x14ac:dyDescent="0.3">
      <c r="A66" s="35" t="s">
        <v>59</v>
      </c>
      <c r="B66" s="30" t="s">
        <v>137</v>
      </c>
      <c r="C66" s="30" t="s">
        <v>140</v>
      </c>
      <c r="D66" s="31" t="s">
        <v>145</v>
      </c>
      <c r="E66" s="29" t="s">
        <v>206</v>
      </c>
      <c r="F66" s="33">
        <v>73775113.629999995</v>
      </c>
      <c r="G66" s="34">
        <v>23775113.629999999</v>
      </c>
      <c r="H66" s="34">
        <v>6651773.8600000003</v>
      </c>
      <c r="I66" s="34">
        <v>6651773.8600000003</v>
      </c>
      <c r="J66" s="23"/>
      <c r="K66" s="24"/>
    </row>
    <row r="67" spans="1:11" ht="41.4" x14ac:dyDescent="0.3">
      <c r="A67" s="35" t="s">
        <v>59</v>
      </c>
      <c r="B67" s="30" t="s">
        <v>138</v>
      </c>
      <c r="C67" s="30" t="s">
        <v>141</v>
      </c>
      <c r="D67" s="31" t="s">
        <v>145</v>
      </c>
      <c r="E67" s="29" t="s">
        <v>206</v>
      </c>
      <c r="F67" s="33">
        <v>153160000</v>
      </c>
      <c r="G67" s="34">
        <v>52869736</v>
      </c>
      <c r="H67" s="34">
        <v>32709736</v>
      </c>
      <c r="I67" s="34">
        <v>32709736</v>
      </c>
      <c r="J67" s="23"/>
      <c r="K67" s="24"/>
    </row>
    <row r="68" spans="1:11" ht="27.6" x14ac:dyDescent="0.3">
      <c r="A68" s="35" t="s">
        <v>60</v>
      </c>
      <c r="B68" s="30" t="s">
        <v>137</v>
      </c>
      <c r="C68" s="30" t="s">
        <v>140</v>
      </c>
      <c r="D68" s="31" t="s">
        <v>145</v>
      </c>
      <c r="E68" s="29" t="s">
        <v>207</v>
      </c>
      <c r="F68" s="33">
        <v>44057954.539999999</v>
      </c>
      <c r="G68" s="34">
        <v>44057954.539999999</v>
      </c>
      <c r="H68" s="34">
        <v>10651959.300000001</v>
      </c>
      <c r="I68" s="34">
        <v>10651959.300000001</v>
      </c>
      <c r="J68" s="23"/>
      <c r="K68" s="24"/>
    </row>
    <row r="69" spans="1:11" ht="27.6" x14ac:dyDescent="0.3">
      <c r="A69" s="35" t="s">
        <v>60</v>
      </c>
      <c r="B69" s="30" t="s">
        <v>138</v>
      </c>
      <c r="C69" s="30" t="s">
        <v>141</v>
      </c>
      <c r="D69" s="31" t="s">
        <v>145</v>
      </c>
      <c r="E69" s="29" t="s">
        <v>207</v>
      </c>
      <c r="F69" s="33">
        <v>123875000</v>
      </c>
      <c r="G69" s="34">
        <v>11995000</v>
      </c>
      <c r="H69" s="34">
        <v>2995000</v>
      </c>
      <c r="I69" s="34">
        <v>2995000</v>
      </c>
      <c r="J69" s="23"/>
      <c r="K69" s="24"/>
    </row>
    <row r="70" spans="1:11" ht="41.4" x14ac:dyDescent="0.3">
      <c r="A70" s="35" t="s">
        <v>61</v>
      </c>
      <c r="B70" s="30" t="s">
        <v>137</v>
      </c>
      <c r="C70" s="30" t="s">
        <v>140</v>
      </c>
      <c r="D70" s="31" t="s">
        <v>145</v>
      </c>
      <c r="E70" s="29" t="s">
        <v>208</v>
      </c>
      <c r="F70" s="33">
        <v>8556818.1899999995</v>
      </c>
      <c r="G70" s="34">
        <v>8556818.1899999995</v>
      </c>
      <c r="H70" s="34">
        <v>556818.18999999994</v>
      </c>
      <c r="I70" s="34">
        <v>556818.18999999994</v>
      </c>
      <c r="J70" s="23"/>
      <c r="K70" s="24"/>
    </row>
    <row r="71" spans="1:11" ht="27.6" x14ac:dyDescent="0.3">
      <c r="A71" s="66" t="s">
        <v>62</v>
      </c>
      <c r="B71" s="67" t="s">
        <v>137</v>
      </c>
      <c r="C71" s="67" t="s">
        <v>140</v>
      </c>
      <c r="D71" s="68" t="s">
        <v>145</v>
      </c>
      <c r="E71" s="69" t="s">
        <v>209</v>
      </c>
      <c r="F71" s="70">
        <v>79975058.709999993</v>
      </c>
      <c r="G71" s="71">
        <v>71758178.560000002</v>
      </c>
      <c r="H71" s="71">
        <v>65758178.560000002</v>
      </c>
      <c r="I71" s="71">
        <v>62497579.479999997</v>
      </c>
      <c r="J71" s="23"/>
      <c r="K71" s="24"/>
    </row>
    <row r="72" spans="1:11" ht="27.6" x14ac:dyDescent="0.3">
      <c r="A72" s="35" t="s">
        <v>62</v>
      </c>
      <c r="B72" s="30" t="s">
        <v>138</v>
      </c>
      <c r="C72" s="30" t="s">
        <v>141</v>
      </c>
      <c r="D72" s="31" t="s">
        <v>145</v>
      </c>
      <c r="E72" s="29" t="s">
        <v>209</v>
      </c>
      <c r="F72" s="33">
        <v>132225045</v>
      </c>
      <c r="G72" s="34">
        <v>132045668</v>
      </c>
      <c r="H72" s="34">
        <v>111062700</v>
      </c>
      <c r="I72" s="34">
        <v>111062700</v>
      </c>
      <c r="J72" s="23"/>
      <c r="K72" s="24"/>
    </row>
    <row r="73" spans="1:11" ht="27.6" x14ac:dyDescent="0.3">
      <c r="A73" s="65" t="s">
        <v>63</v>
      </c>
      <c r="B73" s="26"/>
      <c r="C73" s="26"/>
      <c r="D73" s="27"/>
      <c r="E73" s="25" t="s">
        <v>210</v>
      </c>
      <c r="F73" s="37">
        <f t="shared" ref="F73:I73" si="22">SUM(F74:F81)</f>
        <v>311092909.08999997</v>
      </c>
      <c r="G73" s="28">
        <f t="shared" si="22"/>
        <v>311089199.08999997</v>
      </c>
      <c r="H73" s="28">
        <f t="shared" si="22"/>
        <v>83430737.269999996</v>
      </c>
      <c r="I73" s="28">
        <f t="shared" si="22"/>
        <v>83430737.269999996</v>
      </c>
      <c r="J73" s="23">
        <v>0.99998807430226921</v>
      </c>
      <c r="K73" s="24">
        <v>0.26818591755771348</v>
      </c>
    </row>
    <row r="74" spans="1:11" ht="27.6" x14ac:dyDescent="0.3">
      <c r="A74" s="66" t="s">
        <v>64</v>
      </c>
      <c r="B74" s="67" t="s">
        <v>137</v>
      </c>
      <c r="C74" s="67" t="s">
        <v>140</v>
      </c>
      <c r="D74" s="68" t="s">
        <v>145</v>
      </c>
      <c r="E74" s="69" t="s">
        <v>211</v>
      </c>
      <c r="F74" s="70">
        <v>162426136.34999999</v>
      </c>
      <c r="G74" s="71">
        <v>162426136.34999999</v>
      </c>
      <c r="H74" s="71">
        <v>33662455.479999997</v>
      </c>
      <c r="I74" s="71">
        <v>33662455.479999997</v>
      </c>
      <c r="J74" s="23"/>
      <c r="K74" s="24"/>
    </row>
    <row r="75" spans="1:11" ht="27.6" x14ac:dyDescent="0.3">
      <c r="A75" s="66" t="s">
        <v>64</v>
      </c>
      <c r="B75" s="67" t="s">
        <v>138</v>
      </c>
      <c r="C75" s="67" t="s">
        <v>141</v>
      </c>
      <c r="D75" s="68" t="s">
        <v>145</v>
      </c>
      <c r="E75" s="69" t="s">
        <v>211</v>
      </c>
      <c r="F75" s="70">
        <v>2500000</v>
      </c>
      <c r="G75" s="71">
        <v>2500000</v>
      </c>
      <c r="H75" s="71">
        <v>0</v>
      </c>
      <c r="I75" s="71">
        <v>0</v>
      </c>
      <c r="J75" s="23"/>
      <c r="K75" s="24"/>
    </row>
    <row r="76" spans="1:11" ht="27.6" x14ac:dyDescent="0.3">
      <c r="A76" s="66" t="s">
        <v>65</v>
      </c>
      <c r="B76" s="67" t="s">
        <v>137</v>
      </c>
      <c r="C76" s="67" t="s">
        <v>140</v>
      </c>
      <c r="D76" s="68" t="s">
        <v>145</v>
      </c>
      <c r="E76" s="29" t="s">
        <v>191</v>
      </c>
      <c r="F76" s="70">
        <v>1973863.63</v>
      </c>
      <c r="G76" s="71">
        <v>1973863.63</v>
      </c>
      <c r="H76" s="71">
        <v>373863.63</v>
      </c>
      <c r="I76" s="71">
        <v>373863.63</v>
      </c>
      <c r="J76" s="23"/>
      <c r="K76" s="24"/>
    </row>
    <row r="77" spans="1:11" ht="27.6" x14ac:dyDescent="0.3">
      <c r="A77" s="66" t="s">
        <v>66</v>
      </c>
      <c r="B77" s="67" t="s">
        <v>138</v>
      </c>
      <c r="C77" s="67" t="s">
        <v>141</v>
      </c>
      <c r="D77" s="68" t="s">
        <v>145</v>
      </c>
      <c r="E77" s="69" t="s">
        <v>212</v>
      </c>
      <c r="F77" s="70">
        <v>15000000</v>
      </c>
      <c r="G77" s="71">
        <v>15000000</v>
      </c>
      <c r="H77" s="71">
        <v>15000000</v>
      </c>
      <c r="I77" s="71">
        <v>15000000</v>
      </c>
      <c r="J77" s="23"/>
      <c r="K77" s="24"/>
    </row>
    <row r="78" spans="1:11" ht="27.6" x14ac:dyDescent="0.3">
      <c r="A78" s="66" t="s">
        <v>67</v>
      </c>
      <c r="B78" s="67" t="s">
        <v>138</v>
      </c>
      <c r="C78" s="67" t="s">
        <v>141</v>
      </c>
      <c r="D78" s="68" t="s">
        <v>145</v>
      </c>
      <c r="E78" s="69" t="s">
        <v>213</v>
      </c>
      <c r="F78" s="70">
        <v>4000000</v>
      </c>
      <c r="G78" s="71">
        <v>4000000</v>
      </c>
      <c r="H78" s="71">
        <v>0</v>
      </c>
      <c r="I78" s="71">
        <v>0</v>
      </c>
      <c r="J78" s="23"/>
      <c r="K78" s="24"/>
    </row>
    <row r="79" spans="1:11" ht="27.6" x14ac:dyDescent="0.3">
      <c r="A79" s="66" t="s">
        <v>68</v>
      </c>
      <c r="B79" s="67" t="s">
        <v>137</v>
      </c>
      <c r="C79" s="67" t="s">
        <v>140</v>
      </c>
      <c r="D79" s="68" t="s">
        <v>145</v>
      </c>
      <c r="E79" s="69" t="s">
        <v>214</v>
      </c>
      <c r="F79" s="70">
        <v>114692909.11</v>
      </c>
      <c r="G79" s="71">
        <v>114692909.11</v>
      </c>
      <c r="H79" s="71">
        <v>34394418.159999996</v>
      </c>
      <c r="I79" s="71">
        <v>34394418.159999996</v>
      </c>
      <c r="J79" s="23"/>
      <c r="K79" s="24"/>
    </row>
    <row r="80" spans="1:11" ht="27.6" x14ac:dyDescent="0.3">
      <c r="A80" s="66" t="s">
        <v>68</v>
      </c>
      <c r="B80" s="67" t="s">
        <v>138</v>
      </c>
      <c r="C80" s="67" t="s">
        <v>141</v>
      </c>
      <c r="D80" s="68" t="s">
        <v>145</v>
      </c>
      <c r="E80" s="69" t="s">
        <v>214</v>
      </c>
      <c r="F80" s="70">
        <v>3000000</v>
      </c>
      <c r="G80" s="71">
        <v>3000000</v>
      </c>
      <c r="H80" s="71">
        <v>0</v>
      </c>
      <c r="I80" s="71">
        <v>0</v>
      </c>
      <c r="J80" s="23"/>
      <c r="K80" s="24"/>
    </row>
    <row r="81" spans="1:11" ht="27.6" x14ac:dyDescent="0.3">
      <c r="A81" s="66" t="s">
        <v>69</v>
      </c>
      <c r="B81" s="67" t="s">
        <v>138</v>
      </c>
      <c r="C81" s="67" t="s">
        <v>141</v>
      </c>
      <c r="D81" s="68" t="s">
        <v>145</v>
      </c>
      <c r="E81" s="69" t="s">
        <v>192</v>
      </c>
      <c r="F81" s="70">
        <v>7500000</v>
      </c>
      <c r="G81" s="71">
        <v>7496290</v>
      </c>
      <c r="H81" s="71">
        <v>0</v>
      </c>
      <c r="I81" s="71">
        <v>0</v>
      </c>
      <c r="J81" s="23"/>
      <c r="K81" s="24"/>
    </row>
    <row r="82" spans="1:11" ht="15.6" x14ac:dyDescent="0.3">
      <c r="A82" s="18" t="s">
        <v>70</v>
      </c>
      <c r="B82" s="19"/>
      <c r="C82" s="19"/>
      <c r="D82" s="20"/>
      <c r="E82" s="21" t="s">
        <v>215</v>
      </c>
      <c r="F82" s="40">
        <f t="shared" ref="F82:I82" si="23">SUM(F83+F94+F98+F110+F118+F119)</f>
        <v>32427559666.010002</v>
      </c>
      <c r="G82" s="22">
        <f t="shared" si="23"/>
        <v>28892231843.48</v>
      </c>
      <c r="H82" s="22">
        <f t="shared" si="23"/>
        <v>17889809872.43</v>
      </c>
      <c r="I82" s="22">
        <f t="shared" si="23"/>
        <v>17831253140.93</v>
      </c>
      <c r="J82" s="23">
        <v>0.89097767889590318</v>
      </c>
      <c r="K82" s="24">
        <v>0.55168535827818654</v>
      </c>
    </row>
    <row r="83" spans="1:11" ht="82.8" x14ac:dyDescent="0.3">
      <c r="A83" s="65" t="s">
        <v>71</v>
      </c>
      <c r="B83" s="26"/>
      <c r="C83" s="26"/>
      <c r="D83" s="27"/>
      <c r="E83" s="36" t="s">
        <v>216</v>
      </c>
      <c r="F83" s="37">
        <f t="shared" ref="F83:H83" si="24">SUM(F84:F93)</f>
        <v>4204698206.8499999</v>
      </c>
      <c r="G83" s="28">
        <f t="shared" si="24"/>
        <v>4024844148.21</v>
      </c>
      <c r="H83" s="28">
        <f t="shared" si="24"/>
        <v>2578969855.4700003</v>
      </c>
      <c r="I83" s="28">
        <f>SUM(I84:I93)</f>
        <v>2573236317.4700003</v>
      </c>
      <c r="J83" s="23">
        <v>0.9572254535778586</v>
      </c>
      <c r="K83" s="24">
        <v>0.61335433094068992</v>
      </c>
    </row>
    <row r="84" spans="1:11" ht="27.6" x14ac:dyDescent="0.3">
      <c r="A84" s="66" t="s">
        <v>72</v>
      </c>
      <c r="B84" s="67" t="s">
        <v>137</v>
      </c>
      <c r="C84" s="67" t="s">
        <v>140</v>
      </c>
      <c r="D84" s="68" t="s">
        <v>145</v>
      </c>
      <c r="E84" s="69" t="s">
        <v>217</v>
      </c>
      <c r="F84" s="70">
        <v>439778411.26999998</v>
      </c>
      <c r="G84" s="71">
        <v>345534652.02999997</v>
      </c>
      <c r="H84" s="71">
        <v>183880920.03</v>
      </c>
      <c r="I84" s="71">
        <v>183880920.03</v>
      </c>
      <c r="J84" s="23"/>
      <c r="K84" s="24"/>
    </row>
    <row r="85" spans="1:11" ht="27.6" x14ac:dyDescent="0.3">
      <c r="A85" s="35" t="s">
        <v>72</v>
      </c>
      <c r="B85" s="30" t="s">
        <v>138</v>
      </c>
      <c r="C85" s="30" t="s">
        <v>141</v>
      </c>
      <c r="D85" s="31" t="s">
        <v>145</v>
      </c>
      <c r="E85" s="29" t="s">
        <v>217</v>
      </c>
      <c r="F85" s="33">
        <v>200464036</v>
      </c>
      <c r="G85" s="34">
        <v>198130684.40000001</v>
      </c>
      <c r="H85" s="34">
        <v>99962975.659999996</v>
      </c>
      <c r="I85" s="34">
        <v>99962975.659999996</v>
      </c>
      <c r="J85" s="23"/>
      <c r="K85" s="24"/>
    </row>
    <row r="86" spans="1:11" ht="27.6" x14ac:dyDescent="0.3">
      <c r="A86" s="66" t="s">
        <v>73</v>
      </c>
      <c r="B86" s="67" t="s">
        <v>137</v>
      </c>
      <c r="C86" s="67" t="s">
        <v>140</v>
      </c>
      <c r="D86" s="68" t="s">
        <v>145</v>
      </c>
      <c r="E86" s="69" t="s">
        <v>218</v>
      </c>
      <c r="F86" s="70">
        <v>1419582587</v>
      </c>
      <c r="G86" s="71">
        <v>1411565130</v>
      </c>
      <c r="H86" s="71">
        <v>513631798</v>
      </c>
      <c r="I86" s="71">
        <v>513631798</v>
      </c>
      <c r="J86" s="23"/>
      <c r="K86" s="24"/>
    </row>
    <row r="87" spans="1:11" ht="27.6" x14ac:dyDescent="0.3">
      <c r="A87" s="66" t="s">
        <v>73</v>
      </c>
      <c r="B87" s="67" t="s">
        <v>138</v>
      </c>
      <c r="C87" s="67" t="s">
        <v>141</v>
      </c>
      <c r="D87" s="68" t="s">
        <v>145</v>
      </c>
      <c r="E87" s="69" t="s">
        <v>218</v>
      </c>
      <c r="F87" s="70">
        <v>10000000</v>
      </c>
      <c r="G87" s="71">
        <v>5377067</v>
      </c>
      <c r="H87" s="71">
        <v>5377067</v>
      </c>
      <c r="I87" s="71">
        <v>5377067</v>
      </c>
      <c r="J87" s="23"/>
      <c r="K87" s="24"/>
    </row>
    <row r="88" spans="1:11" ht="27.6" x14ac:dyDescent="0.3">
      <c r="A88" s="66" t="s">
        <v>74</v>
      </c>
      <c r="B88" s="67" t="s">
        <v>138</v>
      </c>
      <c r="C88" s="67" t="s">
        <v>141</v>
      </c>
      <c r="D88" s="68" t="s">
        <v>145</v>
      </c>
      <c r="E88" s="69" t="s">
        <v>219</v>
      </c>
      <c r="F88" s="70">
        <v>70000000</v>
      </c>
      <c r="G88" s="71">
        <v>70000000</v>
      </c>
      <c r="H88" s="71">
        <v>0</v>
      </c>
      <c r="I88" s="71">
        <v>0</v>
      </c>
      <c r="J88" s="23"/>
      <c r="K88" s="24"/>
    </row>
    <row r="89" spans="1:11" ht="27.6" x14ac:dyDescent="0.3">
      <c r="A89" s="66" t="s">
        <v>75</v>
      </c>
      <c r="B89" s="67" t="s">
        <v>137</v>
      </c>
      <c r="C89" s="67" t="s">
        <v>140</v>
      </c>
      <c r="D89" s="68" t="s">
        <v>145</v>
      </c>
      <c r="E89" s="69" t="s">
        <v>220</v>
      </c>
      <c r="F89" s="70">
        <v>4640700</v>
      </c>
      <c r="G89" s="71">
        <v>2545820</v>
      </c>
      <c r="H89" s="71">
        <v>2545820</v>
      </c>
      <c r="I89" s="71">
        <v>2545820</v>
      </c>
      <c r="J89" s="23"/>
      <c r="K89" s="24"/>
    </row>
    <row r="90" spans="1:11" ht="27.6" x14ac:dyDescent="0.3">
      <c r="A90" s="66" t="s">
        <v>76</v>
      </c>
      <c r="B90" s="67" t="s">
        <v>137</v>
      </c>
      <c r="C90" s="67" t="s">
        <v>140</v>
      </c>
      <c r="D90" s="68" t="s">
        <v>145</v>
      </c>
      <c r="E90" s="69" t="s">
        <v>221</v>
      </c>
      <c r="F90" s="70">
        <v>383556340</v>
      </c>
      <c r="G90" s="71">
        <v>383109450</v>
      </c>
      <c r="H90" s="71">
        <v>169089969</v>
      </c>
      <c r="I90" s="71">
        <v>168958859</v>
      </c>
      <c r="J90" s="23"/>
      <c r="K90" s="24"/>
    </row>
    <row r="91" spans="1:11" ht="27.6" x14ac:dyDescent="0.3">
      <c r="A91" s="66" t="s">
        <v>76</v>
      </c>
      <c r="B91" s="67" t="s">
        <v>138</v>
      </c>
      <c r="C91" s="67" t="s">
        <v>141</v>
      </c>
      <c r="D91" s="68" t="s">
        <v>145</v>
      </c>
      <c r="E91" s="69" t="s">
        <v>221</v>
      </c>
      <c r="F91" s="70">
        <v>120000000</v>
      </c>
      <c r="G91" s="71">
        <v>120000000</v>
      </c>
      <c r="H91" s="71">
        <v>119232670</v>
      </c>
      <c r="I91" s="71">
        <v>119232670</v>
      </c>
      <c r="J91" s="23"/>
      <c r="K91" s="24"/>
    </row>
    <row r="92" spans="1:11" ht="41.4" x14ac:dyDescent="0.3">
      <c r="A92" s="35" t="s">
        <v>77</v>
      </c>
      <c r="B92" s="30" t="s">
        <v>137</v>
      </c>
      <c r="C92" s="30" t="s">
        <v>140</v>
      </c>
      <c r="D92" s="31" t="s">
        <v>145</v>
      </c>
      <c r="E92" s="29" t="s">
        <v>222</v>
      </c>
      <c r="F92" s="33">
        <v>144350200.58000001</v>
      </c>
      <c r="G92" s="34">
        <v>100468351.53</v>
      </c>
      <c r="H92" s="34">
        <v>99169491.530000001</v>
      </c>
      <c r="I92" s="34">
        <v>97263431.530000001</v>
      </c>
      <c r="J92" s="23"/>
      <c r="K92" s="24"/>
    </row>
    <row r="93" spans="1:11" ht="41.4" x14ac:dyDescent="0.3">
      <c r="A93" s="35" t="s">
        <v>77</v>
      </c>
      <c r="B93" s="30" t="s">
        <v>138</v>
      </c>
      <c r="C93" s="30" t="s">
        <v>141</v>
      </c>
      <c r="D93" s="31" t="s">
        <v>145</v>
      </c>
      <c r="E93" s="29" t="s">
        <v>222</v>
      </c>
      <c r="F93" s="33">
        <v>1412325932</v>
      </c>
      <c r="G93" s="34">
        <v>1388112993.25</v>
      </c>
      <c r="H93" s="34">
        <v>1386079144.25</v>
      </c>
      <c r="I93" s="34">
        <v>1382382776.25</v>
      </c>
      <c r="J93" s="23"/>
      <c r="K93" s="24"/>
    </row>
    <row r="94" spans="1:11" ht="41.4" x14ac:dyDescent="0.3">
      <c r="A94" s="65" t="s">
        <v>78</v>
      </c>
      <c r="B94" s="26"/>
      <c r="C94" s="26"/>
      <c r="D94" s="27"/>
      <c r="E94" s="25" t="s">
        <v>223</v>
      </c>
      <c r="F94" s="37">
        <f t="shared" ref="F94:I94" si="25">SUM(F95:F97)</f>
        <v>6930547932</v>
      </c>
      <c r="G94" s="28">
        <f t="shared" si="25"/>
        <v>6342666507</v>
      </c>
      <c r="H94" s="28">
        <f t="shared" si="25"/>
        <v>4399876305.7699995</v>
      </c>
      <c r="I94" s="28">
        <f t="shared" si="25"/>
        <v>4399876305.7699995</v>
      </c>
      <c r="J94" s="23">
        <v>0.91517533234484816</v>
      </c>
      <c r="K94" s="24">
        <v>0.63485259014726914</v>
      </c>
    </row>
    <row r="95" spans="1:11" ht="27.6" x14ac:dyDescent="0.3">
      <c r="A95" s="66" t="s">
        <v>79</v>
      </c>
      <c r="B95" s="67" t="s">
        <v>137</v>
      </c>
      <c r="C95" s="67" t="s">
        <v>140</v>
      </c>
      <c r="D95" s="68" t="s">
        <v>145</v>
      </c>
      <c r="E95" s="69" t="s">
        <v>224</v>
      </c>
      <c r="F95" s="70">
        <v>32000000</v>
      </c>
      <c r="G95" s="71">
        <v>32000000</v>
      </c>
      <c r="H95" s="71">
        <v>7101567</v>
      </c>
      <c r="I95" s="71">
        <v>7101567</v>
      </c>
      <c r="J95" s="23"/>
      <c r="K95" s="24"/>
    </row>
    <row r="96" spans="1:11" ht="27.6" x14ac:dyDescent="0.3">
      <c r="A96" s="66" t="s">
        <v>79</v>
      </c>
      <c r="B96" s="67" t="s">
        <v>138</v>
      </c>
      <c r="C96" s="67" t="s">
        <v>141</v>
      </c>
      <c r="D96" s="68" t="s">
        <v>145</v>
      </c>
      <c r="E96" s="69" t="s">
        <v>224</v>
      </c>
      <c r="F96" s="70">
        <v>2065726000</v>
      </c>
      <c r="G96" s="71">
        <v>1916525187</v>
      </c>
      <c r="H96" s="71">
        <v>1406277665.78</v>
      </c>
      <c r="I96" s="71">
        <v>1406277665.78</v>
      </c>
      <c r="J96" s="23"/>
      <c r="K96" s="24"/>
    </row>
    <row r="97" spans="1:11" ht="27.6" x14ac:dyDescent="0.3">
      <c r="A97" s="66" t="s">
        <v>80</v>
      </c>
      <c r="B97" s="67" t="s">
        <v>138</v>
      </c>
      <c r="C97" s="67" t="s">
        <v>141</v>
      </c>
      <c r="D97" s="68" t="s">
        <v>145</v>
      </c>
      <c r="E97" s="69" t="s">
        <v>225</v>
      </c>
      <c r="F97" s="70">
        <v>4832821932</v>
      </c>
      <c r="G97" s="71">
        <v>4394141320</v>
      </c>
      <c r="H97" s="71">
        <v>2986497072.9899998</v>
      </c>
      <c r="I97" s="71">
        <v>2986497072.9899998</v>
      </c>
      <c r="J97" s="23"/>
      <c r="K97" s="24"/>
    </row>
    <row r="98" spans="1:11" ht="41.4" x14ac:dyDescent="0.3">
      <c r="A98" s="65" t="s">
        <v>81</v>
      </c>
      <c r="B98" s="26"/>
      <c r="C98" s="26"/>
      <c r="D98" s="27"/>
      <c r="E98" s="25" t="s">
        <v>226</v>
      </c>
      <c r="F98" s="37">
        <f>SUM(F99:F109)</f>
        <v>18946263482.990002</v>
      </c>
      <c r="G98" s="37">
        <f t="shared" ref="G98:I98" si="26">SUM(G99:G109)</f>
        <v>17105937165.450001</v>
      </c>
      <c r="H98" s="37">
        <f t="shared" si="26"/>
        <v>9590497005.4499989</v>
      </c>
      <c r="I98" s="37">
        <f t="shared" si="26"/>
        <v>9541479904.9499989</v>
      </c>
      <c r="J98" s="23">
        <v>0.90286600209100598</v>
      </c>
      <c r="K98" s="24">
        <v>0.50619463906750628</v>
      </c>
    </row>
    <row r="99" spans="1:11" ht="27.6" x14ac:dyDescent="0.3">
      <c r="A99" s="35" t="s">
        <v>82</v>
      </c>
      <c r="B99" s="30" t="s">
        <v>137</v>
      </c>
      <c r="C99" s="30" t="s">
        <v>140</v>
      </c>
      <c r="D99" s="31" t="s">
        <v>145</v>
      </c>
      <c r="E99" s="29" t="s">
        <v>227</v>
      </c>
      <c r="F99" s="33">
        <v>138000000</v>
      </c>
      <c r="G99" s="34">
        <v>138000000</v>
      </c>
      <c r="H99" s="34">
        <v>94759998</v>
      </c>
      <c r="I99" s="34">
        <v>94759998</v>
      </c>
      <c r="J99" s="23"/>
      <c r="K99" s="24"/>
    </row>
    <row r="100" spans="1:11" ht="69" x14ac:dyDescent="0.3">
      <c r="A100" s="35" t="s">
        <v>83</v>
      </c>
      <c r="B100" s="30" t="s">
        <v>137</v>
      </c>
      <c r="C100" s="30" t="s">
        <v>140</v>
      </c>
      <c r="D100" s="31" t="s">
        <v>145</v>
      </c>
      <c r="E100" s="29" t="s">
        <v>228</v>
      </c>
      <c r="F100" s="33">
        <v>3107200000</v>
      </c>
      <c r="G100" s="34">
        <v>2956116564</v>
      </c>
      <c r="H100" s="34">
        <v>1656880892</v>
      </c>
      <c r="I100" s="34">
        <v>1610280892</v>
      </c>
      <c r="J100" s="23"/>
      <c r="K100" s="24"/>
    </row>
    <row r="101" spans="1:11" ht="69" x14ac:dyDescent="0.3">
      <c r="A101" s="35" t="s">
        <v>83</v>
      </c>
      <c r="B101" s="30" t="s">
        <v>138</v>
      </c>
      <c r="C101" s="30" t="s">
        <v>141</v>
      </c>
      <c r="D101" s="31" t="s">
        <v>145</v>
      </c>
      <c r="E101" s="29" t="s">
        <v>228</v>
      </c>
      <c r="F101" s="33">
        <v>243245480</v>
      </c>
      <c r="G101" s="34">
        <v>207395418.96000001</v>
      </c>
      <c r="H101" s="34">
        <v>55011175</v>
      </c>
      <c r="I101" s="34">
        <v>55011175</v>
      </c>
      <c r="J101" s="23"/>
      <c r="K101" s="24"/>
    </row>
    <row r="102" spans="1:11" ht="41.4" x14ac:dyDescent="0.3">
      <c r="A102" s="35" t="s">
        <v>84</v>
      </c>
      <c r="B102" s="30" t="s">
        <v>137</v>
      </c>
      <c r="C102" s="30" t="s">
        <v>140</v>
      </c>
      <c r="D102" s="31" t="s">
        <v>145</v>
      </c>
      <c r="E102" s="29" t="s">
        <v>229</v>
      </c>
      <c r="F102" s="33">
        <v>11958110</v>
      </c>
      <c r="G102" s="34">
        <v>8380339</v>
      </c>
      <c r="H102" s="34">
        <v>8352808</v>
      </c>
      <c r="I102" s="34">
        <v>7782308</v>
      </c>
      <c r="J102" s="23"/>
      <c r="K102" s="24"/>
    </row>
    <row r="103" spans="1:11" ht="41.4" x14ac:dyDescent="0.3">
      <c r="A103" s="35" t="s">
        <v>84</v>
      </c>
      <c r="B103" s="30" t="s">
        <v>138</v>
      </c>
      <c r="C103" s="30" t="s">
        <v>141</v>
      </c>
      <c r="D103" s="31" t="s">
        <v>145</v>
      </c>
      <c r="E103" s="29" t="s">
        <v>229</v>
      </c>
      <c r="F103" s="33">
        <v>433537705</v>
      </c>
      <c r="G103" s="34">
        <v>284182968.67000002</v>
      </c>
      <c r="H103" s="34">
        <v>239664912.66999999</v>
      </c>
      <c r="I103" s="34">
        <v>238856114.66999999</v>
      </c>
      <c r="J103" s="23"/>
      <c r="K103" s="24"/>
    </row>
    <row r="104" spans="1:11" ht="27.6" x14ac:dyDescent="0.3">
      <c r="A104" s="35" t="s">
        <v>85</v>
      </c>
      <c r="B104" s="30" t="s">
        <v>137</v>
      </c>
      <c r="C104" s="30" t="s">
        <v>140</v>
      </c>
      <c r="D104" s="31" t="s">
        <v>145</v>
      </c>
      <c r="E104" s="29" t="s">
        <v>230</v>
      </c>
      <c r="F104" s="33">
        <v>1325613182.1300001</v>
      </c>
      <c r="G104" s="34">
        <v>583755388.80999994</v>
      </c>
      <c r="H104" s="34">
        <v>561875252.89999998</v>
      </c>
      <c r="I104" s="34">
        <v>561875252.89999998</v>
      </c>
      <c r="J104" s="23"/>
      <c r="K104" s="24"/>
    </row>
    <row r="105" spans="1:11" ht="27.6" x14ac:dyDescent="0.3">
      <c r="A105" s="35" t="s">
        <v>85</v>
      </c>
      <c r="B105" s="30" t="s">
        <v>138</v>
      </c>
      <c r="C105" s="30" t="s">
        <v>141</v>
      </c>
      <c r="D105" s="31" t="s">
        <v>145</v>
      </c>
      <c r="E105" s="29" t="s">
        <v>230</v>
      </c>
      <c r="F105" s="33">
        <v>9955588457</v>
      </c>
      <c r="G105" s="34">
        <v>9451504946.6599998</v>
      </c>
      <c r="H105" s="34">
        <v>5938331162.46</v>
      </c>
      <c r="I105" s="34">
        <v>5938331162.46</v>
      </c>
      <c r="J105" s="23"/>
      <c r="K105" s="24"/>
    </row>
    <row r="106" spans="1:11" ht="41.4" x14ac:dyDescent="0.3">
      <c r="A106" s="35" t="s">
        <v>86</v>
      </c>
      <c r="B106" s="30" t="s">
        <v>137</v>
      </c>
      <c r="C106" s="30" t="s">
        <v>140</v>
      </c>
      <c r="D106" s="31" t="s">
        <v>145</v>
      </c>
      <c r="E106" s="29" t="s">
        <v>231</v>
      </c>
      <c r="F106" s="33">
        <v>404521558.86000001</v>
      </c>
      <c r="G106" s="34">
        <v>390664205.35000002</v>
      </c>
      <c r="H106" s="34">
        <v>377275146.41000003</v>
      </c>
      <c r="I106" s="34">
        <v>376237343.91000003</v>
      </c>
      <c r="J106" s="23"/>
      <c r="K106" s="24"/>
    </row>
    <row r="107" spans="1:11" ht="41.4" x14ac:dyDescent="0.3">
      <c r="A107" s="35" t="s">
        <v>86</v>
      </c>
      <c r="B107" s="30" t="s">
        <v>138</v>
      </c>
      <c r="C107" s="30" t="s">
        <v>141</v>
      </c>
      <c r="D107" s="31" t="s">
        <v>145</v>
      </c>
      <c r="E107" s="29" t="s">
        <v>231</v>
      </c>
      <c r="F107" s="33">
        <v>1104752600</v>
      </c>
      <c r="G107" s="34">
        <v>872500000</v>
      </c>
      <c r="H107" s="34">
        <v>153243837.38</v>
      </c>
      <c r="I107" s="34">
        <v>153243837.38</v>
      </c>
      <c r="J107" s="23"/>
      <c r="K107" s="24"/>
    </row>
    <row r="108" spans="1:11" ht="55.2" x14ac:dyDescent="0.3">
      <c r="A108" s="66" t="s">
        <v>87</v>
      </c>
      <c r="B108" s="67" t="s">
        <v>137</v>
      </c>
      <c r="C108" s="67" t="s">
        <v>140</v>
      </c>
      <c r="D108" s="68" t="s">
        <v>145</v>
      </c>
      <c r="E108" s="69" t="s">
        <v>232</v>
      </c>
      <c r="F108" s="70">
        <v>60695830</v>
      </c>
      <c r="G108" s="71">
        <v>57786774</v>
      </c>
      <c r="H108" s="71">
        <v>42116220.630000003</v>
      </c>
      <c r="I108" s="71">
        <v>42116220.630000003</v>
      </c>
      <c r="J108" s="23"/>
      <c r="K108" s="24"/>
    </row>
    <row r="109" spans="1:11" ht="55.2" x14ac:dyDescent="0.3">
      <c r="A109" s="66" t="s">
        <v>87</v>
      </c>
      <c r="B109" s="67" t="s">
        <v>138</v>
      </c>
      <c r="C109" s="67" t="s">
        <v>141</v>
      </c>
      <c r="D109" s="68" t="s">
        <v>145</v>
      </c>
      <c r="E109" s="69" t="s">
        <v>232</v>
      </c>
      <c r="F109" s="70">
        <v>2161150560</v>
      </c>
      <c r="G109" s="71">
        <v>2155650560</v>
      </c>
      <c r="H109" s="71">
        <v>462985600</v>
      </c>
      <c r="I109" s="71">
        <v>462985600</v>
      </c>
      <c r="J109" s="23"/>
      <c r="K109" s="24"/>
    </row>
    <row r="110" spans="1:11" ht="27.6" x14ac:dyDescent="0.3">
      <c r="A110" s="65" t="s">
        <v>88</v>
      </c>
      <c r="B110" s="26"/>
      <c r="C110" s="26"/>
      <c r="D110" s="27"/>
      <c r="E110" s="25" t="s">
        <v>233</v>
      </c>
      <c r="F110" s="37">
        <f>SUM(F111:F117)</f>
        <v>989450044.17000008</v>
      </c>
      <c r="G110" s="28">
        <f t="shared" ref="G110:I110" si="27">SUM(G111:G117)</f>
        <v>436963437.82000005</v>
      </c>
      <c r="H110" s="28">
        <f t="shared" si="27"/>
        <v>338806120.74000001</v>
      </c>
      <c r="I110" s="28">
        <f t="shared" si="27"/>
        <v>337079905.74000001</v>
      </c>
      <c r="J110" s="23">
        <v>0.44162253606906121</v>
      </c>
      <c r="K110" s="24">
        <v>0.34241862207829549</v>
      </c>
    </row>
    <row r="111" spans="1:11" ht="27.6" x14ac:dyDescent="0.3">
      <c r="A111" s="35" t="s">
        <v>89</v>
      </c>
      <c r="B111" s="30" t="s">
        <v>137</v>
      </c>
      <c r="C111" s="30" t="s">
        <v>140</v>
      </c>
      <c r="D111" s="31" t="s">
        <v>145</v>
      </c>
      <c r="E111" s="29" t="s">
        <v>234</v>
      </c>
      <c r="F111" s="33">
        <v>236000000</v>
      </c>
      <c r="G111" s="34">
        <v>115538381</v>
      </c>
      <c r="H111" s="34">
        <v>113588381</v>
      </c>
      <c r="I111" s="34">
        <v>113588381</v>
      </c>
      <c r="J111" s="23"/>
      <c r="K111" s="24"/>
    </row>
    <row r="112" spans="1:11" ht="27.6" x14ac:dyDescent="0.3">
      <c r="A112" s="35" t="s">
        <v>90</v>
      </c>
      <c r="B112" s="30" t="s">
        <v>137</v>
      </c>
      <c r="C112" s="30" t="s">
        <v>140</v>
      </c>
      <c r="D112" s="31" t="s">
        <v>145</v>
      </c>
      <c r="E112" s="29" t="s">
        <v>235</v>
      </c>
      <c r="F112" s="33">
        <v>150000000</v>
      </c>
      <c r="G112" s="34">
        <v>150000000</v>
      </c>
      <c r="H112" s="34">
        <v>59176000</v>
      </c>
      <c r="I112" s="34">
        <v>59176000</v>
      </c>
      <c r="J112" s="23"/>
      <c r="K112" s="24"/>
    </row>
    <row r="113" spans="1:11" ht="27.6" x14ac:dyDescent="0.3">
      <c r="A113" s="35" t="s">
        <v>90</v>
      </c>
      <c r="B113" s="30" t="s">
        <v>138</v>
      </c>
      <c r="C113" s="30" t="s">
        <v>141</v>
      </c>
      <c r="D113" s="31" t="s">
        <v>145</v>
      </c>
      <c r="E113" s="29" t="s">
        <v>235</v>
      </c>
      <c r="F113" s="33">
        <v>0</v>
      </c>
      <c r="G113" s="34">
        <v>0</v>
      </c>
      <c r="H113" s="34">
        <v>0</v>
      </c>
      <c r="I113" s="34">
        <v>0</v>
      </c>
      <c r="J113" s="23"/>
      <c r="K113" s="24"/>
    </row>
    <row r="114" spans="1:11" ht="69" x14ac:dyDescent="0.3">
      <c r="A114" s="35" t="s">
        <v>91</v>
      </c>
      <c r="B114" s="30" t="s">
        <v>137</v>
      </c>
      <c r="C114" s="30" t="s">
        <v>140</v>
      </c>
      <c r="D114" s="31" t="s">
        <v>145</v>
      </c>
      <c r="E114" s="29" t="s">
        <v>236</v>
      </c>
      <c r="F114" s="33">
        <v>38450044.170000002</v>
      </c>
      <c r="G114" s="34">
        <v>29264948.859999999</v>
      </c>
      <c r="H114" s="34">
        <v>29151048.859999999</v>
      </c>
      <c r="I114" s="34">
        <v>28042163.859999999</v>
      </c>
      <c r="J114" s="23"/>
      <c r="K114" s="24"/>
    </row>
    <row r="115" spans="1:11" ht="69" x14ac:dyDescent="0.3">
      <c r="A115" s="35" t="s">
        <v>91</v>
      </c>
      <c r="B115" s="30" t="s">
        <v>138</v>
      </c>
      <c r="C115" s="30" t="s">
        <v>141</v>
      </c>
      <c r="D115" s="31" t="s">
        <v>145</v>
      </c>
      <c r="E115" s="29" t="s">
        <v>236</v>
      </c>
      <c r="F115" s="33">
        <v>215000000</v>
      </c>
      <c r="G115" s="34">
        <v>142160107.96000001</v>
      </c>
      <c r="H115" s="34">
        <v>136890690.88</v>
      </c>
      <c r="I115" s="34">
        <v>136273360.88</v>
      </c>
      <c r="J115" s="23"/>
      <c r="K115" s="24"/>
    </row>
    <row r="116" spans="1:11" ht="27.6" x14ac:dyDescent="0.3">
      <c r="A116" s="35" t="s">
        <v>92</v>
      </c>
      <c r="B116" s="30" t="s">
        <v>137</v>
      </c>
      <c r="C116" s="30" t="s">
        <v>140</v>
      </c>
      <c r="D116" s="31" t="s">
        <v>145</v>
      </c>
      <c r="E116" s="29" t="s">
        <v>237</v>
      </c>
      <c r="F116" s="33">
        <v>350000000</v>
      </c>
      <c r="G116" s="34">
        <v>0</v>
      </c>
      <c r="H116" s="34">
        <v>0</v>
      </c>
      <c r="I116" s="34">
        <v>0</v>
      </c>
      <c r="J116" s="23"/>
      <c r="K116" s="24"/>
    </row>
    <row r="117" spans="1:11" ht="27.6" x14ac:dyDescent="0.3">
      <c r="A117" s="35" t="s">
        <v>92</v>
      </c>
      <c r="B117" s="30" t="s">
        <v>138</v>
      </c>
      <c r="C117" s="30" t="s">
        <v>141</v>
      </c>
      <c r="D117" s="31" t="s">
        <v>145</v>
      </c>
      <c r="E117" s="29" t="s">
        <v>237</v>
      </c>
      <c r="F117" s="33">
        <v>0</v>
      </c>
      <c r="G117" s="34">
        <v>0</v>
      </c>
      <c r="H117" s="34">
        <v>0</v>
      </c>
      <c r="I117" s="34">
        <v>0</v>
      </c>
      <c r="J117" s="23"/>
      <c r="K117" s="24"/>
    </row>
    <row r="118" spans="1:11" ht="27.6" x14ac:dyDescent="0.3">
      <c r="A118" s="35" t="s">
        <v>93</v>
      </c>
      <c r="B118" s="30" t="s">
        <v>137</v>
      </c>
      <c r="C118" s="30" t="s">
        <v>140</v>
      </c>
      <c r="D118" s="31" t="s">
        <v>145</v>
      </c>
      <c r="E118" s="29" t="s">
        <v>238</v>
      </c>
      <c r="F118" s="33">
        <v>1061600000</v>
      </c>
      <c r="G118" s="34">
        <v>779229698</v>
      </c>
      <c r="H118" s="34">
        <v>779229698</v>
      </c>
      <c r="I118" s="34">
        <v>778914883</v>
      </c>
      <c r="J118" s="23"/>
      <c r="K118" s="24"/>
    </row>
    <row r="119" spans="1:11" ht="27.6" x14ac:dyDescent="0.3">
      <c r="A119" s="66" t="s">
        <v>93</v>
      </c>
      <c r="B119" s="67" t="s">
        <v>138</v>
      </c>
      <c r="C119" s="67" t="s">
        <v>141</v>
      </c>
      <c r="D119" s="68" t="s">
        <v>145</v>
      </c>
      <c r="E119" s="69" t="s">
        <v>238</v>
      </c>
      <c r="F119" s="70">
        <v>295000000</v>
      </c>
      <c r="G119" s="71">
        <v>202590887</v>
      </c>
      <c r="H119" s="71">
        <v>202430887</v>
      </c>
      <c r="I119" s="71">
        <v>200665824</v>
      </c>
      <c r="J119" s="23"/>
      <c r="K119" s="24"/>
    </row>
    <row r="120" spans="1:11" ht="18" x14ac:dyDescent="0.3">
      <c r="A120" s="54" t="s">
        <v>94</v>
      </c>
      <c r="B120" s="55"/>
      <c r="C120" s="55"/>
      <c r="D120" s="56"/>
      <c r="E120" s="54" t="s">
        <v>239</v>
      </c>
      <c r="F120" s="57">
        <f>SUM(F121+F124+F130)</f>
        <v>1721000000</v>
      </c>
      <c r="G120" s="58">
        <f t="shared" ref="G120:I120" si="28">SUM(G121+G124+G130)</f>
        <v>1028578014</v>
      </c>
      <c r="H120" s="58">
        <f t="shared" si="28"/>
        <v>877832359</v>
      </c>
      <c r="I120" s="58">
        <f t="shared" si="28"/>
        <v>877832359</v>
      </c>
      <c r="J120" s="72">
        <v>0.56399999999999995</v>
      </c>
      <c r="K120" s="73">
        <v>0.48099999999999998</v>
      </c>
    </row>
    <row r="121" spans="1:11" ht="15.6" x14ac:dyDescent="0.3">
      <c r="A121" s="18" t="s">
        <v>95</v>
      </c>
      <c r="B121" s="19"/>
      <c r="C121" s="19"/>
      <c r="D121" s="20"/>
      <c r="E121" s="21" t="s">
        <v>240</v>
      </c>
      <c r="F121" s="40">
        <f>F122</f>
        <v>361000000</v>
      </c>
      <c r="G121" s="22">
        <f t="shared" ref="G121:I122" si="29">G122</f>
        <v>261680931</v>
      </c>
      <c r="H121" s="22">
        <f t="shared" si="29"/>
        <v>110935276</v>
      </c>
      <c r="I121" s="22">
        <f t="shared" si="29"/>
        <v>110935276</v>
      </c>
      <c r="J121" s="23">
        <v>0.72487792520775618</v>
      </c>
      <c r="K121" s="24">
        <v>0.30729993351800555</v>
      </c>
    </row>
    <row r="122" spans="1:11" ht="15.6" x14ac:dyDescent="0.3">
      <c r="A122" s="18" t="s">
        <v>96</v>
      </c>
      <c r="B122" s="19"/>
      <c r="C122" s="19"/>
      <c r="D122" s="20"/>
      <c r="E122" s="21" t="s">
        <v>241</v>
      </c>
      <c r="F122" s="40">
        <f>F123</f>
        <v>361000000</v>
      </c>
      <c r="G122" s="22">
        <f>G123</f>
        <v>261680931</v>
      </c>
      <c r="H122" s="22">
        <f>H123</f>
        <v>110935276</v>
      </c>
      <c r="I122" s="22">
        <f>I123</f>
        <v>110935276</v>
      </c>
      <c r="J122" s="23">
        <v>0.72487792520775618</v>
      </c>
      <c r="K122" s="24">
        <v>0.30729993351800555</v>
      </c>
    </row>
    <row r="123" spans="1:11" ht="15.6" x14ac:dyDescent="0.3">
      <c r="A123" s="74" t="s">
        <v>97</v>
      </c>
      <c r="B123" s="31" t="s">
        <v>137</v>
      </c>
      <c r="C123" s="31" t="s">
        <v>140</v>
      </c>
      <c r="D123" s="31" t="s">
        <v>145</v>
      </c>
      <c r="E123" s="75" t="s">
        <v>242</v>
      </c>
      <c r="F123" s="76">
        <f>465000000-104000000</f>
        <v>361000000</v>
      </c>
      <c r="G123" s="77">
        <v>261680931</v>
      </c>
      <c r="H123" s="77">
        <v>110935276</v>
      </c>
      <c r="I123" s="77">
        <v>110935276</v>
      </c>
      <c r="J123" s="23"/>
      <c r="K123" s="24"/>
    </row>
    <row r="124" spans="1:11" ht="15.6" x14ac:dyDescent="0.3">
      <c r="A124" s="18" t="s">
        <v>98</v>
      </c>
      <c r="B124" s="19"/>
      <c r="C124" s="19"/>
      <c r="D124" s="20"/>
      <c r="E124" s="21" t="s">
        <v>243</v>
      </c>
      <c r="F124" s="40">
        <f t="shared" ref="F124:I125" si="30">F125</f>
        <v>560000000</v>
      </c>
      <c r="G124" s="22">
        <f t="shared" si="30"/>
        <v>360176435</v>
      </c>
      <c r="H124" s="22">
        <f t="shared" si="30"/>
        <v>360176435</v>
      </c>
      <c r="I124" s="22">
        <f t="shared" si="30"/>
        <v>360176435</v>
      </c>
      <c r="J124" s="23">
        <v>0.64317220535714281</v>
      </c>
      <c r="K124" s="24">
        <v>0.64317220535714281</v>
      </c>
    </row>
    <row r="125" spans="1:11" ht="31.2" x14ac:dyDescent="0.3">
      <c r="A125" s="18" t="s">
        <v>99</v>
      </c>
      <c r="B125" s="19"/>
      <c r="C125" s="19"/>
      <c r="D125" s="20"/>
      <c r="E125" s="21" t="s">
        <v>244</v>
      </c>
      <c r="F125" s="40">
        <f>F126+F129</f>
        <v>560000000</v>
      </c>
      <c r="G125" s="22">
        <f t="shared" si="30"/>
        <v>360176435</v>
      </c>
      <c r="H125" s="22">
        <f t="shared" si="30"/>
        <v>360176435</v>
      </c>
      <c r="I125" s="22">
        <f t="shared" si="30"/>
        <v>360176435</v>
      </c>
      <c r="J125" s="23">
        <v>0.64317220535714281</v>
      </c>
      <c r="K125" s="24">
        <v>0.64317220535714281</v>
      </c>
    </row>
    <row r="126" spans="1:11" ht="31.2" x14ac:dyDescent="0.3">
      <c r="A126" s="18" t="s">
        <v>100</v>
      </c>
      <c r="B126" s="19" t="s">
        <v>137</v>
      </c>
      <c r="C126" s="19">
        <v>10</v>
      </c>
      <c r="D126" s="20" t="s">
        <v>145</v>
      </c>
      <c r="E126" s="21" t="s">
        <v>245</v>
      </c>
      <c r="F126" s="22">
        <f>SUM(F127:F128)</f>
        <v>417000000</v>
      </c>
      <c r="G126" s="22">
        <f t="shared" ref="G126:I126" si="31">SUM(G127:G129)</f>
        <v>360176435</v>
      </c>
      <c r="H126" s="22">
        <f t="shared" si="31"/>
        <v>360176435</v>
      </c>
      <c r="I126" s="22">
        <f t="shared" si="31"/>
        <v>360176435</v>
      </c>
      <c r="J126" s="23">
        <v>0.86373245803357313</v>
      </c>
      <c r="K126" s="24">
        <v>0.86373245803357313</v>
      </c>
    </row>
    <row r="127" spans="1:11" ht="27.6" x14ac:dyDescent="0.3">
      <c r="A127" s="35" t="s">
        <v>101</v>
      </c>
      <c r="B127" s="30" t="s">
        <v>137</v>
      </c>
      <c r="C127" s="30" t="s">
        <v>140</v>
      </c>
      <c r="D127" s="31" t="s">
        <v>145</v>
      </c>
      <c r="E127" s="29" t="s">
        <v>246</v>
      </c>
      <c r="F127" s="34">
        <v>208500000</v>
      </c>
      <c r="G127" s="34">
        <v>191384611</v>
      </c>
      <c r="H127" s="34">
        <v>191384611</v>
      </c>
      <c r="I127" s="34">
        <v>191384611</v>
      </c>
      <c r="J127" s="23"/>
      <c r="K127" s="24"/>
    </row>
    <row r="128" spans="1:11" ht="27.6" x14ac:dyDescent="0.3">
      <c r="A128" s="35" t="s">
        <v>102</v>
      </c>
      <c r="B128" s="30" t="s">
        <v>137</v>
      </c>
      <c r="C128" s="30" t="s">
        <v>140</v>
      </c>
      <c r="D128" s="31" t="s">
        <v>145</v>
      </c>
      <c r="E128" s="29" t="s">
        <v>247</v>
      </c>
      <c r="F128" s="34">
        <v>208500000</v>
      </c>
      <c r="G128" s="34">
        <v>168791824</v>
      </c>
      <c r="H128" s="34">
        <v>168791824</v>
      </c>
      <c r="I128" s="34">
        <v>168791824</v>
      </c>
      <c r="J128" s="23"/>
      <c r="K128" s="24"/>
    </row>
    <row r="129" spans="1:13" ht="15.6" x14ac:dyDescent="0.3">
      <c r="A129" s="74" t="s">
        <v>103</v>
      </c>
      <c r="B129" s="31" t="s">
        <v>138</v>
      </c>
      <c r="C129" s="31" t="s">
        <v>141</v>
      </c>
      <c r="D129" s="31" t="s">
        <v>145</v>
      </c>
      <c r="E129" s="75" t="s">
        <v>248</v>
      </c>
      <c r="F129" s="78">
        <v>143000000</v>
      </c>
      <c r="G129" s="77">
        <v>0</v>
      </c>
      <c r="H129" s="77">
        <v>0</v>
      </c>
      <c r="I129" s="77">
        <v>0</v>
      </c>
      <c r="J129" s="23"/>
      <c r="K129" s="24"/>
    </row>
    <row r="130" spans="1:13" ht="15.6" x14ac:dyDescent="0.3">
      <c r="A130" s="18" t="s">
        <v>104</v>
      </c>
      <c r="B130" s="19"/>
      <c r="C130" s="19"/>
      <c r="D130" s="20"/>
      <c r="E130" s="79" t="s">
        <v>249</v>
      </c>
      <c r="F130" s="22">
        <f t="shared" ref="F130:I131" si="32">F131</f>
        <v>800000000</v>
      </c>
      <c r="G130" s="22">
        <f t="shared" si="32"/>
        <v>406720648</v>
      </c>
      <c r="H130" s="22">
        <f t="shared" si="32"/>
        <v>406720648</v>
      </c>
      <c r="I130" s="22">
        <f t="shared" si="32"/>
        <v>406720648</v>
      </c>
      <c r="J130" s="23">
        <v>0.50840081000000004</v>
      </c>
      <c r="K130" s="24">
        <v>0.50840081000000004</v>
      </c>
    </row>
    <row r="131" spans="1:13" ht="15.6" x14ac:dyDescent="0.3">
      <c r="A131" s="18" t="s">
        <v>105</v>
      </c>
      <c r="B131" s="19"/>
      <c r="C131" s="19"/>
      <c r="D131" s="20"/>
      <c r="E131" s="79" t="s">
        <v>250</v>
      </c>
      <c r="F131" s="22">
        <f>SUM(F132:F133)</f>
        <v>800000000</v>
      </c>
      <c r="G131" s="22">
        <f t="shared" ref="G131:I131" si="33">SUM(G132:G133)</f>
        <v>406720648</v>
      </c>
      <c r="H131" s="22">
        <f t="shared" si="33"/>
        <v>406720648</v>
      </c>
      <c r="I131" s="22">
        <f t="shared" si="33"/>
        <v>406720648</v>
      </c>
      <c r="J131" s="23">
        <v>0.50840081000000004</v>
      </c>
      <c r="K131" s="24">
        <v>0.50840081000000004</v>
      </c>
    </row>
    <row r="132" spans="1:13" ht="15.6" x14ac:dyDescent="0.3">
      <c r="A132" s="29" t="s">
        <v>106</v>
      </c>
      <c r="B132" s="30" t="s">
        <v>137</v>
      </c>
      <c r="C132" s="30" t="s">
        <v>140</v>
      </c>
      <c r="D132" s="31" t="s">
        <v>145</v>
      </c>
      <c r="E132" s="80" t="s">
        <v>251</v>
      </c>
      <c r="F132" s="34">
        <v>300000000</v>
      </c>
      <c r="G132" s="34">
        <v>48976447</v>
      </c>
      <c r="H132" s="34">
        <v>48976447</v>
      </c>
      <c r="I132" s="34">
        <v>48976447</v>
      </c>
      <c r="J132" s="23"/>
      <c r="K132" s="24"/>
    </row>
    <row r="133" spans="1:13" ht="15.6" x14ac:dyDescent="0.3">
      <c r="A133" s="29" t="s">
        <v>106</v>
      </c>
      <c r="B133" s="30" t="s">
        <v>138</v>
      </c>
      <c r="C133" s="30" t="s">
        <v>141</v>
      </c>
      <c r="D133" s="31" t="s">
        <v>145</v>
      </c>
      <c r="E133" s="80" t="s">
        <v>251</v>
      </c>
      <c r="F133" s="34">
        <v>500000000</v>
      </c>
      <c r="G133" s="34">
        <v>357744201</v>
      </c>
      <c r="H133" s="34">
        <v>357744201</v>
      </c>
      <c r="I133" s="34">
        <v>357744201</v>
      </c>
      <c r="J133" s="23"/>
      <c r="K133" s="24"/>
    </row>
    <row r="134" spans="1:13" ht="54" x14ac:dyDescent="0.3">
      <c r="A134" s="54" t="s">
        <v>107</v>
      </c>
      <c r="B134" s="55"/>
      <c r="C134" s="55"/>
      <c r="D134" s="56"/>
      <c r="E134" s="54" t="s">
        <v>252</v>
      </c>
      <c r="F134" s="58">
        <f t="shared" ref="F134:I134" si="34">SUM(F135+F139+F140+F142)</f>
        <v>769000000</v>
      </c>
      <c r="G134" s="58">
        <f t="shared" si="34"/>
        <v>279858004.72000003</v>
      </c>
      <c r="H134" s="58">
        <f t="shared" si="34"/>
        <v>279858004.72000003</v>
      </c>
      <c r="I134" s="58">
        <f t="shared" si="34"/>
        <v>279858004.72000003</v>
      </c>
      <c r="J134" s="60">
        <v>0.36399999999999999</v>
      </c>
      <c r="K134" s="81">
        <v>0.3639</v>
      </c>
      <c r="M134" s="4"/>
    </row>
    <row r="135" spans="1:13" ht="15.6" x14ac:dyDescent="0.3">
      <c r="A135" s="41" t="s">
        <v>108</v>
      </c>
      <c r="B135" s="19"/>
      <c r="C135" s="19"/>
      <c r="D135" s="20"/>
      <c r="E135" s="18" t="s">
        <v>253</v>
      </c>
      <c r="F135" s="22">
        <f t="shared" ref="F135:I135" si="35">F136</f>
        <v>323000000</v>
      </c>
      <c r="G135" s="22">
        <f t="shared" si="35"/>
        <v>276900504.72000003</v>
      </c>
      <c r="H135" s="22">
        <f t="shared" si="35"/>
        <v>276900504.72000003</v>
      </c>
      <c r="I135" s="22">
        <f t="shared" si="35"/>
        <v>276900504.72000003</v>
      </c>
      <c r="J135" s="23">
        <v>0.85727710439628491</v>
      </c>
      <c r="K135" s="24">
        <v>0.85727710439628491</v>
      </c>
    </row>
    <row r="136" spans="1:13" ht="15.6" x14ac:dyDescent="0.3">
      <c r="A136" s="41" t="s">
        <v>109</v>
      </c>
      <c r="B136" s="19"/>
      <c r="C136" s="19"/>
      <c r="D136" s="20"/>
      <c r="E136" s="18" t="s">
        <v>254</v>
      </c>
      <c r="F136" s="22">
        <f t="shared" ref="F136:I136" si="36">SUM(F137:F138)</f>
        <v>323000000</v>
      </c>
      <c r="G136" s="22">
        <f t="shared" si="36"/>
        <v>276900504.72000003</v>
      </c>
      <c r="H136" s="22">
        <f t="shared" si="36"/>
        <v>276900504.72000003</v>
      </c>
      <c r="I136" s="22">
        <f t="shared" si="36"/>
        <v>276900504.72000003</v>
      </c>
      <c r="J136" s="23">
        <v>0.85727710439628491</v>
      </c>
      <c r="K136" s="24">
        <v>0.85727710439628491</v>
      </c>
    </row>
    <row r="137" spans="1:13" ht="27.6" x14ac:dyDescent="0.3">
      <c r="A137" s="35" t="s">
        <v>110</v>
      </c>
      <c r="B137" s="30" t="s">
        <v>138</v>
      </c>
      <c r="C137" s="30" t="s">
        <v>141</v>
      </c>
      <c r="D137" s="31" t="s">
        <v>145</v>
      </c>
      <c r="E137" s="29" t="s">
        <v>255</v>
      </c>
      <c r="F137" s="34">
        <v>306500000</v>
      </c>
      <c r="G137" s="34">
        <v>272902680.72000003</v>
      </c>
      <c r="H137" s="34">
        <v>272902680.72000003</v>
      </c>
      <c r="I137" s="34">
        <v>272902680.72000003</v>
      </c>
      <c r="J137" s="23"/>
      <c r="K137" s="24"/>
    </row>
    <row r="138" spans="1:13" ht="27.6" x14ac:dyDescent="0.3">
      <c r="A138" s="35" t="s">
        <v>111</v>
      </c>
      <c r="B138" s="30" t="s">
        <v>138</v>
      </c>
      <c r="C138" s="30" t="s">
        <v>141</v>
      </c>
      <c r="D138" s="31" t="s">
        <v>145</v>
      </c>
      <c r="E138" s="29" t="s">
        <v>256</v>
      </c>
      <c r="F138" s="34">
        <v>16500000</v>
      </c>
      <c r="G138" s="34">
        <v>3997824</v>
      </c>
      <c r="H138" s="34">
        <v>3997824</v>
      </c>
      <c r="I138" s="34">
        <v>3997824</v>
      </c>
      <c r="J138" s="23"/>
      <c r="K138" s="24"/>
    </row>
    <row r="139" spans="1:13" ht="15.6" x14ac:dyDescent="0.3">
      <c r="A139" s="74" t="s">
        <v>112</v>
      </c>
      <c r="B139" s="31" t="s">
        <v>138</v>
      </c>
      <c r="C139" s="31" t="s">
        <v>141</v>
      </c>
      <c r="D139" s="31" t="s">
        <v>145</v>
      </c>
      <c r="E139" s="75" t="s">
        <v>257</v>
      </c>
      <c r="F139" s="78">
        <v>24000000</v>
      </c>
      <c r="G139" s="77">
        <v>2957500</v>
      </c>
      <c r="H139" s="77">
        <v>2957500</v>
      </c>
      <c r="I139" s="77">
        <v>2957500</v>
      </c>
      <c r="J139" s="23"/>
      <c r="K139" s="24"/>
    </row>
    <row r="140" spans="1:13" ht="15.6" x14ac:dyDescent="0.3">
      <c r="A140" s="82" t="s">
        <v>113</v>
      </c>
      <c r="B140" s="83"/>
      <c r="C140" s="83"/>
      <c r="D140" s="84"/>
      <c r="E140" s="21" t="s">
        <v>258</v>
      </c>
      <c r="F140" s="85">
        <f>SUM(F141:F141)</f>
        <v>418000000</v>
      </c>
      <c r="G140" s="85">
        <f t="shared" ref="G140:I140" si="37">SUM(G141)</f>
        <v>0</v>
      </c>
      <c r="H140" s="85">
        <f t="shared" si="37"/>
        <v>0</v>
      </c>
      <c r="I140" s="85">
        <f t="shared" si="37"/>
        <v>0</v>
      </c>
      <c r="J140" s="23">
        <v>0</v>
      </c>
      <c r="K140" s="24">
        <v>0</v>
      </c>
    </row>
    <row r="141" spans="1:13" ht="15.6" x14ac:dyDescent="0.3">
      <c r="A141" s="74" t="s">
        <v>114</v>
      </c>
      <c r="B141" s="31" t="s">
        <v>137</v>
      </c>
      <c r="C141" s="31" t="s">
        <v>142</v>
      </c>
      <c r="D141" s="31" t="s">
        <v>146</v>
      </c>
      <c r="E141" s="75" t="s">
        <v>259</v>
      </c>
      <c r="F141" s="78">
        <v>418000000</v>
      </c>
      <c r="G141" s="77">
        <v>0</v>
      </c>
      <c r="H141" s="77">
        <v>0</v>
      </c>
      <c r="I141" s="77">
        <v>0</v>
      </c>
      <c r="J141" s="23"/>
      <c r="K141" s="24"/>
    </row>
    <row r="142" spans="1:13" ht="31.2" x14ac:dyDescent="0.3">
      <c r="A142" s="82" t="s">
        <v>115</v>
      </c>
      <c r="B142" s="83"/>
      <c r="C142" s="83"/>
      <c r="D142" s="84"/>
      <c r="E142" s="21" t="s">
        <v>260</v>
      </c>
      <c r="F142" s="85">
        <f t="shared" ref="F142:I143" si="38">F143</f>
        <v>4000000</v>
      </c>
      <c r="G142" s="85">
        <f t="shared" si="38"/>
        <v>0</v>
      </c>
      <c r="H142" s="85">
        <f t="shared" si="38"/>
        <v>0</v>
      </c>
      <c r="I142" s="85">
        <f t="shared" si="38"/>
        <v>0</v>
      </c>
      <c r="J142" s="23">
        <v>0</v>
      </c>
      <c r="K142" s="24">
        <v>0</v>
      </c>
    </row>
    <row r="143" spans="1:13" ht="15.6" x14ac:dyDescent="0.3">
      <c r="A143" s="82" t="s">
        <v>116</v>
      </c>
      <c r="B143" s="83"/>
      <c r="C143" s="83"/>
      <c r="D143" s="84"/>
      <c r="E143" s="21" t="s">
        <v>261</v>
      </c>
      <c r="F143" s="85">
        <f t="shared" si="38"/>
        <v>4000000</v>
      </c>
      <c r="G143" s="85">
        <f t="shared" si="38"/>
        <v>0</v>
      </c>
      <c r="H143" s="85">
        <f t="shared" si="38"/>
        <v>0</v>
      </c>
      <c r="I143" s="85">
        <f t="shared" si="38"/>
        <v>0</v>
      </c>
      <c r="J143" s="23">
        <v>0</v>
      </c>
      <c r="K143" s="24">
        <v>0</v>
      </c>
    </row>
    <row r="144" spans="1:13" ht="15.6" x14ac:dyDescent="0.3">
      <c r="A144" s="35" t="s">
        <v>117</v>
      </c>
      <c r="B144" s="30" t="s">
        <v>138</v>
      </c>
      <c r="C144" s="30" t="s">
        <v>141</v>
      </c>
      <c r="D144" s="31" t="s">
        <v>145</v>
      </c>
      <c r="E144" s="29" t="s">
        <v>262</v>
      </c>
      <c r="F144" s="34">
        <v>4000000</v>
      </c>
      <c r="G144" s="34">
        <v>0</v>
      </c>
      <c r="H144" s="34">
        <v>0</v>
      </c>
      <c r="I144" s="34">
        <v>0</v>
      </c>
      <c r="J144" s="23"/>
      <c r="K144" s="24"/>
    </row>
    <row r="145" spans="1:12" ht="18" x14ac:dyDescent="0.3">
      <c r="A145" s="86" t="s">
        <v>118</v>
      </c>
      <c r="B145" s="87"/>
      <c r="C145" s="87"/>
      <c r="D145" s="88"/>
      <c r="E145" s="89" t="s">
        <v>263</v>
      </c>
      <c r="F145" s="90">
        <f t="shared" ref="F145:I145" si="39">SUM(F146+F149+F153+F156+F159+F163)</f>
        <v>29228738110</v>
      </c>
      <c r="G145" s="90">
        <f t="shared" si="39"/>
        <v>23763215162.150002</v>
      </c>
      <c r="H145" s="90">
        <f t="shared" si="39"/>
        <v>13547833788.200001</v>
      </c>
      <c r="I145" s="90">
        <f t="shared" si="39"/>
        <v>13466033788.200001</v>
      </c>
      <c r="J145" s="91">
        <v>0.54500000000000004</v>
      </c>
      <c r="K145" s="104">
        <v>0.311</v>
      </c>
      <c r="L145" s="4"/>
    </row>
    <row r="146" spans="1:12" ht="109.2" x14ac:dyDescent="0.3">
      <c r="A146" s="41" t="s">
        <v>119</v>
      </c>
      <c r="B146" s="19"/>
      <c r="C146" s="19"/>
      <c r="D146" s="20"/>
      <c r="E146" s="18" t="s">
        <v>264</v>
      </c>
      <c r="F146" s="28">
        <f>SUM(F147:F148)</f>
        <v>1656462311</v>
      </c>
      <c r="G146" s="28">
        <f t="shared" ref="G146:I146" si="40">SUM(G147:G148)</f>
        <v>125823106</v>
      </c>
      <c r="H146" s="28">
        <f t="shared" si="40"/>
        <v>46150000</v>
      </c>
      <c r="I146" s="28">
        <f t="shared" si="40"/>
        <v>46150000</v>
      </c>
      <c r="J146" s="23">
        <v>7.5958930767365943E-2</v>
      </c>
      <c r="K146" s="24">
        <v>2.7860579557731937E-2</v>
      </c>
    </row>
    <row r="147" spans="1:12" ht="110.4" x14ac:dyDescent="0.3">
      <c r="A147" s="92" t="s">
        <v>120</v>
      </c>
      <c r="B147" s="93" t="s">
        <v>138</v>
      </c>
      <c r="C147" s="93" t="s">
        <v>141</v>
      </c>
      <c r="D147" s="94" t="s">
        <v>145</v>
      </c>
      <c r="E147" s="95" t="s">
        <v>265</v>
      </c>
      <c r="F147" s="96">
        <v>1328462311</v>
      </c>
      <c r="G147" s="96">
        <v>125823106</v>
      </c>
      <c r="H147" s="96">
        <v>46150000</v>
      </c>
      <c r="I147" s="96">
        <v>46150000</v>
      </c>
      <c r="J147" s="23"/>
      <c r="K147" s="24"/>
    </row>
    <row r="148" spans="1:12" ht="110.4" x14ac:dyDescent="0.3">
      <c r="A148" s="92" t="s">
        <v>120</v>
      </c>
      <c r="B148" s="93" t="s">
        <v>138</v>
      </c>
      <c r="C148" s="93" t="s">
        <v>143</v>
      </c>
      <c r="D148" s="94" t="s">
        <v>145</v>
      </c>
      <c r="E148" s="95" t="s">
        <v>265</v>
      </c>
      <c r="F148" s="96">
        <v>328000000</v>
      </c>
      <c r="G148" s="96">
        <v>0</v>
      </c>
      <c r="H148" s="96">
        <v>0</v>
      </c>
      <c r="I148" s="96">
        <v>0</v>
      </c>
      <c r="J148" s="23"/>
      <c r="K148" s="24"/>
    </row>
    <row r="149" spans="1:12" ht="109.2" x14ac:dyDescent="0.3">
      <c r="A149" s="41" t="s">
        <v>121</v>
      </c>
      <c r="B149" s="19"/>
      <c r="C149" s="93"/>
      <c r="D149" s="20"/>
      <c r="E149" s="18" t="s">
        <v>266</v>
      </c>
      <c r="F149" s="22">
        <f>SUM(F150:F152)</f>
        <v>2682467587</v>
      </c>
      <c r="G149" s="22">
        <f t="shared" ref="G149:I149" si="41">SUM(G150:G152)</f>
        <v>1219756544</v>
      </c>
      <c r="H149" s="22">
        <f t="shared" si="41"/>
        <v>310871588</v>
      </c>
      <c r="I149" s="22">
        <f t="shared" si="41"/>
        <v>265871588</v>
      </c>
      <c r="J149" s="23">
        <v>0.32083047625978539</v>
      </c>
      <c r="K149" s="24">
        <v>8.1768021761624413E-2</v>
      </c>
    </row>
    <row r="150" spans="1:12" ht="110.4" x14ac:dyDescent="0.3">
      <c r="A150" s="92" t="s">
        <v>122</v>
      </c>
      <c r="B150" s="93" t="s">
        <v>137</v>
      </c>
      <c r="C150" s="93" t="s">
        <v>140</v>
      </c>
      <c r="D150" s="94" t="s">
        <v>145</v>
      </c>
      <c r="E150" s="95" t="s">
        <v>267</v>
      </c>
      <c r="F150" s="96">
        <v>365416144</v>
      </c>
      <c r="G150" s="96">
        <v>5416114</v>
      </c>
      <c r="H150" s="96">
        <v>5416114</v>
      </c>
      <c r="I150" s="96">
        <v>5416114</v>
      </c>
      <c r="J150" s="23"/>
      <c r="K150" s="24"/>
    </row>
    <row r="151" spans="1:12" ht="124.2" x14ac:dyDescent="0.3">
      <c r="A151" s="92" t="s">
        <v>123</v>
      </c>
      <c r="B151" s="93" t="s">
        <v>137</v>
      </c>
      <c r="C151" s="93" t="s">
        <v>140</v>
      </c>
      <c r="D151" s="94" t="s">
        <v>145</v>
      </c>
      <c r="E151" s="95" t="s">
        <v>268</v>
      </c>
      <c r="F151" s="96">
        <v>1704541313</v>
      </c>
      <c r="G151" s="96">
        <v>1214340430</v>
      </c>
      <c r="H151" s="96">
        <v>305455474</v>
      </c>
      <c r="I151" s="96">
        <v>260455474</v>
      </c>
      <c r="J151" s="23"/>
      <c r="K151" s="24"/>
    </row>
    <row r="152" spans="1:12" ht="124.2" x14ac:dyDescent="0.3">
      <c r="A152" s="92" t="s">
        <v>123</v>
      </c>
      <c r="B152" s="93" t="s">
        <v>138</v>
      </c>
      <c r="C152" s="93" t="s">
        <v>143</v>
      </c>
      <c r="D152" s="94" t="s">
        <v>145</v>
      </c>
      <c r="E152" s="95" t="s">
        <v>268</v>
      </c>
      <c r="F152" s="96">
        <v>612510130</v>
      </c>
      <c r="G152" s="96">
        <v>0</v>
      </c>
      <c r="H152" s="96">
        <v>0</v>
      </c>
      <c r="I152" s="96">
        <v>0</v>
      </c>
      <c r="J152" s="23"/>
      <c r="K152" s="24"/>
    </row>
    <row r="153" spans="1:12" ht="78" x14ac:dyDescent="0.3">
      <c r="A153" s="41" t="s">
        <v>124</v>
      </c>
      <c r="B153" s="19"/>
      <c r="C153" s="19"/>
      <c r="D153" s="20"/>
      <c r="E153" s="18" t="s">
        <v>269</v>
      </c>
      <c r="F153" s="22">
        <f>SUM(F154:F155)</f>
        <v>19402360741</v>
      </c>
      <c r="G153" s="22">
        <f t="shared" ref="G153:I153" si="42">SUM(G154:G155)</f>
        <v>17503289641.150002</v>
      </c>
      <c r="H153" s="22">
        <f t="shared" si="42"/>
        <v>10889204459.200001</v>
      </c>
      <c r="I153" s="22">
        <f t="shared" si="42"/>
        <v>10879704459.200001</v>
      </c>
      <c r="J153" s="23">
        <v>0.56666982927765597</v>
      </c>
      <c r="K153" s="24">
        <v>0.35253850895304811</v>
      </c>
    </row>
    <row r="154" spans="1:12" ht="82.8" x14ac:dyDescent="0.3">
      <c r="A154" s="92" t="s">
        <v>125</v>
      </c>
      <c r="B154" s="93" t="s">
        <v>137</v>
      </c>
      <c r="C154" s="93" t="s">
        <v>140</v>
      </c>
      <c r="D154" s="94" t="s">
        <v>145</v>
      </c>
      <c r="E154" s="95" t="s">
        <v>270</v>
      </c>
      <c r="F154" s="96">
        <v>18758823052</v>
      </c>
      <c r="G154" s="96">
        <v>17453789641.150002</v>
      </c>
      <c r="H154" s="96">
        <v>10886937793.200001</v>
      </c>
      <c r="I154" s="96">
        <v>10877437793.200001</v>
      </c>
      <c r="J154" s="23"/>
      <c r="K154" s="24"/>
    </row>
    <row r="155" spans="1:12" ht="82.8" x14ac:dyDescent="0.3">
      <c r="A155" s="92" t="s">
        <v>125</v>
      </c>
      <c r="B155" s="93" t="s">
        <v>138</v>
      </c>
      <c r="C155" s="93" t="s">
        <v>141</v>
      </c>
      <c r="D155" s="94" t="s">
        <v>145</v>
      </c>
      <c r="E155" s="95" t="s">
        <v>270</v>
      </c>
      <c r="F155" s="96">
        <v>643537689</v>
      </c>
      <c r="G155" s="96">
        <v>49500000</v>
      </c>
      <c r="H155" s="96">
        <v>2266666</v>
      </c>
      <c r="I155" s="96">
        <v>2266666</v>
      </c>
      <c r="J155" s="23"/>
      <c r="K155" s="24"/>
    </row>
    <row r="156" spans="1:12" ht="62.4" x14ac:dyDescent="0.3">
      <c r="A156" s="41" t="s">
        <v>126</v>
      </c>
      <c r="B156" s="19"/>
      <c r="C156" s="19"/>
      <c r="D156" s="20"/>
      <c r="E156" s="18" t="s">
        <v>271</v>
      </c>
      <c r="F156" s="22">
        <f>SUM(F157:F158)</f>
        <v>701750000</v>
      </c>
      <c r="G156" s="22">
        <f t="shared" ref="G156:I156" si="43">SUM(G157:G158)</f>
        <v>679500000</v>
      </c>
      <c r="H156" s="22">
        <f t="shared" si="43"/>
        <v>367333333</v>
      </c>
      <c r="I156" s="22">
        <f t="shared" si="43"/>
        <v>367333333</v>
      </c>
      <c r="J156" s="23">
        <v>0.90600000000000003</v>
      </c>
      <c r="K156" s="24">
        <v>0.48977777733333333</v>
      </c>
    </row>
    <row r="157" spans="1:12" ht="69" x14ac:dyDescent="0.3">
      <c r="A157" s="92" t="s">
        <v>127</v>
      </c>
      <c r="B157" s="93" t="s">
        <v>137</v>
      </c>
      <c r="C157" s="93" t="s">
        <v>140</v>
      </c>
      <c r="D157" s="94" t="s">
        <v>145</v>
      </c>
      <c r="E157" s="95" t="s">
        <v>272</v>
      </c>
      <c r="F157" s="96">
        <v>332000000</v>
      </c>
      <c r="G157" s="97">
        <v>329750000</v>
      </c>
      <c r="H157" s="97">
        <v>175750000</v>
      </c>
      <c r="I157" s="97">
        <v>175750000</v>
      </c>
      <c r="J157" s="23"/>
      <c r="K157" s="24"/>
    </row>
    <row r="158" spans="1:12" ht="82.8" x14ac:dyDescent="0.3">
      <c r="A158" s="92" t="s">
        <v>128</v>
      </c>
      <c r="B158" s="93" t="s">
        <v>137</v>
      </c>
      <c r="C158" s="93" t="s">
        <v>140</v>
      </c>
      <c r="D158" s="94" t="s">
        <v>145</v>
      </c>
      <c r="E158" s="95" t="s">
        <v>273</v>
      </c>
      <c r="F158" s="34">
        <v>369750000</v>
      </c>
      <c r="G158" s="97">
        <v>349750000</v>
      </c>
      <c r="H158" s="97">
        <v>191583333</v>
      </c>
      <c r="I158" s="97">
        <v>191583333</v>
      </c>
      <c r="J158" s="23"/>
      <c r="K158" s="24"/>
    </row>
    <row r="159" spans="1:12" ht="62.4" x14ac:dyDescent="0.3">
      <c r="A159" s="41" t="s">
        <v>129</v>
      </c>
      <c r="B159" s="20"/>
      <c r="C159" s="20"/>
      <c r="D159" s="20"/>
      <c r="E159" s="18" t="s">
        <v>274</v>
      </c>
      <c r="F159" s="22">
        <f>SUM(F160:F162)</f>
        <v>1468197471</v>
      </c>
      <c r="G159" s="22">
        <f t="shared" ref="G159:I159" si="44">SUM(G160:G162)</f>
        <v>1468197471</v>
      </c>
      <c r="H159" s="22">
        <f t="shared" si="44"/>
        <v>1070034141</v>
      </c>
      <c r="I159" s="22">
        <f t="shared" si="44"/>
        <v>1042734141</v>
      </c>
      <c r="J159" s="23">
        <v>0.48939915699999997</v>
      </c>
      <c r="K159" s="24">
        <v>0.356678047</v>
      </c>
    </row>
    <row r="160" spans="1:12" ht="69" x14ac:dyDescent="0.3">
      <c r="A160" s="92" t="s">
        <v>130</v>
      </c>
      <c r="B160" s="93" t="s">
        <v>137</v>
      </c>
      <c r="C160" s="93" t="s">
        <v>140</v>
      </c>
      <c r="D160" s="94" t="s">
        <v>145</v>
      </c>
      <c r="E160" s="95" t="s">
        <v>275</v>
      </c>
      <c r="F160" s="96">
        <v>1254297471</v>
      </c>
      <c r="G160" s="96">
        <v>1254297471</v>
      </c>
      <c r="H160" s="96">
        <v>955634141</v>
      </c>
      <c r="I160" s="96">
        <v>928334141</v>
      </c>
      <c r="J160" s="23"/>
      <c r="K160" s="24"/>
    </row>
    <row r="161" spans="1:14" ht="69" x14ac:dyDescent="0.3">
      <c r="A161" s="92" t="s">
        <v>131</v>
      </c>
      <c r="B161" s="93" t="s">
        <v>137</v>
      </c>
      <c r="C161" s="93" t="s">
        <v>140</v>
      </c>
      <c r="D161" s="94" t="s">
        <v>145</v>
      </c>
      <c r="E161" s="95" t="s">
        <v>276</v>
      </c>
      <c r="F161" s="96">
        <v>213900000</v>
      </c>
      <c r="G161" s="96">
        <v>213900000</v>
      </c>
      <c r="H161" s="96">
        <v>114400000</v>
      </c>
      <c r="I161" s="96">
        <v>114400000</v>
      </c>
      <c r="J161" s="23"/>
      <c r="K161" s="24"/>
    </row>
    <row r="162" spans="1:14" ht="69" x14ac:dyDescent="0.3">
      <c r="A162" s="92" t="s">
        <v>132</v>
      </c>
      <c r="B162" s="93" t="s">
        <v>137</v>
      </c>
      <c r="C162" s="93" t="s">
        <v>140</v>
      </c>
      <c r="D162" s="94" t="s">
        <v>145</v>
      </c>
      <c r="E162" s="95" t="s">
        <v>277</v>
      </c>
      <c r="F162" s="96">
        <v>0</v>
      </c>
      <c r="G162" s="96">
        <v>0</v>
      </c>
      <c r="H162" s="96">
        <v>0</v>
      </c>
      <c r="I162" s="96">
        <v>0</v>
      </c>
      <c r="J162" s="23"/>
      <c r="K162" s="24"/>
    </row>
    <row r="163" spans="1:14" ht="78" x14ac:dyDescent="0.3">
      <c r="A163" s="41" t="s">
        <v>133</v>
      </c>
      <c r="B163" s="20"/>
      <c r="C163" s="20"/>
      <c r="D163" s="20"/>
      <c r="E163" s="18" t="s">
        <v>278</v>
      </c>
      <c r="F163" s="22">
        <f>SUM(F164:F166)</f>
        <v>3317500000</v>
      </c>
      <c r="G163" s="22">
        <f t="shared" ref="G163:I163" si="45">SUM(G164:G166)</f>
        <v>2766648400</v>
      </c>
      <c r="H163" s="22">
        <f t="shared" si="45"/>
        <v>864240267</v>
      </c>
      <c r="I163" s="22">
        <f t="shared" si="45"/>
        <v>864240267</v>
      </c>
      <c r="J163" s="23">
        <v>0.79047097142857148</v>
      </c>
      <c r="K163" s="24">
        <v>0.24692579057142858</v>
      </c>
    </row>
    <row r="164" spans="1:14" ht="82.8" x14ac:dyDescent="0.3">
      <c r="A164" s="92" t="s">
        <v>134</v>
      </c>
      <c r="B164" s="93" t="s">
        <v>137</v>
      </c>
      <c r="C164" s="93" t="s">
        <v>140</v>
      </c>
      <c r="D164" s="94" t="s">
        <v>145</v>
      </c>
      <c r="E164" s="95" t="s">
        <v>279</v>
      </c>
      <c r="F164" s="96">
        <v>412500000</v>
      </c>
      <c r="G164" s="96">
        <v>355750000</v>
      </c>
      <c r="H164" s="96">
        <v>193966666</v>
      </c>
      <c r="I164" s="96">
        <v>193966666</v>
      </c>
      <c r="J164" s="23"/>
      <c r="K164" s="24"/>
    </row>
    <row r="165" spans="1:14" ht="96.6" x14ac:dyDescent="0.3">
      <c r="A165" s="92" t="s">
        <v>135</v>
      </c>
      <c r="B165" s="93" t="s">
        <v>137</v>
      </c>
      <c r="C165" s="93" t="s">
        <v>140</v>
      </c>
      <c r="D165" s="94" t="s">
        <v>145</v>
      </c>
      <c r="E165" s="95" t="s">
        <v>280</v>
      </c>
      <c r="F165" s="96">
        <v>1905000000</v>
      </c>
      <c r="G165" s="96">
        <v>1858470000</v>
      </c>
      <c r="H165" s="96">
        <v>567957857</v>
      </c>
      <c r="I165" s="96">
        <v>567957857</v>
      </c>
      <c r="J165" s="23"/>
      <c r="K165" s="24"/>
    </row>
    <row r="166" spans="1:14" ht="96.6" x14ac:dyDescent="0.3">
      <c r="A166" s="92" t="s">
        <v>135</v>
      </c>
      <c r="B166" s="93" t="s">
        <v>138</v>
      </c>
      <c r="C166" s="93" t="s">
        <v>143</v>
      </c>
      <c r="D166" s="94" t="s">
        <v>145</v>
      </c>
      <c r="E166" s="95" t="s">
        <v>280</v>
      </c>
      <c r="F166" s="96">
        <v>1000000000</v>
      </c>
      <c r="G166" s="96">
        <v>552428400</v>
      </c>
      <c r="H166" s="96">
        <v>102315744</v>
      </c>
      <c r="I166" s="96">
        <v>102315744</v>
      </c>
      <c r="J166" s="98"/>
      <c r="K166" s="99"/>
    </row>
    <row r="167" spans="1:14" ht="18" x14ac:dyDescent="0.3">
      <c r="A167" s="100"/>
      <c r="B167" s="101"/>
      <c r="C167" s="101"/>
      <c r="D167" s="101"/>
      <c r="E167" s="101"/>
      <c r="F167" s="102">
        <f>F145+F5</f>
        <v>195361738110</v>
      </c>
      <c r="G167" s="102">
        <f t="shared" ref="G167:I167" si="46">G145+G5</f>
        <v>139194827254.14999</v>
      </c>
      <c r="H167" s="102">
        <f t="shared" si="46"/>
        <v>115744188599.61</v>
      </c>
      <c r="I167" s="102">
        <f t="shared" si="46"/>
        <v>115590399643.03</v>
      </c>
      <c r="J167" s="103">
        <v>0.66335902653891787</v>
      </c>
      <c r="K167" s="103">
        <v>0.55160061470376998</v>
      </c>
      <c r="L167" s="106"/>
      <c r="M167" s="105"/>
      <c r="N167" s="105"/>
    </row>
    <row r="168" spans="1:14" ht="46.2" customHeight="1" x14ac:dyDescent="0.3">
      <c r="A168" s="107" t="s">
        <v>291</v>
      </c>
      <c r="B168" s="108"/>
      <c r="C168" s="108"/>
      <c r="D168" s="108"/>
      <c r="E168" s="108"/>
      <c r="F168" s="108"/>
      <c r="G168" s="108"/>
      <c r="H168" s="108"/>
      <c r="I168" s="108"/>
      <c r="J168" s="109"/>
    </row>
  </sheetData>
  <mergeCells count="3">
    <mergeCell ref="A2:K2"/>
    <mergeCell ref="E3:K3"/>
    <mergeCell ref="A168:J16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WEB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Ivannn Diazz</dc:creator>
  <cp:lastModifiedBy>Ivannn Diazz</cp:lastModifiedBy>
  <dcterms:created xsi:type="dcterms:W3CDTF">2024-07-05T15:26:00Z</dcterms:created>
  <dcterms:modified xsi:type="dcterms:W3CDTF">2024-09-04T17:55:48Z</dcterms:modified>
</cp:coreProperties>
</file>