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gramación_pptal_2025\Publicaciones WEB\4. Funcionamiento\"/>
    </mc:Choice>
  </mc:AlternateContent>
  <xr:revisionPtr revIDLastSave="0" documentId="8_{75C79241-9C31-40C8-9C17-288E145EC02B}" xr6:coauthVersionLast="47" xr6:coauthVersionMax="47" xr10:uidLastSave="{00000000-0000-0000-0000-000000000000}"/>
  <bookViews>
    <workbookView xWindow="375" yWindow="1020" windowWidth="14025" windowHeight="14055" xr2:uid="{F540C47A-0E44-4AA1-A13D-D4668759ECD6}"/>
  </bookViews>
  <sheets>
    <sheet name="Ppto web marz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63" i="1" l="1"/>
  <c r="F163" i="1"/>
  <c r="G159" i="1"/>
  <c r="F159" i="1"/>
  <c r="J154" i="1"/>
  <c r="F154" i="1"/>
  <c r="G150" i="1"/>
  <c r="F150" i="1"/>
  <c r="G146" i="1"/>
  <c r="F146" i="1"/>
  <c r="J143" i="1"/>
  <c r="G143" i="1"/>
  <c r="F143" i="1"/>
  <c r="G140" i="1"/>
  <c r="G139" i="1" s="1"/>
  <c r="F140" i="1"/>
  <c r="F139" i="1" s="1"/>
  <c r="G137" i="1"/>
  <c r="F137" i="1"/>
  <c r="G133" i="1"/>
  <c r="G132" i="1" s="1"/>
  <c r="F133" i="1"/>
  <c r="F132" i="1" s="1"/>
  <c r="G128" i="1"/>
  <c r="G127" i="1" s="1"/>
  <c r="F128" i="1"/>
  <c r="F127" i="1" s="1"/>
  <c r="G123" i="1"/>
  <c r="G122" i="1" s="1"/>
  <c r="G121" i="1" s="1"/>
  <c r="F123" i="1"/>
  <c r="F122" i="1" s="1"/>
  <c r="F121" i="1" s="1"/>
  <c r="G117" i="1"/>
  <c r="G116" i="1" s="1"/>
  <c r="F117" i="1"/>
  <c r="F116" i="1" s="1"/>
  <c r="G108" i="1"/>
  <c r="F108" i="1"/>
  <c r="G96" i="1"/>
  <c r="F96" i="1"/>
  <c r="G92" i="1"/>
  <c r="F92" i="1"/>
  <c r="G80" i="1"/>
  <c r="F80" i="1"/>
  <c r="G70" i="1"/>
  <c r="F70" i="1"/>
  <c r="G55" i="1"/>
  <c r="F55" i="1"/>
  <c r="G50" i="1"/>
  <c r="F50" i="1"/>
  <c r="G47" i="1"/>
  <c r="F47" i="1"/>
  <c r="G43" i="1"/>
  <c r="G42" i="1" s="1"/>
  <c r="G41" i="1" s="1"/>
  <c r="F43" i="1"/>
  <c r="F42" i="1" s="1"/>
  <c r="F41" i="1" s="1"/>
  <c r="G30" i="1"/>
  <c r="G29" i="1" s="1"/>
  <c r="F30" i="1"/>
  <c r="F29" i="1" s="1"/>
  <c r="G21" i="1"/>
  <c r="F21" i="1"/>
  <c r="G19" i="1"/>
  <c r="F19" i="1"/>
  <c r="G9" i="1"/>
  <c r="F9" i="1"/>
  <c r="F46" i="1" l="1"/>
  <c r="G46" i="1"/>
  <c r="G79" i="1"/>
  <c r="F8" i="1"/>
  <c r="F7" i="1" s="1"/>
  <c r="F6" i="1" s="1"/>
  <c r="G131" i="1"/>
  <c r="F142" i="1"/>
  <c r="H159" i="1" s="1"/>
  <c r="F79" i="1"/>
  <c r="G8" i="1"/>
  <c r="G7" i="1" s="1"/>
  <c r="G6" i="1" s="1"/>
  <c r="G115" i="1"/>
  <c r="G142" i="1"/>
  <c r="J146" i="1"/>
  <c r="J150" i="1"/>
  <c r="F131" i="1"/>
  <c r="I146" i="1"/>
  <c r="I150" i="1"/>
  <c r="F115" i="1"/>
  <c r="L150" i="1"/>
  <c r="I159" i="1"/>
  <c r="G45" i="1" l="1"/>
  <c r="G40" i="1" s="1"/>
  <c r="H150" i="1"/>
  <c r="F45" i="1"/>
  <c r="F40" i="1" s="1"/>
  <c r="H142" i="1"/>
  <c r="H154" i="1"/>
  <c r="I142" i="1"/>
  <c r="H146" i="1"/>
  <c r="K142" i="1"/>
  <c r="H143" i="1"/>
  <c r="J142" i="1"/>
  <c r="F5" i="1"/>
  <c r="F167" i="1" s="1"/>
  <c r="L142" i="1"/>
  <c r="G5" i="1"/>
  <c r="G167" i="1" s="1"/>
  <c r="H131" i="1" l="1"/>
</calcChain>
</file>

<file path=xl/sharedStrings.xml><?xml version="1.0" encoding="utf-8"?>
<sst xmlns="http://schemas.openxmlformats.org/spreadsheetml/2006/main" count="706" uniqueCount="274">
  <si>
    <t>EJECUCIÓN PRESUPUESTAL VIGENCIA FISCAL 2025</t>
  </si>
  <si>
    <r>
      <t xml:space="preserve">CORTE: </t>
    </r>
    <r>
      <rPr>
        <b/>
        <sz val="24"/>
        <color theme="5" tint="-0.249977111117893"/>
        <rFont val="Tw Cen MT"/>
        <family val="2"/>
      </rPr>
      <t>31 DE MARZO</t>
    </r>
  </si>
  <si>
    <t>RUBRO</t>
  </si>
  <si>
    <t>FUENTE</t>
  </si>
  <si>
    <t>REC</t>
  </si>
  <si>
    <t>SIT</t>
  </si>
  <si>
    <t>DESCRIPCION</t>
  </si>
  <si>
    <t>APR. VIGENTE</t>
  </si>
  <si>
    <t>APR BLOQUEADA</t>
  </si>
  <si>
    <t>A</t>
  </si>
  <si>
    <t>FUNCIONAMIENTO</t>
  </si>
  <si>
    <t>A-01</t>
  </si>
  <si>
    <t>GASTOS DE PERSONAL</t>
  </si>
  <si>
    <t>A-01-01</t>
  </si>
  <si>
    <t>PLANTA DE PERSONAL PERMANENTE</t>
  </si>
  <si>
    <t>A-01-01-01</t>
  </si>
  <si>
    <t>Nación</t>
  </si>
  <si>
    <t>CSF</t>
  </si>
  <si>
    <t xml:space="preserve">SALARIO </t>
  </si>
  <si>
    <t>A-01-01-01-001</t>
  </si>
  <si>
    <t>FACTORES SALARIALES COMUNES</t>
  </si>
  <si>
    <t>A-01-01-01-001-001</t>
  </si>
  <si>
    <t>10</t>
  </si>
  <si>
    <t>SUELDO BÁSICO</t>
  </si>
  <si>
    <t>A-01-01-01-001-003</t>
  </si>
  <si>
    <t>PRIMA TÉCNICA SALARIAL</t>
  </si>
  <si>
    <t>A-01-01-01-001-004</t>
  </si>
  <si>
    <t>SUBSIDIO DE ALIMENTACIÓN</t>
  </si>
  <si>
    <t>A-01-01-01-001-005</t>
  </si>
  <si>
    <t>AUXILIO DE TRANSPORTE</t>
  </si>
  <si>
    <t>A-01-01-01-001-006</t>
  </si>
  <si>
    <t>PRIMA DE SERVICIO</t>
  </si>
  <si>
    <t>A-01-01-01-001-007</t>
  </si>
  <si>
    <t>BONIFICACIÓN POR SERVICIOS PRESTADOS</t>
  </si>
  <si>
    <t>A-01-01-01-001-008</t>
  </si>
  <si>
    <t>HORAS EXTRAS, DOMINICALES, FESTIVOS Y RECARGOS</t>
  </si>
  <si>
    <t>A-01-01-01-001-009</t>
  </si>
  <si>
    <t>PRIMA DE NAVIDAD</t>
  </si>
  <si>
    <t>A-01-01-01-001-010</t>
  </si>
  <si>
    <t>PRIMA DE VACACIONES</t>
  </si>
  <si>
    <t>A-01-01-01-002</t>
  </si>
  <si>
    <t>FACTORES SALARIALES ESPECIALES</t>
  </si>
  <si>
    <t>A-01-01-01-002-011</t>
  </si>
  <si>
    <t>BONIFICACIÓN POR COMPENSACIÓN</t>
  </si>
  <si>
    <t>A-01-01-02</t>
  </si>
  <si>
    <t>CONTRIBUCIONES INHERENTES A LA NÓMINA</t>
  </si>
  <si>
    <t>A-01-01-02-001</t>
  </si>
  <si>
    <t>APORTES A LA SEGURIDAD SOCIAL EN PENSIONES</t>
  </si>
  <si>
    <t>A-01-01-02-002</t>
  </si>
  <si>
    <t>APORTES A LA SEGURIDAD SOCIAL EN SALUD</t>
  </si>
  <si>
    <t>A-01-01-02-003</t>
  </si>
  <si>
    <t xml:space="preserve">AUXILIO DE CESANTÍAS </t>
  </si>
  <si>
    <t>A-01-01-02-004</t>
  </si>
  <si>
    <t>APORTES A CAJAS DE COMPENSACIÓN FAMILIAR</t>
  </si>
  <si>
    <t>A-01-01-02-005</t>
  </si>
  <si>
    <t>APORTES GENERALES AL SISTEMA DE RIESGOS LABORALES</t>
  </si>
  <si>
    <t>A-01-01-02-006</t>
  </si>
  <si>
    <t>APORTES AL ICBF</t>
  </si>
  <si>
    <t>A-01-01-02-007</t>
  </si>
  <si>
    <t>APORTES AL SENA</t>
  </si>
  <si>
    <t>A-01-01-03</t>
  </si>
  <si>
    <t>REMUNERACIONES NO CONSTITUTIVAS DE FACTOR SALARIAL</t>
  </si>
  <si>
    <t>A-01-01-03-001</t>
  </si>
  <si>
    <t>PRESTACIONES SOCIALES SEGÚN DEFINICIÓN LEGAL</t>
  </si>
  <si>
    <t>A-01-01-03-001-001</t>
  </si>
  <si>
    <t>VACACIONES</t>
  </si>
  <si>
    <t>A-01-01-03-001-002</t>
  </si>
  <si>
    <t>INDEMNIZACIÓN POR VACACIONES</t>
  </si>
  <si>
    <t>A-01-01-03-001-003</t>
  </si>
  <si>
    <t>BONIFICACIÓN ESPECIAL DE RECREACIÓN</t>
  </si>
  <si>
    <t>A-01-01-03-002</t>
  </si>
  <si>
    <t>PRIMA TÉCNICA NO SALARIAL</t>
  </si>
  <si>
    <t>A-01-01-03-012</t>
  </si>
  <si>
    <t>PRIMA DE CLIMA O PRIMA DE CALOR</t>
  </si>
  <si>
    <t>A-01-01-03-013</t>
  </si>
  <si>
    <t>ESTÍMULOS A LOS EMPLEADOS DEL ESTADO</t>
  </si>
  <si>
    <t>A-01-01-03-015</t>
  </si>
  <si>
    <t>PRIMA DE INSTALACIÓN</t>
  </si>
  <si>
    <t>A-01-01-03-016</t>
  </si>
  <si>
    <t>PRIMA DE COORDINACIÓN</t>
  </si>
  <si>
    <t>A-01-01-03-030</t>
  </si>
  <si>
    <t>BONIFICACIÓN DE DIRECCIÓN</t>
  </si>
  <si>
    <t>A-02</t>
  </si>
  <si>
    <t>ADQUISICIÓN DE BIENES Y SERVICIOS</t>
  </si>
  <si>
    <t>A-02-01</t>
  </si>
  <si>
    <t>ADQUISICIÓN DE ACTIVOS NO FINANCIEROS</t>
  </si>
  <si>
    <t>A-02-01-01</t>
  </si>
  <si>
    <t>ACTIVOS FIJOS</t>
  </si>
  <si>
    <t>A-02-01-01-004</t>
  </si>
  <si>
    <t>MAQUINARIA Y EQUIPO</t>
  </si>
  <si>
    <t>A-02-01-01-004-003</t>
  </si>
  <si>
    <t>Propios</t>
  </si>
  <si>
    <t>20</t>
  </si>
  <si>
    <t>MAQUINARIA PARA USO GENERAL</t>
  </si>
  <si>
    <t>A-02-02</t>
  </si>
  <si>
    <t>ADQUISICIONES DIFERENTES DE ACTIVOS</t>
  </si>
  <si>
    <t>A-02-02-01</t>
  </si>
  <si>
    <t>MATERIALES Y SUMINISTROS</t>
  </si>
  <si>
    <t>A-02-02-01-001</t>
  </si>
  <si>
    <t>MINERALES; ELECTRICIDAD, GAS Y AGUA</t>
  </si>
  <si>
    <t>A-02-02-01-001-005</t>
  </si>
  <si>
    <t>PIEDRA, ARENA Y ARCILLA</t>
  </si>
  <si>
    <t>A-02-02-01-002</t>
  </si>
  <si>
    <t>PRODUCTOS ALIMENTICIOS, BEBIDAS Y TABACO; TEXTILES, PRENDAS DE VESTIR Y PRODUCTOS DE CUERO</t>
  </si>
  <si>
    <t>A-02-02-01-002-006</t>
  </si>
  <si>
    <t>HILADOS E HILOS; TEJIDOS DE FIBRAS TEXTILES INCLUSO AFELPADOS</t>
  </si>
  <si>
    <t>A-02-02-01-002-007</t>
  </si>
  <si>
    <t>ARTÍCULOS TEXTILES (EXCEPTO PRENDAS DE VESTIR)</t>
  </si>
  <si>
    <t>A-02-02-01-002-008</t>
  </si>
  <si>
    <t>DOTACIÓN (PRENDAS DE VESTIR Y CALZADO)</t>
  </si>
  <si>
    <t>A-02-02-01-003</t>
  </si>
  <si>
    <t>OTROS BIENES TRANSPORTABLES (EXCEPTO PRODUCTOS METÁLICOS, MAQUINARIA Y EQUIPO)</t>
  </si>
  <si>
    <t>A-02-02-01-003-001</t>
  </si>
  <si>
    <t>PRODUCTOS DE MADERA, CORCHO, CESTERÍA Y ESPARTERÍA</t>
  </si>
  <si>
    <t>A-02-02-01-003-002</t>
  </si>
  <si>
    <t>PASTA O PULPA, PAPEL Y PRODUCTOS DE PAPEL; IMPRESOS Y ARTÍCULOS SIMILARES</t>
  </si>
  <si>
    <t>A-02-02-01-003-003</t>
  </si>
  <si>
    <t>PRODUCTOS DE HORNOS DE COQUE; PRODUCTOS DE REFINACIÓN DE PETRÓLEO Y COMBUSTIBLE NUCLEAR</t>
  </si>
  <si>
    <t>A-02-02-01-003-005</t>
  </si>
  <si>
    <t>OTROS PRODUCTOS QUÍMICOS; FIBRAS ARTIFICIALES (O FIBRAS INDUSTRIALES HECHAS POR EL HOMBRE)</t>
  </si>
  <si>
    <t>A-02-02-01-003-006</t>
  </si>
  <si>
    <t>PRODUCTOS DE CAUCHO Y PLÁSTICO</t>
  </si>
  <si>
    <t>A-02-02-01-003-007</t>
  </si>
  <si>
    <t>VIDRIO Y PRODUCTOS DE VIDRIO Y OTROS PRODUCTOS NO METÁLICOS N.C.P.</t>
  </si>
  <si>
    <t>A-02-02-01-003-008</t>
  </si>
  <si>
    <t>OTROS BIENES TRANSPORTABLES N.C.P.</t>
  </si>
  <si>
    <t>A-02-02-01-004</t>
  </si>
  <si>
    <t>PRODUCTOS METÁLICOS, MAQUINARIA Y EQUIPO</t>
  </si>
  <si>
    <t>A-02-02-01-004-002</t>
  </si>
  <si>
    <t>PRODUCTOS METÁLICOS ELABORADOS (EXCEPTO MAQUINARIA Y EQUIPO)</t>
  </si>
  <si>
    <t>A-02-02-01-004-003</t>
  </si>
  <si>
    <t>A-02-02-01-004-005</t>
  </si>
  <si>
    <t>MAQUINARIA DE OFICINA, CONTABILIDAD E INFORMÁTICA</t>
  </si>
  <si>
    <t>A-02-02-01-004-006</t>
  </si>
  <si>
    <t>MAQUINARIA Y APARATOS ELÉCTRICOS</t>
  </si>
  <si>
    <t>A-02-02-01-004-007</t>
  </si>
  <si>
    <t>EQUIPO Y APARATOS DE RADIO, TELEVISIÓN Y COMUNICACIONES</t>
  </si>
  <si>
    <t>A-02-02-02</t>
  </si>
  <si>
    <t>ADQUISICIÓN DE SERVICIOS</t>
  </si>
  <si>
    <t>A-02-02-02-006</t>
  </si>
  <si>
    <t>SERVICIOS DE ALOJAMIENTO; SERVICIOS DE SUMINISTRO DE COMIDAS Y BEBIDAS; SERVICIOS DE TRANSPORTE; Y SERVICIOS DE DISTRIBUCIÓN DE ELECTRICIDAD, GAS Y AGUA</t>
  </si>
  <si>
    <t>A-02-02-02-006-003</t>
  </si>
  <si>
    <t>ALOJAMIENTO; SERVICIOS DE SUMINISTROS DE COMIDAS Y BEBIDAS</t>
  </si>
  <si>
    <t>A-02-02-02-006-004</t>
  </si>
  <si>
    <t>SERVICIOS DE TRANSPORTE DE PASAJEROS</t>
  </si>
  <si>
    <t>A-02-02-02-006-005</t>
  </si>
  <si>
    <t>SERVICIOS DE TRANSPORTE DE CARGA</t>
  </si>
  <si>
    <t>A-02-02-02-006-007</t>
  </si>
  <si>
    <t>SERVICIOS DE APOYO AL TRANSPORTE</t>
  </si>
  <si>
    <t>A-02-02-02-006-008</t>
  </si>
  <si>
    <t>SERVICIOS POSTALES Y DE MENSAJERÍA</t>
  </si>
  <si>
    <t>A-02-02-02-006-009</t>
  </si>
  <si>
    <t>SERVICIOS DE DISTRIBUCIÓN DE ELECTRICIDAD, GAS Y AGUA (POR CUENTA PROPIA)</t>
  </si>
  <si>
    <t>A-02-02-02-007</t>
  </si>
  <si>
    <t>SERVICIOS FINANCIEROS Y SERVICIOS CONEXOS, SERVICIOS INMOBILIARIOS Y SERVICIOS DE LEASING</t>
  </si>
  <si>
    <t>A-02-02-02-007-001</t>
  </si>
  <si>
    <t>SERVICIOS FINANCIEROS Y SERVICIOS CONEXOS</t>
  </si>
  <si>
    <t>A-02-02-02-007-002</t>
  </si>
  <si>
    <t>SERVICIOS INMOBILIARIOS</t>
  </si>
  <si>
    <t>A-02-02-02-008</t>
  </si>
  <si>
    <t xml:space="preserve">SERVICIOS PRESTADOS A LAS EMPRESAS Y SERVICIOS DE PRODUCCIÓN </t>
  </si>
  <si>
    <t>A-02-02-02-008-002</t>
  </si>
  <si>
    <t>SERVICIOS JURÍDICOS Y CONTABLES</t>
  </si>
  <si>
    <t>A-02-02-02-008-003</t>
  </si>
  <si>
    <t>SERVICIOS PROFESIONALES, CIENTÍFICOS Y TÉCNICOS (EXCEPTO LOS SERVICIOS DE INVESTIGACION, URBANISMO, JURÍDICOS Y DE CONTABILIDAD)</t>
  </si>
  <si>
    <t>A-02-02-02-008-004</t>
  </si>
  <si>
    <t>SERVICIOS DE TELECOMUNICACIONES, TRANSMISIÓN Y SUMINISTRO DE INFORMACIÓN</t>
  </si>
  <si>
    <t>A-02-02-02-008-005</t>
  </si>
  <si>
    <t>SERVICIOS DE SOPORTE</t>
  </si>
  <si>
    <t>A-02-02-02-008-007</t>
  </si>
  <si>
    <t>SERVICIOS DE MANTENIMIENTO, REPARACIÓN E INSTALACIÓN (EXCEPTO SERVICIOS DE CONSTRUCCIÓN)</t>
  </si>
  <si>
    <t>A-02-02-02-008-009</t>
  </si>
  <si>
    <t>OTROS SERVICIOS DE FABRICACIÓN; SERVICIOS DE EDICIÓN, IMPRESIÓN Y REPRODUCCIÓN; SERVICIOS DE RECUPERACIÓN DE MATERIALES</t>
  </si>
  <si>
    <t>A-02-02-02-009</t>
  </si>
  <si>
    <t>SERVICIOS PARA LA COMUNIDAD, SOCIALES Y PERSONALES</t>
  </si>
  <si>
    <t>A-02-02-02-009-002</t>
  </si>
  <si>
    <t>SERVICIOS DE EDUCACIÓN</t>
  </si>
  <si>
    <t>A-02-02-02-009-003</t>
  </si>
  <si>
    <t>SERVICIOS PARA EL CUIDADO DE LA SALUD HUMANA Y SERVICIOS SOCIALES</t>
  </si>
  <si>
    <t>A-02-02-02-009-004</t>
  </si>
  <si>
    <t>SERVICIOS DE ALCANTARILLADO, RECOLECCIÓN, TRATAMIENTO Y DISPOSICIÓN DE DESECHOS Y OTROS SERVICIOS DE SANEAMIENTO AMBIENTAL</t>
  </si>
  <si>
    <t>A-02-02-02-009-006</t>
  </si>
  <si>
    <t>SERVICIOS RECREATIVOS, CULTURALES Y DEPORTIVOS</t>
  </si>
  <si>
    <t>A-02-02-02-010</t>
  </si>
  <si>
    <t>VIÁTICOS DE LOS FUNCIONARIOS EN COMISIÓN</t>
  </si>
  <si>
    <t>A-03</t>
  </si>
  <si>
    <t>TRANSFERENCIAS CORRIENTES</t>
  </si>
  <si>
    <t>A-03-03</t>
  </si>
  <si>
    <t>A ENTIDADES DEL GOBIERNO</t>
  </si>
  <si>
    <t>A-03-03-01</t>
  </si>
  <si>
    <t>A ÓRGANOS DEL PGN</t>
  </si>
  <si>
    <t>A-03-03-01-056</t>
  </si>
  <si>
    <t>DEPORTACIÓN A EXTRANJEROS</t>
  </si>
  <si>
    <t>A-03-03-01-999</t>
  </si>
  <si>
    <t>OTRAS TRANSFERENCIAS - DISTRIBUCIÓN PREVIO CONCEPTO DGPPN</t>
  </si>
  <si>
    <t>A-03-04</t>
  </si>
  <si>
    <t>PRESTACIONES SOCIALES</t>
  </si>
  <si>
    <t>A-03-04-02</t>
  </si>
  <si>
    <t>PRESTACIONES SOCIALES RELACIONADAS CON EL EMPLEO</t>
  </si>
  <si>
    <t>A-03-04-02-012</t>
  </si>
  <si>
    <t>INCAPACIDADES Y LICENCIAS DE MATERNIDAD (NO DE PENSIONES)</t>
  </si>
  <si>
    <t>A-03-04-02-012-001</t>
  </si>
  <si>
    <t>INCAPACIDADES (NO DE PENSIONES)</t>
  </si>
  <si>
    <t>A-03-04-02-012-002</t>
  </si>
  <si>
    <t>LICENCIAS DE MATERNIDAD Y PATERNIDAD (NO DE PENSIONES)</t>
  </si>
  <si>
    <t>A-03-04-02-085</t>
  </si>
  <si>
    <t>COMPENSACIÓN POR MUERTE</t>
  </si>
  <si>
    <t>A-03-10</t>
  </si>
  <si>
    <t>SENTENCIAS Y CONCILIACIONES</t>
  </si>
  <si>
    <t>A-03-10-01</t>
  </si>
  <si>
    <t>FALLOS NACIONALES</t>
  </si>
  <si>
    <t>A-03-10-01-001</t>
  </si>
  <si>
    <t>SENTENCIAS</t>
  </si>
  <si>
    <t>A-08</t>
  </si>
  <si>
    <t>GASTOS POR TRIBUTOS, MULTAS, SANCIONES E INTERESES DE MORA</t>
  </si>
  <si>
    <t xml:space="preserve">A-08-01 </t>
  </si>
  <si>
    <t>IMPUESTOS</t>
  </si>
  <si>
    <t>A-08-01-02</t>
  </si>
  <si>
    <t>IMPUESTOS TERRITORIALES</t>
  </si>
  <si>
    <t>A-08-01-02-001</t>
  </si>
  <si>
    <t>IMPUESTO PREDIAL Y SOBRETASA AMBIENTAL</t>
  </si>
  <si>
    <t>A-08-01-02-006</t>
  </si>
  <si>
    <t>IMPUESTO SOBRE VEHÍCULOS AUTOMOTORES</t>
  </si>
  <si>
    <t>A-08-03</t>
  </si>
  <si>
    <t>TASAS Y DERECHOS ADMINISTRATIVOS</t>
  </si>
  <si>
    <t>A-08-04</t>
  </si>
  <si>
    <t>CONTRIBUCIONES</t>
  </si>
  <si>
    <t>A-08-04-01</t>
  </si>
  <si>
    <t>11</t>
  </si>
  <si>
    <t>SSF</t>
  </si>
  <si>
    <t>CUOTA DE FISCALIZACIÓN Y AUDITAJE</t>
  </si>
  <si>
    <t>A-08-05</t>
  </si>
  <si>
    <t>MULTAS, SANCIONES E INTERESES DE MORA</t>
  </si>
  <si>
    <t>A-08-05-01</t>
  </si>
  <si>
    <t>MULTAS Y SANCIONES</t>
  </si>
  <si>
    <t>A-08-05-01-003</t>
  </si>
  <si>
    <t>SANCIONES ADMINISTRATIVAS</t>
  </si>
  <si>
    <t>C</t>
  </si>
  <si>
    <t>INVERSIÓN</t>
  </si>
  <si>
    <t>C-1103-1002-3</t>
  </si>
  <si>
    <t>FORTALECIMIENTO INSTITUCIONAL DEL SERVICIO A LA CIUDADANÍA Y DE ACCIONES PARA LA PARTICIPACIÓN DEMOCRÁTICA DE LA POBLACIÓN MIGRANTE Y COMUNIDADES DE ACOGIDA A NIVEL NACIONAL.</t>
  </si>
  <si>
    <t>C-1103-1002-3-53105B-1103017-02</t>
  </si>
  <si>
    <t>ADQUIS. DE BYS - SERVICIO DE ASISTENCIA TÉCNICA - FORTALECIMIENTO INSTITUCIONAL DEL SERVICIO A LA CIUDADANÍA Y DE ACCIONES PARA LA PARTICIPACIÓN DEMOCRÁTICA DE LA POBLACIÓN MIGRANTE Y COMUNIDADES DE ACOGIDA A NIVEL   NACIONAL</t>
  </si>
  <si>
    <t>C-1103-1002-4</t>
  </si>
  <si>
    <t>FORTALECIMIENTO DE LA INFRAESTRUCTURA DE LA UAEMC PARA LA ADECUADA PRESTACIÓN DE LOS SERVICIOS MIGRATORIOS EN CONDICIONES DE INCLUSIÓN, SEGURIDAD Y BIENESTAR A NIVEL NACIONAL</t>
  </si>
  <si>
    <t>C-1103-1002-4-51102F-1103002-02</t>
  </si>
  <si>
    <t>ADQUIS. DE BYS - CENTRO FACILITADOR DE SERVICIOS MIGRATORIOS - FORTALECIMIENTO DE LA INFRAESTRUCTURA DE LA UAEMC PARA LA ADECUADA PRESTACIÓN DE LOS SERVICIOS MIGRATORIOS EN CONDICIONES DE INCLUSIÓN, SEGURIDAD Y BIENESTAR A NIVEL  NACIONAL</t>
  </si>
  <si>
    <t>C-1103-1002-4-51102F-1103001-02</t>
  </si>
  <si>
    <t>ADQUIS. DE BYS - PUNTO DE CONTROL MIGRATORIO - FORTALECIMIENTO DE LA INFRAESTRUCTURA DE LA UAEMC PARA LA ADECUADA PRESTACIÓN DE LOS SERVICIOS MIGRATORIOS EN CONDICIONES DE INCLUSIÓN, SEGURIDAD Y BIENESTAR A NIVEL  NACIONAL</t>
  </si>
  <si>
    <t>C-1199-1002-12</t>
  </si>
  <si>
    <t>FORTALECIMIENTO DE LAS CAPACIDADES Y EVOLUCIÓN DE LAS TECNOLOGÍAS DE LA INFORMACIÓN EN MIGRACIÓN COLOMBIA NACIONAL</t>
  </si>
  <si>
    <t>C-1199-1002-12-53105B-1199065-02</t>
  </si>
  <si>
    <t>ADQUIS. DE BYS - SERVICIOS TECNOLÓGICOS - FORTALECIMIENTO DE LAS CAPACIDADES Y EVOLUCIÓN DE LAS TECNOLOGÍAS DE LA INFORMACIÓN EN MIGRACIÓN COLOMBIA NACIONAL</t>
  </si>
  <si>
    <t>21</t>
  </si>
  <si>
    <t>C-1199-1002-13</t>
  </si>
  <si>
    <t>OPTIMIZACIÓN DE LAS CAPACIDADES ESTRATÉGICAS INSTITUCIONALES DE MIGRACIÓN COLOMBIA A NIVEL NACIONAL.</t>
  </si>
  <si>
    <t>C-1199-1002-13-53105B-1199054-02</t>
  </si>
  <si>
    <t>ADQUIS. DE BYS - DOCUMENTOS DE PLANEACIÓN - OPTIMIZACIÓN DE LAS CAPACIDADES ESTRATÉGICAS INSTITUCIONALES DE MIGRACIÓN COLOMBIA A NIVEL   NACIONAL</t>
  </si>
  <si>
    <t>C-1199-1002-13-53105B-1199060-02</t>
  </si>
  <si>
    <t>ADQUIS. DE BYS - SERVICIO DE IMPLEMENTACIÓN SISTEMAS DE GESTIÓN - OPTIMIZACIÓN DE LAS CAPACIDADES ESTRATÉGICAS INSTITUCIONALES DE MIGRACIÓN COLOMBIA A NIVEL   NACIONAL</t>
  </si>
  <si>
    <t>C-1199-1002-14</t>
  </si>
  <si>
    <t>OPTIMIZACIÓN DE LOS PROCESOS DE GESTIÓN DOCUMENTAL EN UAEMC A NIVEL NACIONAL</t>
  </si>
  <si>
    <t>C-1199-1002-14-53105B-1199052-02</t>
  </si>
  <si>
    <t>ADQUIS. DE BYS - SERVICIO DE GESTIÓN DOCUMENTAL - OPTIMIZACIÓN DE LOS PROCESOS DE GESTIÓN DOCUMENTAL EN UAEMC A NIVEL  NACIONAL</t>
  </si>
  <si>
    <t>C-1199-1002-14-53105B-1199062-02</t>
  </si>
  <si>
    <t>ADQUIS. DE BYS - SERVICIOS DE INFORMACIÓN ACTUALIZADOS - OPTIMIZACIÓN DE LOS PROCESOS DE GESTIÓN DOCUMENTAL EN UAEMC A NIVEL  NACIONAL</t>
  </si>
  <si>
    <t>C-1199-1002-15</t>
  </si>
  <si>
    <t>CONSOLIDACIÓN Y FORTALECIMIENTO DE LA GESTIÓN DEL TALENTO HUMANO DE MIGRACIÓN COLOMBIA A NIVEL NACIONAL.</t>
  </si>
  <si>
    <t>C-1199-1002-15-53105B-1199058-02</t>
  </si>
  <si>
    <t>ADQUIS. DE BYS - SERVICIO DE EDUCACIÓN INFORMAL PARA LA GESTIÓN ADMINISTRATIVA - CONSOLIDACIÓN Y FORTALECIMIENTO DE LA GESTIÓN DEL TALENTO HUMANO DE MIGRACIÓN COLOMBIA A NIVEL  NACIONAL</t>
  </si>
  <si>
    <t>C-1199-1002-15-53105B-1199070-02</t>
  </si>
  <si>
    <t>ADQUIS. DE BYS - SERVICIO DE ASISTENCIA TÉCNICA - CONSOLIDACIÓN Y FORTALECIMIENTO DE LA GESTIÓN DEL TALENTO HUMANO DE MIGRACIÓN COLOMBIA A NIVEL  NACIONAL</t>
  </si>
  <si>
    <t>Fuente SIIF</t>
  </si>
  <si>
    <t>(*) Presupuesto aprobado, Decreto 1523 del 18 de diciembre de 2024; Apropiaciones, Decreto 1621 del 30 de diciembre de 2024 ; Resolución de desagregación UAEMC 0013 del 03 de enero de 2025; Aplazamiento apropiaciones, Decreto 0069 del 24 de enero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</si>
</sst>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_-&quot;$&quot;\ * #,##0.00_-;\-&quot;$&quot;\ * #,##0.00_-;_-&quot;$&quot;\ * &quot;-&quot;??_-;_-@_-"/>
    <numFmt numFmtId="166" formatCode="_(&quot;$&quot;* #,##0.00_);_(&quot;$&quot;* \(#,##0.00\);_(&quot;$&quot;* &quot;-&quot;??_);_(@_)"/>
  </numFmts>
  <fonts count="27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b/>
      <sz val="24"/>
      <color rgb="FF060662"/>
      <name val="Tw Cen MT"/>
      <family val="2"/>
    </font>
    <font>
      <b/>
      <sz val="24"/>
      <color theme="5" tint="-0.249977111117893"/>
      <name val="Tw Cen MT"/>
      <family val="2"/>
    </font>
    <font>
      <b/>
      <sz val="9"/>
      <color rgb="FF000000"/>
      <name val="Tw Cen MT"/>
      <family val="2"/>
    </font>
    <font>
      <b/>
      <i/>
      <sz val="9"/>
      <color rgb="FF000000"/>
      <name val="Tw Cen MT"/>
      <family val="2"/>
    </font>
    <font>
      <sz val="11"/>
      <name val="Tw Cen MT"/>
      <family val="2"/>
    </font>
    <font>
      <b/>
      <sz val="14"/>
      <color rgb="FF000000"/>
      <name val="Tw Cen MT"/>
      <family val="2"/>
    </font>
    <font>
      <b/>
      <sz val="14"/>
      <color rgb="FFFFFFFF"/>
      <name val="Tw Cen MT"/>
      <family val="2"/>
    </font>
    <font>
      <b/>
      <i/>
      <sz val="14"/>
      <color rgb="FFFFFFFF"/>
      <name val="Tw Cen MT"/>
      <family val="2"/>
    </font>
    <font>
      <sz val="14"/>
      <name val="Tw Cen MT"/>
      <family val="2"/>
    </font>
    <font>
      <b/>
      <i/>
      <sz val="14"/>
      <color rgb="FF000000"/>
      <name val="Tw Cen MT"/>
      <family val="2"/>
    </font>
    <font>
      <b/>
      <sz val="12"/>
      <color rgb="FF000000"/>
      <name val="Tw Cen MT"/>
      <family val="2"/>
    </font>
    <font>
      <b/>
      <i/>
      <sz val="12"/>
      <color rgb="FF000000"/>
      <name val="Tw Cen MT"/>
      <family val="2"/>
    </font>
    <font>
      <sz val="12"/>
      <name val="Tw Cen MT"/>
      <family val="2"/>
    </font>
    <font>
      <b/>
      <sz val="11"/>
      <color rgb="FF000000"/>
      <name val="Tw Cen MT"/>
      <family val="2"/>
    </font>
    <font>
      <b/>
      <i/>
      <sz val="11"/>
      <color rgb="FF000000"/>
      <name val="Tw Cen MT"/>
      <family val="2"/>
    </font>
    <font>
      <sz val="11"/>
      <color rgb="FF000000"/>
      <name val="Tw Cen MT"/>
      <family val="2"/>
    </font>
    <font>
      <i/>
      <sz val="11"/>
      <color rgb="FF000000"/>
      <name val="Tw Cen MT"/>
      <family val="2"/>
    </font>
    <font>
      <b/>
      <sz val="11"/>
      <name val="Tw Cen MT"/>
      <family val="2"/>
    </font>
    <font>
      <i/>
      <sz val="11"/>
      <name val="Tw Cen MT"/>
      <family val="2"/>
    </font>
    <font>
      <i/>
      <sz val="10"/>
      <name val="Tw Cen MT"/>
      <family val="2"/>
    </font>
    <font>
      <b/>
      <sz val="12"/>
      <name val="Tw Cen MT"/>
      <family val="2"/>
    </font>
    <font>
      <sz val="10"/>
      <name val="Tw Cen MT"/>
      <family val="2"/>
    </font>
    <font>
      <b/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0F243E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15967"/>
        <bgColor rgb="FF000000"/>
      </patternFill>
    </fill>
  </fills>
  <borders count="1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 style="hair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hair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0">
    <xf numFmtId="0" fontId="0" fillId="0" borderId="0" xfId="0"/>
    <xf numFmtId="0" fontId="2" fillId="0" borderId="1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3" fillId="0" borderId="0" xfId="0" applyFont="1"/>
    <xf numFmtId="3" fontId="4" fillId="0" borderId="0" xfId="0" applyNumberFormat="1" applyFont="1" applyAlignment="1">
      <alignment horizontal="center" vertical="center" wrapText="1" readingOrder="1"/>
    </xf>
    <xf numFmtId="0" fontId="2" fillId="0" borderId="2" xfId="0" applyFont="1" applyBorder="1" applyAlignment="1">
      <alignment horizontal="center" vertical="center" wrapText="1" readingOrder="1"/>
    </xf>
    <xf numFmtId="0" fontId="6" fillId="0" borderId="3" xfId="0" applyFont="1" applyBorder="1" applyAlignment="1">
      <alignment horizontal="center" vertical="center" wrapText="1" readingOrder="1"/>
    </xf>
    <xf numFmtId="0" fontId="7" fillId="0" borderId="3" xfId="0" applyFont="1" applyBorder="1" applyAlignment="1">
      <alignment horizontal="center" vertical="center" wrapText="1" readingOrder="1"/>
    </xf>
    <xf numFmtId="4" fontId="6" fillId="0" borderId="3" xfId="0" applyNumberFormat="1" applyFont="1" applyBorder="1" applyAlignment="1">
      <alignment horizontal="center" vertical="center" wrapText="1" readingOrder="1"/>
    </xf>
    <xf numFmtId="0" fontId="8" fillId="0" borderId="0" xfId="0" applyFont="1" applyAlignment="1">
      <alignment horizontal="center"/>
    </xf>
    <xf numFmtId="0" fontId="10" fillId="3" borderId="4" xfId="0" applyFont="1" applyFill="1" applyBorder="1" applyAlignment="1">
      <alignment vertical="center" wrapText="1" readingOrder="1"/>
    </xf>
    <xf numFmtId="0" fontId="10" fillId="3" borderId="4" xfId="0" applyFont="1" applyFill="1" applyBorder="1" applyAlignment="1">
      <alignment horizontal="center" vertical="center" wrapText="1" readingOrder="1"/>
    </xf>
    <xf numFmtId="0" fontId="11" fillId="3" borderId="4" xfId="0" applyFont="1" applyFill="1" applyBorder="1" applyAlignment="1">
      <alignment horizontal="center" vertical="center" wrapText="1" readingOrder="1"/>
    </xf>
    <xf numFmtId="0" fontId="10" fillId="3" borderId="4" xfId="0" applyFont="1" applyFill="1" applyBorder="1" applyAlignment="1">
      <alignment horizontal="left" vertical="center" wrapText="1" readingOrder="1"/>
    </xf>
    <xf numFmtId="4" fontId="10" fillId="3" borderId="4" xfId="0" applyNumberFormat="1" applyFont="1" applyFill="1" applyBorder="1" applyAlignment="1">
      <alignment horizontal="right" vertical="center" wrapText="1" readingOrder="1"/>
    </xf>
    <xf numFmtId="0" fontId="12" fillId="2" borderId="0" xfId="0" applyFont="1" applyFill="1"/>
    <xf numFmtId="0" fontId="9" fillId="4" borderId="5" xfId="0" applyFont="1" applyFill="1" applyBorder="1" applyAlignment="1">
      <alignment horizontal="left" vertical="center" wrapText="1" readingOrder="1"/>
    </xf>
    <xf numFmtId="0" fontId="9" fillId="4" borderId="5" xfId="0" applyFont="1" applyFill="1" applyBorder="1" applyAlignment="1">
      <alignment horizontal="center" vertical="center" wrapText="1" readingOrder="1"/>
    </xf>
    <xf numFmtId="0" fontId="13" fillId="4" borderId="5" xfId="0" applyFont="1" applyFill="1" applyBorder="1" applyAlignment="1">
      <alignment horizontal="center" vertical="center" wrapText="1" readingOrder="1"/>
    </xf>
    <xf numFmtId="4" fontId="9" fillId="4" borderId="5" xfId="0" applyNumberFormat="1" applyFont="1" applyFill="1" applyBorder="1" applyAlignment="1">
      <alignment horizontal="right" vertical="center" wrapText="1" readingOrder="1"/>
    </xf>
    <xf numFmtId="0" fontId="12" fillId="0" borderId="0" xfId="0" applyFont="1"/>
    <xf numFmtId="0" fontId="14" fillId="0" borderId="6" xfId="0" applyFont="1" applyBorder="1" applyAlignment="1">
      <alignment horizontal="left" vertical="center" wrapText="1" readingOrder="1"/>
    </xf>
    <xf numFmtId="0" fontId="14" fillId="0" borderId="6" xfId="0" applyFont="1" applyBorder="1" applyAlignment="1">
      <alignment horizontal="center" vertical="center" wrapText="1" readingOrder="1"/>
    </xf>
    <xf numFmtId="0" fontId="15" fillId="0" borderId="6" xfId="0" applyFont="1" applyBorder="1" applyAlignment="1">
      <alignment horizontal="center" vertical="center" wrapText="1" readingOrder="1"/>
    </xf>
    <xf numFmtId="4" fontId="14" fillId="2" borderId="6" xfId="0" applyNumberFormat="1" applyFont="1" applyFill="1" applyBorder="1" applyAlignment="1" applyProtection="1">
      <alignment vertical="center" wrapText="1"/>
      <protection locked="0"/>
    </xf>
    <xf numFmtId="4" fontId="14" fillId="0" borderId="6" xfId="0" applyNumberFormat="1" applyFont="1" applyBorder="1" applyAlignment="1">
      <alignment horizontal="right" vertical="center" wrapText="1" readingOrder="1"/>
    </xf>
    <xf numFmtId="0" fontId="16" fillId="0" borderId="0" xfId="0" applyFont="1"/>
    <xf numFmtId="0" fontId="14" fillId="0" borderId="7" xfId="0" applyFont="1" applyBorder="1" applyAlignment="1">
      <alignment horizontal="left" vertical="center" wrapText="1" readingOrder="1"/>
    </xf>
    <xf numFmtId="0" fontId="14" fillId="0" borderId="7" xfId="0" applyFont="1" applyBorder="1" applyAlignment="1">
      <alignment horizontal="center" vertical="center" wrapText="1" readingOrder="1"/>
    </xf>
    <xf numFmtId="0" fontId="15" fillId="0" borderId="7" xfId="0" applyFont="1" applyBorder="1" applyAlignment="1">
      <alignment horizontal="center" vertical="center" wrapText="1" readingOrder="1"/>
    </xf>
    <xf numFmtId="4" fontId="14" fillId="2" borderId="7" xfId="0" applyNumberFormat="1" applyFont="1" applyFill="1" applyBorder="1" applyAlignment="1" applyProtection="1">
      <alignment vertical="center" wrapText="1"/>
      <protection locked="0"/>
    </xf>
    <xf numFmtId="4" fontId="14" fillId="0" borderId="7" xfId="0" applyNumberFormat="1" applyFont="1" applyBorder="1" applyAlignment="1">
      <alignment horizontal="right" vertical="center" wrapText="1" readingOrder="1"/>
    </xf>
    <xf numFmtId="0" fontId="8" fillId="0" borderId="0" xfId="0" applyFont="1"/>
    <xf numFmtId="0" fontId="17" fillId="0" borderId="7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horizontal="center" vertical="center" wrapText="1" readingOrder="1"/>
    </xf>
    <xf numFmtId="4" fontId="17" fillId="2" borderId="7" xfId="0" applyNumberFormat="1" applyFont="1" applyFill="1" applyBorder="1" applyAlignment="1" applyProtection="1">
      <alignment vertical="center" wrapText="1"/>
      <protection locked="0"/>
    </xf>
    <xf numFmtId="4" fontId="17" fillId="0" borderId="7" xfId="0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horizontal="left" vertical="center" wrapText="1" readingOrder="1"/>
    </xf>
    <xf numFmtId="0" fontId="19" fillId="0" borderId="7" xfId="0" applyFont="1" applyBorder="1" applyAlignment="1">
      <alignment horizontal="center" vertical="center" wrapText="1" readingOrder="1"/>
    </xf>
    <xf numFmtId="0" fontId="20" fillId="0" borderId="7" xfId="0" applyFont="1" applyBorder="1" applyAlignment="1">
      <alignment horizontal="center" vertical="center" wrapText="1" readingOrder="1"/>
    </xf>
    <xf numFmtId="4" fontId="19" fillId="2" borderId="7" xfId="0" applyNumberFormat="1" applyFont="1" applyFill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>
      <alignment horizontal="right" vertical="center" wrapText="1" readingOrder="1"/>
    </xf>
    <xf numFmtId="4" fontId="8" fillId="0" borderId="7" xfId="0" applyNumberFormat="1" applyFont="1" applyBorder="1" applyAlignment="1">
      <alignment horizontal="right" vertical="center" wrapText="1" readingOrder="1"/>
    </xf>
    <xf numFmtId="0" fontId="19" fillId="0" borderId="7" xfId="0" applyFont="1" applyBorder="1" applyAlignment="1">
      <alignment vertical="center" wrapText="1" readingOrder="1"/>
    </xf>
    <xf numFmtId="0" fontId="21" fillId="0" borderId="0" xfId="0" applyFont="1"/>
    <xf numFmtId="0" fontId="19" fillId="0" borderId="1" xfId="0" applyFont="1" applyBorder="1" applyAlignment="1">
      <alignment horizontal="center" vertical="center" wrapText="1" readingOrder="1"/>
    </xf>
    <xf numFmtId="0" fontId="14" fillId="0" borderId="7" xfId="0" applyFont="1" applyBorder="1" applyAlignment="1">
      <alignment vertical="center" wrapText="1" readingOrder="1"/>
    </xf>
    <xf numFmtId="0" fontId="19" fillId="5" borderId="7" xfId="0" applyFont="1" applyFill="1" applyBorder="1" applyAlignment="1">
      <alignment vertical="center" wrapText="1" readingOrder="1"/>
    </xf>
    <xf numFmtId="0" fontId="19" fillId="5" borderId="7" xfId="0" applyFont="1" applyFill="1" applyBorder="1" applyAlignment="1">
      <alignment horizontal="center" vertical="center" wrapText="1" readingOrder="1"/>
    </xf>
    <xf numFmtId="0" fontId="20" fillId="5" borderId="7" xfId="0" applyFont="1" applyFill="1" applyBorder="1" applyAlignment="1">
      <alignment horizontal="center" vertical="center" wrapText="1" readingOrder="1"/>
    </xf>
    <xf numFmtId="0" fontId="19" fillId="5" borderId="7" xfId="0" applyFont="1" applyFill="1" applyBorder="1" applyAlignment="1" applyProtection="1">
      <alignment vertical="center" wrapText="1"/>
      <protection locked="0"/>
    </xf>
    <xf numFmtId="4" fontId="8" fillId="5" borderId="7" xfId="0" applyNumberFormat="1" applyFont="1" applyFill="1" applyBorder="1" applyAlignment="1">
      <alignment horizontal="right" vertical="center" wrapText="1" readingOrder="1"/>
    </xf>
    <xf numFmtId="0" fontId="20" fillId="0" borderId="7" xfId="0" applyFont="1" applyBorder="1" applyAlignment="1">
      <alignment vertical="center" wrapText="1" readingOrder="1"/>
    </xf>
    <xf numFmtId="0" fontId="20" fillId="0" borderId="8" xfId="0" applyFont="1" applyBorder="1" applyAlignment="1">
      <alignment horizontal="left" vertical="center" wrapText="1" readingOrder="1"/>
    </xf>
    <xf numFmtId="4" fontId="22" fillId="0" borderId="8" xfId="0" applyNumberFormat="1" applyFont="1" applyBorder="1" applyAlignment="1">
      <alignment horizontal="right" vertical="center" wrapText="1" readingOrder="1"/>
    </xf>
    <xf numFmtId="0" fontId="23" fillId="0" borderId="0" xfId="0" applyFont="1"/>
    <xf numFmtId="0" fontId="20" fillId="0" borderId="7" xfId="0" applyFont="1" applyBorder="1" applyAlignment="1">
      <alignment horizontal="left" vertical="center" wrapText="1" readingOrder="1"/>
    </xf>
    <xf numFmtId="4" fontId="22" fillId="0" borderId="7" xfId="0" applyNumberFormat="1" applyFont="1" applyBorder="1" applyAlignment="1">
      <alignment horizontal="right" vertical="center" wrapText="1" readingOrder="1"/>
    </xf>
    <xf numFmtId="0" fontId="19" fillId="0" borderId="8" xfId="0" applyFont="1" applyBorder="1" applyAlignment="1">
      <alignment vertical="center" wrapText="1" readingOrder="1"/>
    </xf>
    <xf numFmtId="0" fontId="19" fillId="0" borderId="8" xfId="0" applyFont="1" applyBorder="1" applyAlignment="1">
      <alignment horizontal="center" vertical="center" wrapText="1" readingOrder="1"/>
    </xf>
    <xf numFmtId="0" fontId="20" fillId="0" borderId="8" xfId="0" applyFont="1" applyBorder="1" applyAlignment="1">
      <alignment horizontal="center" vertical="center" wrapText="1" readingOrder="1"/>
    </xf>
    <xf numFmtId="0" fontId="19" fillId="0" borderId="8" xfId="0" applyFont="1" applyBorder="1" applyAlignment="1">
      <alignment horizontal="left" vertical="center" wrapText="1" readingOrder="1"/>
    </xf>
    <xf numFmtId="4" fontId="19" fillId="0" borderId="8" xfId="0" applyNumberFormat="1" applyFont="1" applyBorder="1" applyAlignment="1">
      <alignment horizontal="right" vertical="center" wrapText="1" readingOrder="1"/>
    </xf>
    <xf numFmtId="4" fontId="8" fillId="0" borderId="8" xfId="0" applyNumberFormat="1" applyFont="1" applyBorder="1" applyAlignment="1">
      <alignment horizontal="right" vertical="center" wrapText="1" readingOrder="1"/>
    </xf>
    <xf numFmtId="0" fontId="9" fillId="4" borderId="9" xfId="0" applyFont="1" applyFill="1" applyBorder="1" applyAlignment="1">
      <alignment horizontal="left" vertical="center" wrapText="1" readingOrder="1"/>
    </xf>
    <xf numFmtId="0" fontId="9" fillId="4" borderId="9" xfId="0" applyFont="1" applyFill="1" applyBorder="1" applyAlignment="1">
      <alignment horizontal="center" vertical="center" wrapText="1" readingOrder="1"/>
    </xf>
    <xf numFmtId="0" fontId="13" fillId="4" borderId="9" xfId="0" applyFont="1" applyFill="1" applyBorder="1" applyAlignment="1">
      <alignment horizontal="center" vertical="center" wrapText="1" readingOrder="1"/>
    </xf>
    <xf numFmtId="4" fontId="9" fillId="4" borderId="9" xfId="0" applyNumberFormat="1" applyFont="1" applyFill="1" applyBorder="1" applyAlignment="1">
      <alignment horizontal="right" vertical="center" wrapText="1" readingOrder="1"/>
    </xf>
    <xf numFmtId="43" fontId="24" fillId="0" borderId="9" xfId="1" applyFont="1" applyFill="1" applyBorder="1" applyAlignment="1">
      <alignment horizontal="left" vertical="center" wrapText="1" readingOrder="1"/>
    </xf>
    <xf numFmtId="43" fontId="14" fillId="0" borderId="9" xfId="1" applyFont="1" applyFill="1" applyBorder="1" applyAlignment="1">
      <alignment horizontal="center" vertical="center" wrapText="1" readingOrder="1"/>
    </xf>
    <xf numFmtId="43" fontId="15" fillId="0" borderId="9" xfId="1" applyFont="1" applyFill="1" applyBorder="1" applyAlignment="1">
      <alignment horizontal="center" vertical="center" wrapText="1" readingOrder="1"/>
    </xf>
    <xf numFmtId="43" fontId="14" fillId="2" borderId="9" xfId="1" applyFont="1" applyFill="1" applyBorder="1" applyAlignment="1" applyProtection="1">
      <alignment vertical="center" wrapText="1"/>
      <protection locked="0"/>
    </xf>
    <xf numFmtId="4" fontId="14" fillId="0" borderId="9" xfId="1" applyNumberFormat="1" applyFont="1" applyFill="1" applyBorder="1" applyAlignment="1">
      <alignment horizontal="right" vertical="center" wrapText="1" readingOrder="1"/>
    </xf>
    <xf numFmtId="43" fontId="3" fillId="0" borderId="0" xfId="1" applyFont="1" applyFill="1" applyBorder="1"/>
    <xf numFmtId="43" fontId="16" fillId="0" borderId="0" xfId="1" applyFont="1" applyFill="1" applyBorder="1"/>
    <xf numFmtId="0" fontId="24" fillId="0" borderId="6" xfId="0" applyFont="1" applyBorder="1" applyAlignment="1">
      <alignment horizontal="left" vertical="center" wrapText="1" readingOrder="1"/>
    </xf>
    <xf numFmtId="0" fontId="17" fillId="0" borderId="7" xfId="0" applyFont="1" applyBorder="1" applyAlignment="1">
      <alignment vertical="center" wrapText="1" readingOrder="1"/>
    </xf>
    <xf numFmtId="0" fontId="25" fillId="0" borderId="0" xfId="0" applyFont="1"/>
    <xf numFmtId="0" fontId="14" fillId="0" borderId="9" xfId="0" applyFont="1" applyBorder="1" applyAlignment="1">
      <alignment horizontal="left" vertical="center" wrapText="1" readingOrder="1"/>
    </xf>
    <xf numFmtId="0" fontId="14" fillId="0" borderId="9" xfId="0" applyFont="1" applyBorder="1" applyAlignment="1">
      <alignment horizontal="center" vertical="center" wrapText="1" readingOrder="1"/>
    </xf>
    <xf numFmtId="0" fontId="15" fillId="0" borderId="9" xfId="0" applyFont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 applyProtection="1">
      <alignment vertical="center" wrapText="1"/>
      <protection locked="0"/>
    </xf>
    <xf numFmtId="4" fontId="14" fillId="0" borderId="9" xfId="0" applyNumberFormat="1" applyFont="1" applyBorder="1" applyAlignment="1">
      <alignment horizontal="right" vertical="center" wrapText="1" readingOrder="1"/>
    </xf>
    <xf numFmtId="0" fontId="19" fillId="6" borderId="7" xfId="0" applyFont="1" applyFill="1" applyBorder="1" applyAlignment="1">
      <alignment vertical="center" wrapText="1" readingOrder="1"/>
    </xf>
    <xf numFmtId="0" fontId="19" fillId="6" borderId="7" xfId="0" applyFont="1" applyFill="1" applyBorder="1" applyAlignment="1">
      <alignment horizontal="center" vertical="center" wrapText="1" readingOrder="1"/>
    </xf>
    <xf numFmtId="0" fontId="20" fillId="6" borderId="7" xfId="0" applyFont="1" applyFill="1" applyBorder="1" applyAlignment="1">
      <alignment horizontal="center" vertical="center" wrapText="1" readingOrder="1"/>
    </xf>
    <xf numFmtId="0" fontId="19" fillId="6" borderId="7" xfId="0" applyFont="1" applyFill="1" applyBorder="1" applyAlignment="1">
      <alignment horizontal="left" vertical="center" wrapText="1" readingOrder="1"/>
    </xf>
    <xf numFmtId="4" fontId="19" fillId="6" borderId="7" xfId="0" applyNumberFormat="1" applyFont="1" applyFill="1" applyBorder="1" applyAlignment="1">
      <alignment horizontal="right" vertical="center" wrapText="1" readingOrder="1"/>
    </xf>
    <xf numFmtId="4" fontId="8" fillId="6" borderId="7" xfId="0" applyNumberFormat="1" applyFont="1" applyFill="1" applyBorder="1" applyAlignment="1">
      <alignment horizontal="right" vertical="center" wrapText="1" readingOrder="1"/>
    </xf>
    <xf numFmtId="0" fontId="3" fillId="6" borderId="0" xfId="0" applyFont="1" applyFill="1"/>
    <xf numFmtId="0" fontId="8" fillId="6" borderId="0" xfId="0" applyFont="1" applyFill="1"/>
    <xf numFmtId="0" fontId="19" fillId="6" borderId="8" xfId="0" applyFont="1" applyFill="1" applyBorder="1" applyAlignment="1">
      <alignment vertical="center" wrapText="1" readingOrder="1"/>
    </xf>
    <xf numFmtId="0" fontId="19" fillId="6" borderId="8" xfId="0" applyFont="1" applyFill="1" applyBorder="1" applyAlignment="1">
      <alignment horizontal="center" vertical="center" wrapText="1" readingOrder="1"/>
    </xf>
    <xf numFmtId="0" fontId="20" fillId="6" borderId="8" xfId="0" applyFont="1" applyFill="1" applyBorder="1" applyAlignment="1">
      <alignment horizontal="center" vertical="center" wrapText="1" readingOrder="1"/>
    </xf>
    <xf numFmtId="0" fontId="19" fillId="6" borderId="8" xfId="0" applyFont="1" applyFill="1" applyBorder="1" applyAlignment="1">
      <alignment horizontal="left" vertical="center" wrapText="1" readingOrder="1"/>
    </xf>
    <xf numFmtId="4" fontId="19" fillId="6" borderId="8" xfId="0" applyNumberFormat="1" applyFont="1" applyFill="1" applyBorder="1" applyAlignment="1">
      <alignment horizontal="right" vertical="center" wrapText="1" readingOrder="1"/>
    </xf>
    <xf numFmtId="4" fontId="8" fillId="6" borderId="8" xfId="0" applyNumberFormat="1" applyFont="1" applyFill="1" applyBorder="1" applyAlignment="1">
      <alignment horizontal="right" vertical="center" wrapText="1" readingOrder="1"/>
    </xf>
    <xf numFmtId="0" fontId="17" fillId="0" borderId="6" xfId="0" applyFont="1" applyBorder="1" applyAlignment="1">
      <alignment vertical="center" wrapText="1" readingOrder="1"/>
    </xf>
    <xf numFmtId="0" fontId="17" fillId="0" borderId="6" xfId="0" applyFont="1" applyBorder="1" applyAlignment="1">
      <alignment horizontal="center" vertical="center" wrapText="1" readingOrder="1"/>
    </xf>
    <xf numFmtId="0" fontId="18" fillId="0" borderId="6" xfId="0" applyFont="1" applyBorder="1" applyAlignment="1">
      <alignment horizontal="center" vertical="center" wrapText="1" readingOrder="1"/>
    </xf>
    <xf numFmtId="4" fontId="17" fillId="2" borderId="6" xfId="0" applyNumberFormat="1" applyFont="1" applyFill="1" applyBorder="1" applyAlignment="1" applyProtection="1">
      <alignment vertical="center" wrapText="1"/>
      <protection locked="0"/>
    </xf>
    <xf numFmtId="4" fontId="17" fillId="0" borderId="6" xfId="0" applyNumberFormat="1" applyFont="1" applyBorder="1" applyAlignment="1">
      <alignment horizontal="right" vertical="center" wrapText="1" readingOrder="1"/>
    </xf>
    <xf numFmtId="2" fontId="3" fillId="0" borderId="0" xfId="0" applyNumberFormat="1" applyFont="1"/>
    <xf numFmtId="3" fontId="3" fillId="0" borderId="0" xfId="0" applyNumberFormat="1" applyFont="1"/>
    <xf numFmtId="0" fontId="19" fillId="7" borderId="7" xfId="0" applyFont="1" applyFill="1" applyBorder="1" applyAlignment="1">
      <alignment vertical="center" wrapText="1" readingOrder="1"/>
    </xf>
    <xf numFmtId="0" fontId="19" fillId="7" borderId="10" xfId="0" applyFont="1" applyFill="1" applyBorder="1" applyAlignment="1">
      <alignment horizontal="left" vertical="center" wrapText="1" readingOrder="1"/>
    </xf>
    <xf numFmtId="4" fontId="19" fillId="0" borderId="1" xfId="0" applyNumberFormat="1" applyFont="1" applyBorder="1" applyAlignment="1">
      <alignment horizontal="right" vertical="center" wrapText="1" readingOrder="1"/>
    </xf>
    <xf numFmtId="4" fontId="19" fillId="7" borderId="1" xfId="0" applyNumberFormat="1" applyFont="1" applyFill="1" applyBorder="1" applyAlignment="1">
      <alignment horizontal="right" vertical="center" wrapText="1" readingOrder="1"/>
    </xf>
    <xf numFmtId="3" fontId="8" fillId="0" borderId="0" xfId="0" applyNumberFormat="1" applyFont="1"/>
    <xf numFmtId="4" fontId="14" fillId="0" borderId="7" xfId="0" applyNumberFormat="1" applyFont="1" applyBorder="1" applyAlignment="1" applyProtection="1">
      <alignment vertical="center" wrapText="1"/>
      <protection locked="0"/>
    </xf>
    <xf numFmtId="4" fontId="19" fillId="0" borderId="7" xfId="0" applyNumberFormat="1" applyFont="1" applyBorder="1" applyAlignment="1" applyProtection="1">
      <alignment vertical="center" wrapText="1"/>
      <protection locked="0"/>
    </xf>
    <xf numFmtId="4" fontId="19" fillId="0" borderId="8" xfId="0" applyNumberFormat="1" applyFont="1" applyBorder="1" applyAlignment="1" applyProtection="1">
      <alignment vertical="center" wrapText="1"/>
      <protection locked="0"/>
    </xf>
    <xf numFmtId="0" fontId="14" fillId="0" borderId="9" xfId="0" applyFont="1" applyBorder="1" applyAlignment="1">
      <alignment vertical="center" wrapText="1" readingOrder="1"/>
    </xf>
    <xf numFmtId="0" fontId="14" fillId="2" borderId="9" xfId="0" applyFont="1" applyFill="1" applyBorder="1" applyAlignment="1">
      <alignment horizontal="left" vertical="center" wrapText="1" readingOrder="1"/>
    </xf>
    <xf numFmtId="0" fontId="14" fillId="2" borderId="9" xfId="0" applyFont="1" applyFill="1" applyBorder="1" applyAlignment="1">
      <alignment horizontal="center" vertical="center" wrapText="1" readingOrder="1"/>
    </xf>
    <xf numFmtId="0" fontId="15" fillId="2" borderId="9" xfId="0" applyFont="1" applyFill="1" applyBorder="1" applyAlignment="1">
      <alignment horizontal="center" vertical="center" wrapText="1" readingOrder="1"/>
    </xf>
    <xf numFmtId="4" fontId="14" fillId="2" borderId="9" xfId="0" applyNumberFormat="1" applyFont="1" applyFill="1" applyBorder="1" applyAlignment="1">
      <alignment horizontal="right" vertical="center" wrapText="1" readingOrder="1"/>
    </xf>
    <xf numFmtId="0" fontId="16" fillId="2" borderId="0" xfId="0" applyFont="1" applyFill="1"/>
    <xf numFmtId="0" fontId="10" fillId="8" borderId="9" xfId="0" applyFont="1" applyFill="1" applyBorder="1" applyAlignment="1">
      <alignment vertical="center" wrapText="1" readingOrder="1"/>
    </xf>
    <xf numFmtId="0" fontId="10" fillId="8" borderId="9" xfId="0" applyFont="1" applyFill="1" applyBorder="1" applyAlignment="1">
      <alignment horizontal="center" vertical="center" wrapText="1" readingOrder="1"/>
    </xf>
    <xf numFmtId="0" fontId="11" fillId="8" borderId="9" xfId="0" applyFont="1" applyFill="1" applyBorder="1" applyAlignment="1">
      <alignment horizontal="center" vertical="center" wrapText="1" readingOrder="1"/>
    </xf>
    <xf numFmtId="0" fontId="10" fillId="8" borderId="9" xfId="0" applyFont="1" applyFill="1" applyBorder="1" applyAlignment="1">
      <alignment horizontal="left" vertical="center" wrapText="1" readingOrder="1"/>
    </xf>
    <xf numFmtId="4" fontId="10" fillId="8" borderId="9" xfId="0" applyNumberFormat="1" applyFont="1" applyFill="1" applyBorder="1" applyAlignment="1">
      <alignment horizontal="right" vertical="center" wrapText="1" readingOrder="1"/>
    </xf>
    <xf numFmtId="164" fontId="3" fillId="0" borderId="0" xfId="3" applyNumberFormat="1" applyFont="1"/>
    <xf numFmtId="10" fontId="26" fillId="0" borderId="0" xfId="3" applyNumberFormat="1" applyFont="1" applyFill="1" applyBorder="1" applyAlignment="1">
      <alignment vertical="center"/>
    </xf>
    <xf numFmtId="0" fontId="19" fillId="2" borderId="6" xfId="0" applyFont="1" applyFill="1" applyBorder="1" applyAlignment="1">
      <alignment vertical="center" wrapText="1" readingOrder="1"/>
    </xf>
    <xf numFmtId="0" fontId="19" fillId="2" borderId="6" xfId="0" applyFont="1" applyFill="1" applyBorder="1" applyAlignment="1">
      <alignment horizontal="center" vertical="center" wrapText="1" readingOrder="1"/>
    </xf>
    <xf numFmtId="0" fontId="20" fillId="2" borderId="6" xfId="0" applyFont="1" applyFill="1" applyBorder="1" applyAlignment="1">
      <alignment horizontal="center" vertical="center" wrapText="1" readingOrder="1"/>
    </xf>
    <xf numFmtId="0" fontId="19" fillId="2" borderId="6" xfId="0" applyFont="1" applyFill="1" applyBorder="1" applyAlignment="1">
      <alignment horizontal="left" vertical="center" wrapText="1" readingOrder="1"/>
    </xf>
    <xf numFmtId="4" fontId="19" fillId="2" borderId="6" xfId="0" applyNumberFormat="1" applyFont="1" applyFill="1" applyBorder="1" applyAlignment="1">
      <alignment horizontal="right" vertical="center" wrapText="1" readingOrder="1"/>
    </xf>
    <xf numFmtId="10" fontId="26" fillId="0" borderId="0" xfId="3" applyNumberFormat="1" applyFont="1" applyFill="1" applyBorder="1"/>
    <xf numFmtId="0" fontId="8" fillId="2" borderId="0" xfId="0" applyFont="1" applyFill="1"/>
    <xf numFmtId="0" fontId="20" fillId="2" borderId="9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vertical="center" wrapText="1" readingOrder="1"/>
    </xf>
    <xf numFmtId="0" fontId="19" fillId="2" borderId="7" xfId="0" applyFont="1" applyFill="1" applyBorder="1" applyAlignment="1">
      <alignment horizontal="center" vertical="center" wrapText="1" readingOrder="1"/>
    </xf>
    <xf numFmtId="0" fontId="20" fillId="2" borderId="7" xfId="0" applyFont="1" applyFill="1" applyBorder="1" applyAlignment="1">
      <alignment horizontal="center" vertical="center" wrapText="1" readingOrder="1"/>
    </xf>
    <xf numFmtId="0" fontId="19" fillId="2" borderId="7" xfId="0" applyFont="1" applyFill="1" applyBorder="1" applyAlignment="1">
      <alignment horizontal="left" vertical="center" wrapText="1" readingOrder="1"/>
    </xf>
    <xf numFmtId="4" fontId="19" fillId="2" borderId="7" xfId="0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/>
    <xf numFmtId="164" fontId="3" fillId="0" borderId="0" xfId="3" applyNumberFormat="1" applyFont="1" applyFill="1"/>
    <xf numFmtId="4" fontId="8" fillId="2" borderId="7" xfId="0" applyNumberFormat="1" applyFont="1" applyFill="1" applyBorder="1" applyAlignment="1">
      <alignment horizontal="right" vertical="center" wrapText="1" readingOrder="1"/>
    </xf>
    <xf numFmtId="164" fontId="3" fillId="0" borderId="0" xfId="3" applyNumberFormat="1" applyFont="1" applyFill="1" applyBorder="1"/>
    <xf numFmtId="165" fontId="3" fillId="0" borderId="0" xfId="2" applyFont="1"/>
    <xf numFmtId="166" fontId="3" fillId="0" borderId="0" xfId="0" applyNumberFormat="1" applyFont="1"/>
    <xf numFmtId="4" fontId="19" fillId="0" borderId="6" xfId="0" applyNumberFormat="1" applyFont="1" applyBorder="1" applyAlignment="1">
      <alignment horizontal="right" vertical="center" wrapText="1" readingOrder="1"/>
    </xf>
    <xf numFmtId="0" fontId="19" fillId="2" borderId="11" xfId="0" applyFont="1" applyFill="1" applyBorder="1" applyAlignment="1">
      <alignment vertical="center" wrapText="1" readingOrder="1"/>
    </xf>
    <xf numFmtId="0" fontId="19" fillId="2" borderId="11" xfId="0" applyFont="1" applyFill="1" applyBorder="1" applyAlignment="1">
      <alignment horizontal="center" vertical="center" wrapText="1" readingOrder="1"/>
    </xf>
    <xf numFmtId="0" fontId="20" fillId="2" borderId="11" xfId="0" applyFont="1" applyFill="1" applyBorder="1" applyAlignment="1">
      <alignment horizontal="center" vertical="center" wrapText="1" readingOrder="1"/>
    </xf>
    <xf numFmtId="0" fontId="19" fillId="2" borderId="11" xfId="0" applyFont="1" applyFill="1" applyBorder="1" applyAlignment="1">
      <alignment horizontal="left" vertical="center" wrapText="1" readingOrder="1"/>
    </xf>
    <xf numFmtId="4" fontId="19" fillId="2" borderId="11" xfId="0" applyNumberFormat="1" applyFont="1" applyFill="1" applyBorder="1" applyAlignment="1">
      <alignment horizontal="right" vertical="center" wrapText="1" readingOrder="1"/>
    </xf>
    <xf numFmtId="10" fontId="3" fillId="0" borderId="0" xfId="3" applyNumberFormat="1" applyFont="1" applyFill="1" applyBorder="1" applyAlignment="1">
      <alignment vertical="center"/>
    </xf>
    <xf numFmtId="0" fontId="19" fillId="0" borderId="6" xfId="0" applyFont="1" applyBorder="1" applyAlignment="1">
      <alignment vertical="center" wrapText="1" readingOrder="1"/>
    </xf>
    <xf numFmtId="0" fontId="19" fillId="0" borderId="11" xfId="0" applyFont="1" applyBorder="1" applyAlignment="1">
      <alignment vertical="center" wrapText="1" readingOrder="1"/>
    </xf>
    <xf numFmtId="17" fontId="10" fillId="3" borderId="9" xfId="0" applyNumberFormat="1" applyFont="1" applyFill="1" applyBorder="1" applyAlignment="1">
      <alignment vertical="center" wrapText="1" readingOrder="1"/>
    </xf>
    <xf numFmtId="0" fontId="10" fillId="3" borderId="9" xfId="0" applyFont="1" applyFill="1" applyBorder="1" applyAlignment="1">
      <alignment horizontal="center" vertical="center" wrapText="1" readingOrder="1"/>
    </xf>
    <xf numFmtId="4" fontId="10" fillId="3" borderId="9" xfId="0" applyNumberFormat="1" applyFont="1" applyFill="1" applyBorder="1" applyAlignment="1">
      <alignment horizontal="right" vertical="center" wrapText="1" readingOrder="1"/>
    </xf>
    <xf numFmtId="4" fontId="3" fillId="0" borderId="0" xfId="0" applyNumberFormat="1" applyFont="1"/>
    <xf numFmtId="0" fontId="8" fillId="0" borderId="12" xfId="0" applyFont="1" applyBorder="1" applyAlignment="1">
      <alignment horizontal="left" vertical="center" wrapText="1" readingOrder="1"/>
    </xf>
    <xf numFmtId="0" fontId="8" fillId="0" borderId="0" xfId="0" applyFont="1" applyAlignment="1">
      <alignment horizontal="left" vertical="center" wrapText="1" readingOrder="1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428625</xdr:colOff>
      <xdr:row>0</xdr:row>
      <xdr:rowOff>76200</xdr:rowOff>
    </xdr:from>
    <xdr:to>
      <xdr:col>7</xdr:col>
      <xdr:colOff>9525</xdr:colOff>
      <xdr:row>2</xdr:row>
      <xdr:rowOff>381000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2BB5B15E-89A4-45F2-A0EE-FE6CF5AFFDCD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71496"/>
        <a:stretch/>
      </xdr:blipFill>
      <xdr:spPr>
        <a:xfrm>
          <a:off x="7153275" y="76200"/>
          <a:ext cx="2743200" cy="1362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DE621-7A56-4691-8319-A52A6F911861}">
  <dimension ref="A1:L169"/>
  <sheetViews>
    <sheetView showGridLines="0" tabSelected="1" workbookViewId="0">
      <pane ySplit="4" topLeftCell="A86" activePane="bottomLeft" state="frozen"/>
      <selection pane="bottomLeft" activeCell="A169" sqref="A169:G169"/>
    </sheetView>
  </sheetViews>
  <sheetFormatPr baseColWidth="10" defaultColWidth="11.42578125" defaultRowHeight="15" x14ac:dyDescent="0.25"/>
  <cols>
    <col min="1" max="1" width="28" style="3" customWidth="1"/>
    <col min="2" max="2" width="11.85546875" style="3" customWidth="1"/>
    <col min="3" max="3" width="4.7109375" style="3" bestFit="1" customWidth="1"/>
    <col min="4" max="4" width="5" style="3" bestFit="1" customWidth="1"/>
    <col min="5" max="5" width="51.28515625" style="3" customWidth="1"/>
    <col min="6" max="6" width="24.42578125" style="157" bestFit="1" customWidth="1"/>
    <col min="7" max="7" width="23" style="157" bestFit="1" customWidth="1"/>
    <col min="8" max="8" width="18.5703125" style="3" bestFit="1" customWidth="1"/>
    <col min="9" max="9" width="20.7109375" style="3" customWidth="1"/>
    <col min="10" max="10" width="16" style="3" bestFit="1" customWidth="1"/>
    <col min="11" max="11" width="13.28515625" style="3" bestFit="1" customWidth="1"/>
    <col min="12" max="12" width="12.7109375" style="3" bestFit="1" customWidth="1"/>
    <col min="13" max="16384" width="11.42578125" style="3"/>
  </cols>
  <sheetData>
    <row r="1" spans="1:12" ht="49.5" customHeight="1" x14ac:dyDescent="0.25">
      <c r="A1" s="1"/>
      <c r="B1" s="2"/>
      <c r="C1" s="2"/>
      <c r="D1" s="2"/>
      <c r="E1" s="2"/>
      <c r="F1" s="2"/>
      <c r="G1" s="2"/>
    </row>
    <row r="2" spans="1:12" ht="33.75" customHeight="1" x14ac:dyDescent="0.25">
      <c r="A2" s="4" t="s">
        <v>0</v>
      </c>
      <c r="B2" s="4"/>
      <c r="C2" s="4"/>
      <c r="D2" s="4"/>
      <c r="E2" s="4"/>
      <c r="F2" s="4"/>
    </row>
    <row r="3" spans="1:12" ht="30.75" customHeight="1" x14ac:dyDescent="0.25">
      <c r="A3" s="5" t="s">
        <v>1</v>
      </c>
      <c r="B3" s="5"/>
      <c r="C3" s="5"/>
      <c r="D3" s="5"/>
      <c r="E3" s="5"/>
      <c r="F3" s="5"/>
    </row>
    <row r="4" spans="1:12" s="9" customFormat="1" ht="21" customHeight="1" x14ac:dyDescent="0.25">
      <c r="A4" s="6" t="s">
        <v>2</v>
      </c>
      <c r="B4" s="7" t="s">
        <v>3</v>
      </c>
      <c r="C4" s="7" t="s">
        <v>4</v>
      </c>
      <c r="D4" s="6" t="s">
        <v>5</v>
      </c>
      <c r="E4" s="6" t="s">
        <v>6</v>
      </c>
      <c r="F4" s="8" t="s">
        <v>7</v>
      </c>
      <c r="G4" s="8" t="s">
        <v>8</v>
      </c>
      <c r="H4" s="3"/>
      <c r="I4" s="3"/>
      <c r="J4" s="3"/>
      <c r="K4" s="3"/>
      <c r="L4" s="3"/>
    </row>
    <row r="5" spans="1:12" s="15" customFormat="1" ht="18.75" x14ac:dyDescent="0.3">
      <c r="A5" s="10" t="s">
        <v>9</v>
      </c>
      <c r="B5" s="12"/>
      <c r="C5" s="12"/>
      <c r="D5" s="11"/>
      <c r="E5" s="13" t="s">
        <v>10</v>
      </c>
      <c r="F5" s="14">
        <f t="shared" ref="F5:G5" si="0">SUM(F6+F40+F115+F131)</f>
        <v>252961000000</v>
      </c>
      <c r="G5" s="14">
        <f t="shared" si="0"/>
        <v>63264000000</v>
      </c>
      <c r="H5" s="3"/>
      <c r="I5" s="3"/>
      <c r="J5" s="3"/>
      <c r="K5" s="3"/>
      <c r="L5" s="3"/>
    </row>
    <row r="6" spans="1:12" s="20" customFormat="1" ht="18.75" x14ac:dyDescent="0.3">
      <c r="A6" s="16" t="s">
        <v>11</v>
      </c>
      <c r="B6" s="18"/>
      <c r="C6" s="18"/>
      <c r="D6" s="17"/>
      <c r="E6" s="16" t="s">
        <v>12</v>
      </c>
      <c r="F6" s="19">
        <f t="shared" ref="F6:G6" si="1">F7</f>
        <v>150647000000</v>
      </c>
      <c r="G6" s="19">
        <f t="shared" si="1"/>
        <v>0</v>
      </c>
      <c r="H6" s="3"/>
      <c r="I6" s="3"/>
      <c r="J6" s="3"/>
      <c r="K6" s="3"/>
      <c r="L6" s="3"/>
    </row>
    <row r="7" spans="1:12" s="26" customFormat="1" ht="15.75" x14ac:dyDescent="0.25">
      <c r="A7" s="21" t="s">
        <v>13</v>
      </c>
      <c r="B7" s="23"/>
      <c r="C7" s="23"/>
      <c r="D7" s="22"/>
      <c r="E7" s="24" t="s">
        <v>14</v>
      </c>
      <c r="F7" s="25">
        <f t="shared" ref="F7:G7" si="2">SUM(F8+F21+F29)</f>
        <v>150647000000</v>
      </c>
      <c r="G7" s="25">
        <f t="shared" si="2"/>
        <v>0</v>
      </c>
      <c r="H7" s="3"/>
      <c r="I7" s="3"/>
      <c r="J7" s="3"/>
      <c r="K7" s="3"/>
      <c r="L7" s="3"/>
    </row>
    <row r="8" spans="1:12" s="32" customFormat="1" ht="18" customHeight="1" x14ac:dyDescent="0.25">
      <c r="A8" s="27" t="s">
        <v>15</v>
      </c>
      <c r="B8" s="29" t="s">
        <v>16</v>
      </c>
      <c r="C8" s="29">
        <v>10</v>
      </c>
      <c r="D8" s="28" t="s">
        <v>17</v>
      </c>
      <c r="E8" s="30" t="s">
        <v>18</v>
      </c>
      <c r="F8" s="31">
        <f t="shared" ref="F8:G8" si="3">SUM(F9+F19)</f>
        <v>100074000000</v>
      </c>
      <c r="G8" s="31">
        <f t="shared" si="3"/>
        <v>0</v>
      </c>
      <c r="H8" s="3"/>
      <c r="I8" s="3"/>
      <c r="J8" s="3"/>
      <c r="K8" s="3"/>
      <c r="L8" s="3"/>
    </row>
    <row r="9" spans="1:12" s="32" customFormat="1" ht="30" customHeight="1" x14ac:dyDescent="0.25">
      <c r="A9" s="33" t="s">
        <v>19</v>
      </c>
      <c r="B9" s="35" t="s">
        <v>16</v>
      </c>
      <c r="C9" s="35">
        <v>10</v>
      </c>
      <c r="D9" s="34" t="s">
        <v>17</v>
      </c>
      <c r="E9" s="36" t="s">
        <v>20</v>
      </c>
      <c r="F9" s="37">
        <f t="shared" ref="F9:G9" si="4">SUM(F10:F18)</f>
        <v>97419000000</v>
      </c>
      <c r="G9" s="37">
        <f t="shared" si="4"/>
        <v>0</v>
      </c>
      <c r="H9" s="3"/>
      <c r="I9" s="3"/>
      <c r="J9" s="3"/>
      <c r="K9" s="3"/>
      <c r="L9" s="3"/>
    </row>
    <row r="10" spans="1:12" s="32" customFormat="1" ht="15" customHeight="1" x14ac:dyDescent="0.25">
      <c r="A10" s="38" t="s">
        <v>21</v>
      </c>
      <c r="B10" s="40" t="s">
        <v>16</v>
      </c>
      <c r="C10" s="40" t="s">
        <v>22</v>
      </c>
      <c r="D10" s="39" t="s">
        <v>17</v>
      </c>
      <c r="E10" s="41" t="s">
        <v>23</v>
      </c>
      <c r="F10" s="43">
        <v>64350000000</v>
      </c>
      <c r="G10" s="42">
        <v>0</v>
      </c>
      <c r="H10" s="3"/>
      <c r="I10" s="3"/>
      <c r="J10" s="3"/>
      <c r="K10" s="3"/>
      <c r="L10" s="3"/>
    </row>
    <row r="11" spans="1:12" s="32" customFormat="1" ht="15" customHeight="1" x14ac:dyDescent="0.25">
      <c r="A11" s="44" t="s">
        <v>24</v>
      </c>
      <c r="B11" s="40" t="s">
        <v>16</v>
      </c>
      <c r="C11" s="40" t="s">
        <v>22</v>
      </c>
      <c r="D11" s="39" t="s">
        <v>17</v>
      </c>
      <c r="E11" s="38" t="s">
        <v>25</v>
      </c>
      <c r="F11" s="43">
        <v>905000000</v>
      </c>
      <c r="G11" s="42">
        <v>0</v>
      </c>
      <c r="H11" s="3"/>
      <c r="I11" s="3"/>
      <c r="J11" s="3"/>
      <c r="K11" s="3"/>
      <c r="L11" s="3"/>
    </row>
    <row r="12" spans="1:12" s="32" customFormat="1" ht="15" customHeight="1" x14ac:dyDescent="0.25">
      <c r="A12" s="44" t="s">
        <v>26</v>
      </c>
      <c r="B12" s="40" t="s">
        <v>16</v>
      </c>
      <c r="C12" s="40" t="s">
        <v>22</v>
      </c>
      <c r="D12" s="39" t="s">
        <v>17</v>
      </c>
      <c r="E12" s="38" t="s">
        <v>27</v>
      </c>
      <c r="F12" s="43">
        <v>506000000</v>
      </c>
      <c r="G12" s="42">
        <v>0</v>
      </c>
      <c r="H12" s="3"/>
      <c r="I12" s="3"/>
      <c r="J12" s="3"/>
      <c r="K12" s="3"/>
      <c r="L12" s="3"/>
    </row>
    <row r="13" spans="1:12" s="32" customFormat="1" ht="15" customHeight="1" x14ac:dyDescent="0.25">
      <c r="A13" s="44" t="s">
        <v>28</v>
      </c>
      <c r="B13" s="40" t="s">
        <v>16</v>
      </c>
      <c r="C13" s="40" t="s">
        <v>22</v>
      </c>
      <c r="D13" s="39" t="s">
        <v>17</v>
      </c>
      <c r="E13" s="38" t="s">
        <v>29</v>
      </c>
      <c r="F13" s="43">
        <v>890000000</v>
      </c>
      <c r="G13" s="42">
        <v>0</v>
      </c>
      <c r="H13" s="3"/>
      <c r="I13" s="3"/>
      <c r="J13" s="3"/>
      <c r="K13" s="3"/>
      <c r="L13" s="3"/>
    </row>
    <row r="14" spans="1:12" s="32" customFormat="1" ht="15" customHeight="1" x14ac:dyDescent="0.25">
      <c r="A14" s="44" t="s">
        <v>30</v>
      </c>
      <c r="B14" s="40" t="s">
        <v>16</v>
      </c>
      <c r="C14" s="40" t="s">
        <v>22</v>
      </c>
      <c r="D14" s="39" t="s">
        <v>17</v>
      </c>
      <c r="E14" s="38" t="s">
        <v>31</v>
      </c>
      <c r="F14" s="43">
        <v>4180000000</v>
      </c>
      <c r="G14" s="42">
        <v>0</v>
      </c>
      <c r="H14" s="3"/>
      <c r="I14" s="3"/>
      <c r="J14" s="3"/>
      <c r="K14" s="3"/>
      <c r="L14" s="3"/>
    </row>
    <row r="15" spans="1:12" s="32" customFormat="1" x14ac:dyDescent="0.25">
      <c r="A15" s="44" t="s">
        <v>32</v>
      </c>
      <c r="B15" s="40" t="s">
        <v>16</v>
      </c>
      <c r="C15" s="40" t="s">
        <v>22</v>
      </c>
      <c r="D15" s="39" t="s">
        <v>17</v>
      </c>
      <c r="E15" s="38" t="s">
        <v>33</v>
      </c>
      <c r="F15" s="43">
        <v>2540000000</v>
      </c>
      <c r="G15" s="42">
        <v>0</v>
      </c>
      <c r="H15" s="3"/>
      <c r="I15" s="3"/>
      <c r="J15" s="3"/>
      <c r="K15" s="3"/>
      <c r="L15" s="3"/>
    </row>
    <row r="16" spans="1:12" s="32" customFormat="1" ht="28.5" x14ac:dyDescent="0.25">
      <c r="A16" s="44" t="s">
        <v>34</v>
      </c>
      <c r="B16" s="40" t="s">
        <v>16</v>
      </c>
      <c r="C16" s="40" t="s">
        <v>22</v>
      </c>
      <c r="D16" s="39" t="s">
        <v>17</v>
      </c>
      <c r="E16" s="38" t="s">
        <v>35</v>
      </c>
      <c r="F16" s="43">
        <v>13298000000</v>
      </c>
      <c r="G16" s="42">
        <v>0</v>
      </c>
      <c r="H16" s="3"/>
      <c r="I16" s="3"/>
      <c r="J16" s="3"/>
      <c r="K16" s="3"/>
      <c r="L16" s="3"/>
    </row>
    <row r="17" spans="1:12" s="32" customFormat="1" ht="15" customHeight="1" x14ac:dyDescent="0.25">
      <c r="A17" s="44" t="s">
        <v>36</v>
      </c>
      <c r="B17" s="40" t="s">
        <v>16</v>
      </c>
      <c r="C17" s="40" t="s">
        <v>22</v>
      </c>
      <c r="D17" s="39" t="s">
        <v>17</v>
      </c>
      <c r="E17" s="38" t="s">
        <v>37</v>
      </c>
      <c r="F17" s="43">
        <v>7030000000</v>
      </c>
      <c r="G17" s="42">
        <v>0</v>
      </c>
      <c r="H17" s="3"/>
      <c r="I17" s="3"/>
      <c r="J17" s="3"/>
      <c r="K17" s="3"/>
      <c r="L17" s="3"/>
    </row>
    <row r="18" spans="1:12" s="32" customFormat="1" ht="15" customHeight="1" x14ac:dyDescent="0.25">
      <c r="A18" s="44" t="s">
        <v>38</v>
      </c>
      <c r="B18" s="40" t="s">
        <v>16</v>
      </c>
      <c r="C18" s="40" t="s">
        <v>22</v>
      </c>
      <c r="D18" s="39" t="s">
        <v>17</v>
      </c>
      <c r="E18" s="38" t="s">
        <v>39</v>
      </c>
      <c r="F18" s="43">
        <v>3720000000</v>
      </c>
      <c r="G18" s="42">
        <v>0</v>
      </c>
      <c r="H18" s="3"/>
      <c r="I18" s="3"/>
      <c r="J18" s="3"/>
      <c r="K18" s="3"/>
      <c r="L18" s="3"/>
    </row>
    <row r="19" spans="1:12" s="45" customFormat="1" x14ac:dyDescent="0.25">
      <c r="A19" s="33" t="s">
        <v>40</v>
      </c>
      <c r="B19" s="35" t="s">
        <v>16</v>
      </c>
      <c r="C19" s="35">
        <v>10</v>
      </c>
      <c r="D19" s="34" t="s">
        <v>17</v>
      </c>
      <c r="E19" s="36" t="s">
        <v>41</v>
      </c>
      <c r="F19" s="37">
        <f t="shared" ref="F19:G19" si="5">F20</f>
        <v>2655000000</v>
      </c>
      <c r="G19" s="37">
        <f t="shared" si="5"/>
        <v>0</v>
      </c>
      <c r="H19" s="3"/>
      <c r="I19" s="3"/>
      <c r="J19" s="3"/>
      <c r="K19" s="3"/>
      <c r="L19" s="3"/>
    </row>
    <row r="20" spans="1:12" s="32" customFormat="1" x14ac:dyDescent="0.25">
      <c r="A20" s="44" t="s">
        <v>42</v>
      </c>
      <c r="B20" s="40" t="s">
        <v>16</v>
      </c>
      <c r="C20" s="40" t="s">
        <v>22</v>
      </c>
      <c r="D20" s="39" t="s">
        <v>17</v>
      </c>
      <c r="E20" s="38" t="s">
        <v>43</v>
      </c>
      <c r="F20" s="43">
        <v>2655000000</v>
      </c>
      <c r="G20" s="42">
        <v>0</v>
      </c>
      <c r="H20" s="3"/>
      <c r="I20" s="3"/>
      <c r="J20" s="3"/>
      <c r="K20" s="3"/>
      <c r="L20" s="3"/>
    </row>
    <row r="21" spans="1:12" s="32" customFormat="1" ht="31.5" customHeight="1" x14ac:dyDescent="0.25">
      <c r="A21" s="27" t="s">
        <v>44</v>
      </c>
      <c r="B21" s="28" t="s">
        <v>16</v>
      </c>
      <c r="C21" s="28">
        <v>10</v>
      </c>
      <c r="D21" s="28" t="s">
        <v>17</v>
      </c>
      <c r="E21" s="30" t="s">
        <v>45</v>
      </c>
      <c r="F21" s="31">
        <f t="shared" ref="F21:G21" si="6">SUM(F22:F28)</f>
        <v>40608000000</v>
      </c>
      <c r="G21" s="31">
        <f t="shared" si="6"/>
        <v>0</v>
      </c>
      <c r="H21" s="3"/>
      <c r="I21" s="3"/>
      <c r="J21" s="3"/>
      <c r="K21" s="3"/>
      <c r="L21" s="3"/>
    </row>
    <row r="22" spans="1:12" s="32" customFormat="1" x14ac:dyDescent="0.25">
      <c r="A22" s="44" t="s">
        <v>46</v>
      </c>
      <c r="B22" s="40" t="s">
        <v>16</v>
      </c>
      <c r="C22" s="40" t="s">
        <v>22</v>
      </c>
      <c r="D22" s="39" t="s">
        <v>17</v>
      </c>
      <c r="E22" s="38" t="s">
        <v>47</v>
      </c>
      <c r="F22" s="43">
        <v>10674000000</v>
      </c>
      <c r="G22" s="42">
        <v>0</v>
      </c>
      <c r="H22" s="3"/>
      <c r="I22" s="3"/>
      <c r="J22" s="3"/>
      <c r="K22" s="3"/>
      <c r="L22" s="3"/>
    </row>
    <row r="23" spans="1:12" s="32" customFormat="1" x14ac:dyDescent="0.25">
      <c r="A23" s="44" t="s">
        <v>48</v>
      </c>
      <c r="B23" s="40" t="s">
        <v>16</v>
      </c>
      <c r="C23" s="40" t="s">
        <v>22</v>
      </c>
      <c r="D23" s="39" t="s">
        <v>17</v>
      </c>
      <c r="E23" s="38" t="s">
        <v>49</v>
      </c>
      <c r="F23" s="43">
        <v>7560000000</v>
      </c>
      <c r="G23" s="42">
        <v>0</v>
      </c>
      <c r="H23" s="3"/>
      <c r="I23" s="3"/>
      <c r="J23" s="3"/>
      <c r="K23" s="3"/>
      <c r="L23" s="3"/>
    </row>
    <row r="24" spans="1:12" s="32" customFormat="1" ht="15" customHeight="1" x14ac:dyDescent="0.25">
      <c r="A24" s="44" t="s">
        <v>50</v>
      </c>
      <c r="B24" s="40" t="s">
        <v>16</v>
      </c>
      <c r="C24" s="40" t="s">
        <v>22</v>
      </c>
      <c r="D24" s="39" t="s">
        <v>17</v>
      </c>
      <c r="E24" s="38" t="s">
        <v>51</v>
      </c>
      <c r="F24" s="43">
        <v>8775000000</v>
      </c>
      <c r="G24" s="42">
        <v>0</v>
      </c>
      <c r="H24" s="3"/>
      <c r="I24" s="3"/>
      <c r="J24" s="3"/>
      <c r="K24" s="3"/>
      <c r="L24" s="3"/>
    </row>
    <row r="25" spans="1:12" s="32" customFormat="1" x14ac:dyDescent="0.25">
      <c r="A25" s="44" t="s">
        <v>52</v>
      </c>
      <c r="B25" s="40" t="s">
        <v>16</v>
      </c>
      <c r="C25" s="40" t="s">
        <v>22</v>
      </c>
      <c r="D25" s="39" t="s">
        <v>17</v>
      </c>
      <c r="E25" s="38" t="s">
        <v>53</v>
      </c>
      <c r="F25" s="43">
        <v>3895000000</v>
      </c>
      <c r="G25" s="42">
        <v>0</v>
      </c>
      <c r="H25" s="3"/>
      <c r="I25" s="3"/>
      <c r="J25" s="3"/>
      <c r="K25" s="3"/>
      <c r="L25" s="3"/>
    </row>
    <row r="26" spans="1:12" s="32" customFormat="1" ht="28.5" x14ac:dyDescent="0.25">
      <c r="A26" s="44" t="s">
        <v>54</v>
      </c>
      <c r="B26" s="40" t="s">
        <v>16</v>
      </c>
      <c r="C26" s="40" t="s">
        <v>22</v>
      </c>
      <c r="D26" s="39" t="s">
        <v>17</v>
      </c>
      <c r="E26" s="38" t="s">
        <v>55</v>
      </c>
      <c r="F26" s="43">
        <v>4830000000</v>
      </c>
      <c r="G26" s="42">
        <v>0</v>
      </c>
      <c r="H26" s="3"/>
      <c r="I26" s="3"/>
      <c r="J26" s="3"/>
      <c r="K26" s="3"/>
      <c r="L26" s="3"/>
    </row>
    <row r="27" spans="1:12" s="32" customFormat="1" ht="15" customHeight="1" x14ac:dyDescent="0.25">
      <c r="A27" s="44" t="s">
        <v>56</v>
      </c>
      <c r="B27" s="40" t="s">
        <v>16</v>
      </c>
      <c r="C27" s="40" t="s">
        <v>22</v>
      </c>
      <c r="D27" s="39" t="s">
        <v>17</v>
      </c>
      <c r="E27" s="38" t="s">
        <v>57</v>
      </c>
      <c r="F27" s="43">
        <v>2920000000</v>
      </c>
      <c r="G27" s="42">
        <v>0</v>
      </c>
      <c r="H27" s="3"/>
      <c r="I27" s="3"/>
      <c r="J27" s="3"/>
      <c r="K27" s="3"/>
      <c r="L27" s="3"/>
    </row>
    <row r="28" spans="1:12" s="32" customFormat="1" ht="15" customHeight="1" x14ac:dyDescent="0.25">
      <c r="A28" s="44" t="s">
        <v>58</v>
      </c>
      <c r="B28" s="40" t="s">
        <v>16</v>
      </c>
      <c r="C28" s="40" t="s">
        <v>22</v>
      </c>
      <c r="D28" s="39" t="s">
        <v>17</v>
      </c>
      <c r="E28" s="38" t="s">
        <v>59</v>
      </c>
      <c r="F28" s="43">
        <v>1954000000</v>
      </c>
      <c r="G28" s="42">
        <v>0</v>
      </c>
      <c r="H28" s="3"/>
      <c r="I28" s="3"/>
      <c r="J28" s="3"/>
      <c r="K28" s="3"/>
      <c r="L28" s="3"/>
    </row>
    <row r="29" spans="1:12" s="32" customFormat="1" ht="31.5" customHeight="1" x14ac:dyDescent="0.25">
      <c r="A29" s="47" t="s">
        <v>60</v>
      </c>
      <c r="B29" s="29" t="s">
        <v>16</v>
      </c>
      <c r="C29" s="29">
        <v>10</v>
      </c>
      <c r="D29" s="28" t="s">
        <v>17</v>
      </c>
      <c r="E29" s="30" t="s">
        <v>61</v>
      </c>
      <c r="F29" s="31">
        <f t="shared" ref="F29:G29" si="7">SUM(F34:F39)+F30</f>
        <v>9965000000</v>
      </c>
      <c r="G29" s="31">
        <f t="shared" si="7"/>
        <v>0</v>
      </c>
      <c r="H29" s="3"/>
      <c r="I29" s="3"/>
      <c r="J29" s="3"/>
      <c r="K29" s="3"/>
      <c r="L29" s="3"/>
    </row>
    <row r="30" spans="1:12" s="32" customFormat="1" ht="31.5" customHeight="1" x14ac:dyDescent="0.25">
      <c r="A30" s="48" t="s">
        <v>62</v>
      </c>
      <c r="B30" s="50" t="s">
        <v>16</v>
      </c>
      <c r="C30" s="50">
        <v>10</v>
      </c>
      <c r="D30" s="49" t="s">
        <v>17</v>
      </c>
      <c r="E30" s="51" t="s">
        <v>63</v>
      </c>
      <c r="F30" s="52">
        <f t="shared" ref="F30:G30" si="8">SUM(F31:F33)</f>
        <v>6561000000</v>
      </c>
      <c r="G30" s="52">
        <f t="shared" si="8"/>
        <v>0</v>
      </c>
      <c r="H30" s="3"/>
      <c r="I30" s="3"/>
      <c r="J30" s="3"/>
      <c r="K30" s="3"/>
      <c r="L30" s="3"/>
    </row>
    <row r="31" spans="1:12" s="56" customFormat="1" ht="15" customHeight="1" x14ac:dyDescent="0.25">
      <c r="A31" s="53" t="s">
        <v>64</v>
      </c>
      <c r="B31" s="40" t="s">
        <v>16</v>
      </c>
      <c r="C31" s="40" t="s">
        <v>22</v>
      </c>
      <c r="D31" s="40" t="s">
        <v>17</v>
      </c>
      <c r="E31" s="54" t="s">
        <v>65</v>
      </c>
      <c r="F31" s="55">
        <v>5225000000</v>
      </c>
      <c r="G31" s="42">
        <v>0</v>
      </c>
      <c r="H31" s="3"/>
      <c r="I31" s="3"/>
      <c r="J31" s="3"/>
      <c r="K31" s="3"/>
      <c r="L31" s="3"/>
    </row>
    <row r="32" spans="1:12" s="56" customFormat="1" ht="15" customHeight="1" x14ac:dyDescent="0.25">
      <c r="A32" s="53" t="s">
        <v>66</v>
      </c>
      <c r="B32" s="40" t="s">
        <v>16</v>
      </c>
      <c r="C32" s="40" t="s">
        <v>22</v>
      </c>
      <c r="D32" s="40" t="s">
        <v>17</v>
      </c>
      <c r="E32" s="57" t="s">
        <v>67</v>
      </c>
      <c r="F32" s="58">
        <v>936000000</v>
      </c>
      <c r="G32" s="42">
        <v>0</v>
      </c>
      <c r="H32" s="3"/>
      <c r="I32" s="3"/>
      <c r="J32" s="3"/>
      <c r="K32" s="3"/>
      <c r="L32" s="3"/>
    </row>
    <row r="33" spans="1:12" s="56" customFormat="1" ht="15" customHeight="1" x14ac:dyDescent="0.25">
      <c r="A33" s="53" t="s">
        <v>68</v>
      </c>
      <c r="B33" s="40" t="s">
        <v>16</v>
      </c>
      <c r="C33" s="40" t="s">
        <v>22</v>
      </c>
      <c r="D33" s="40" t="s">
        <v>17</v>
      </c>
      <c r="E33" s="57" t="s">
        <v>69</v>
      </c>
      <c r="F33" s="58">
        <v>400000000</v>
      </c>
      <c r="G33" s="42">
        <v>0</v>
      </c>
      <c r="H33" s="3"/>
      <c r="I33" s="3"/>
      <c r="J33" s="3"/>
      <c r="K33" s="3"/>
      <c r="L33" s="3"/>
    </row>
    <row r="34" spans="1:12" s="56" customFormat="1" ht="15" customHeight="1" x14ac:dyDescent="0.25">
      <c r="A34" s="53" t="s">
        <v>70</v>
      </c>
      <c r="B34" s="40" t="s">
        <v>16</v>
      </c>
      <c r="C34" s="40" t="s">
        <v>22</v>
      </c>
      <c r="D34" s="40" t="s">
        <v>17</v>
      </c>
      <c r="E34" s="38" t="s">
        <v>71</v>
      </c>
      <c r="F34" s="43">
        <v>1220000000</v>
      </c>
      <c r="G34" s="42">
        <v>0</v>
      </c>
      <c r="H34" s="3"/>
      <c r="I34" s="3"/>
      <c r="J34" s="3"/>
      <c r="K34" s="3"/>
      <c r="L34" s="3"/>
    </row>
    <row r="35" spans="1:12" s="32" customFormat="1" ht="15" customHeight="1" x14ac:dyDescent="0.25">
      <c r="A35" s="44" t="s">
        <v>72</v>
      </c>
      <c r="B35" s="40" t="s">
        <v>16</v>
      </c>
      <c r="C35" s="40" t="s">
        <v>22</v>
      </c>
      <c r="D35" s="39" t="s">
        <v>17</v>
      </c>
      <c r="E35" s="38" t="s">
        <v>73</v>
      </c>
      <c r="F35" s="43">
        <v>128000000</v>
      </c>
      <c r="G35" s="42">
        <v>0</v>
      </c>
      <c r="H35" s="3"/>
      <c r="I35" s="3"/>
      <c r="J35" s="3"/>
      <c r="K35" s="3"/>
      <c r="L35" s="3"/>
    </row>
    <row r="36" spans="1:12" s="32" customFormat="1" x14ac:dyDescent="0.25">
      <c r="A36" s="44" t="s">
        <v>74</v>
      </c>
      <c r="B36" s="40" t="s">
        <v>16</v>
      </c>
      <c r="C36" s="40" t="s">
        <v>22</v>
      </c>
      <c r="D36" s="39" t="s">
        <v>17</v>
      </c>
      <c r="E36" s="38" t="s">
        <v>75</v>
      </c>
      <c r="F36" s="43">
        <v>12000000</v>
      </c>
      <c r="G36" s="42">
        <v>0</v>
      </c>
      <c r="H36" s="3"/>
      <c r="I36" s="3"/>
      <c r="J36" s="3"/>
      <c r="K36" s="3"/>
      <c r="L36" s="3"/>
    </row>
    <row r="37" spans="1:12" s="32" customFormat="1" ht="15" customHeight="1" x14ac:dyDescent="0.25">
      <c r="A37" s="44" t="s">
        <v>76</v>
      </c>
      <c r="B37" s="40" t="s">
        <v>16</v>
      </c>
      <c r="C37" s="40" t="s">
        <v>22</v>
      </c>
      <c r="D37" s="39" t="s">
        <v>17</v>
      </c>
      <c r="E37" s="38" t="s">
        <v>77</v>
      </c>
      <c r="F37" s="43">
        <v>54000000</v>
      </c>
      <c r="G37" s="42">
        <v>0</v>
      </c>
      <c r="H37" s="3"/>
      <c r="I37" s="3"/>
      <c r="J37" s="3"/>
      <c r="K37" s="3"/>
      <c r="L37" s="3"/>
    </row>
    <row r="38" spans="1:12" s="32" customFormat="1" ht="15" customHeight="1" x14ac:dyDescent="0.25">
      <c r="A38" s="44" t="s">
        <v>78</v>
      </c>
      <c r="B38" s="40" t="s">
        <v>16</v>
      </c>
      <c r="C38" s="40" t="s">
        <v>22</v>
      </c>
      <c r="D38" s="39" t="s">
        <v>17</v>
      </c>
      <c r="E38" s="38" t="s">
        <v>79</v>
      </c>
      <c r="F38" s="43">
        <v>1876000000</v>
      </c>
      <c r="G38" s="42">
        <v>0</v>
      </c>
      <c r="H38" s="3"/>
      <c r="I38" s="3"/>
      <c r="J38" s="3"/>
      <c r="K38" s="3"/>
      <c r="L38" s="3"/>
    </row>
    <row r="39" spans="1:12" s="32" customFormat="1" ht="15" customHeight="1" x14ac:dyDescent="0.25">
      <c r="A39" s="59" t="s">
        <v>80</v>
      </c>
      <c r="B39" s="61" t="s">
        <v>16</v>
      </c>
      <c r="C39" s="61" t="s">
        <v>22</v>
      </c>
      <c r="D39" s="60" t="s">
        <v>17</v>
      </c>
      <c r="E39" s="62" t="s">
        <v>81</v>
      </c>
      <c r="F39" s="64">
        <v>114000000</v>
      </c>
      <c r="G39" s="63">
        <v>0</v>
      </c>
      <c r="H39" s="3"/>
      <c r="I39" s="3"/>
      <c r="J39" s="3"/>
      <c r="K39" s="3"/>
      <c r="L39" s="3"/>
    </row>
    <row r="40" spans="1:12" s="15" customFormat="1" ht="18.75" x14ac:dyDescent="0.3">
      <c r="A40" s="65" t="s">
        <v>82</v>
      </c>
      <c r="B40" s="67"/>
      <c r="C40" s="67"/>
      <c r="D40" s="66"/>
      <c r="E40" s="65" t="s">
        <v>83</v>
      </c>
      <c r="F40" s="68">
        <f t="shared" ref="F40:G40" si="9">SUM(F41+F45)</f>
        <v>35911000000</v>
      </c>
      <c r="G40" s="68">
        <f t="shared" si="9"/>
        <v>0</v>
      </c>
      <c r="H40" s="3"/>
      <c r="I40" s="3"/>
      <c r="J40" s="3"/>
      <c r="K40" s="3"/>
      <c r="L40" s="3"/>
    </row>
    <row r="41" spans="1:12" s="75" customFormat="1" ht="15.75" x14ac:dyDescent="0.25">
      <c r="A41" s="69" t="s">
        <v>84</v>
      </c>
      <c r="B41" s="71"/>
      <c r="C41" s="71"/>
      <c r="D41" s="70"/>
      <c r="E41" s="72" t="s">
        <v>85</v>
      </c>
      <c r="F41" s="73">
        <f t="shared" ref="F41:G41" si="10">F42</f>
        <v>156035937</v>
      </c>
      <c r="G41" s="73">
        <f t="shared" si="10"/>
        <v>0</v>
      </c>
      <c r="H41" s="74"/>
      <c r="I41" s="74"/>
      <c r="J41" s="74"/>
      <c r="K41" s="74"/>
      <c r="L41" s="74"/>
    </row>
    <row r="42" spans="1:12" s="32" customFormat="1" ht="15.75" x14ac:dyDescent="0.25">
      <c r="A42" s="76" t="s">
        <v>86</v>
      </c>
      <c r="B42" s="23"/>
      <c r="C42" s="23"/>
      <c r="D42" s="22"/>
      <c r="E42" s="24" t="s">
        <v>87</v>
      </c>
      <c r="F42" s="25">
        <f t="shared" ref="F42:G42" si="11">SUM(F43)</f>
        <v>156035937</v>
      </c>
      <c r="G42" s="25">
        <f t="shared" si="11"/>
        <v>0</v>
      </c>
      <c r="H42" s="3"/>
      <c r="I42" s="3"/>
      <c r="J42" s="3"/>
      <c r="K42" s="3"/>
      <c r="L42" s="3"/>
    </row>
    <row r="43" spans="1:12" s="78" customFormat="1" ht="23.25" customHeight="1" x14ac:dyDescent="0.25">
      <c r="A43" s="77" t="s">
        <v>88</v>
      </c>
      <c r="B43" s="40"/>
      <c r="C43" s="40"/>
      <c r="D43" s="39"/>
      <c r="E43" s="33" t="s">
        <v>89</v>
      </c>
      <c r="F43" s="37">
        <f t="shared" ref="F43:G43" si="12">SUM(F44:F44)</f>
        <v>156035937</v>
      </c>
      <c r="G43" s="37">
        <f t="shared" si="12"/>
        <v>0</v>
      </c>
      <c r="H43" s="3"/>
      <c r="I43" s="3"/>
      <c r="J43" s="3"/>
      <c r="K43" s="3"/>
      <c r="L43" s="3"/>
    </row>
    <row r="44" spans="1:12" s="32" customFormat="1" ht="15" customHeight="1" x14ac:dyDescent="0.25">
      <c r="A44" s="44" t="s">
        <v>90</v>
      </c>
      <c r="B44" s="40" t="s">
        <v>91</v>
      </c>
      <c r="C44" s="40" t="s">
        <v>92</v>
      </c>
      <c r="D44" s="39" t="s">
        <v>17</v>
      </c>
      <c r="E44" s="38" t="s">
        <v>93</v>
      </c>
      <c r="F44" s="43">
        <v>156035937</v>
      </c>
      <c r="G44" s="42">
        <v>0</v>
      </c>
      <c r="H44" s="3"/>
      <c r="I44" s="3"/>
      <c r="J44" s="3"/>
      <c r="K44" s="3"/>
      <c r="L44" s="3"/>
    </row>
    <row r="45" spans="1:12" s="20" customFormat="1" ht="36" customHeight="1" x14ac:dyDescent="0.3">
      <c r="A45" s="79" t="s">
        <v>94</v>
      </c>
      <c r="B45" s="81"/>
      <c r="C45" s="81"/>
      <c r="D45" s="80"/>
      <c r="E45" s="82" t="s">
        <v>95</v>
      </c>
      <c r="F45" s="83">
        <f t="shared" ref="F45:G45" si="13">F46+F79</f>
        <v>35754964063</v>
      </c>
      <c r="G45" s="83">
        <f t="shared" si="13"/>
        <v>0</v>
      </c>
      <c r="H45" s="3"/>
      <c r="I45" s="3"/>
      <c r="J45" s="3"/>
      <c r="K45" s="3"/>
      <c r="L45" s="3"/>
    </row>
    <row r="46" spans="1:12" s="20" customFormat="1" ht="18.75" x14ac:dyDescent="0.3">
      <c r="A46" s="21" t="s">
        <v>96</v>
      </c>
      <c r="B46" s="23"/>
      <c r="C46" s="23"/>
      <c r="D46" s="22"/>
      <c r="E46" s="24" t="s">
        <v>97</v>
      </c>
      <c r="F46" s="25">
        <f t="shared" ref="F46:G46" si="14">SUM(F47+F50+F55+F70)</f>
        <v>1768750000</v>
      </c>
      <c r="G46" s="25">
        <f t="shared" si="14"/>
        <v>0</v>
      </c>
      <c r="H46" s="3"/>
      <c r="I46" s="3"/>
      <c r="J46" s="3"/>
      <c r="K46" s="3"/>
      <c r="L46" s="3"/>
    </row>
    <row r="47" spans="1:12" s="32" customFormat="1" ht="15.75" x14ac:dyDescent="0.25">
      <c r="A47" s="77" t="s">
        <v>98</v>
      </c>
      <c r="B47" s="35" t="s">
        <v>16</v>
      </c>
      <c r="C47" s="35" t="s">
        <v>22</v>
      </c>
      <c r="D47" s="34" t="s">
        <v>17</v>
      </c>
      <c r="E47" s="30" t="s">
        <v>99</v>
      </c>
      <c r="F47" s="31">
        <f t="shared" ref="F47:G47" si="15">F48+F49</f>
        <v>6000000</v>
      </c>
      <c r="G47" s="31">
        <f t="shared" si="15"/>
        <v>0</v>
      </c>
      <c r="H47" s="3"/>
      <c r="I47" s="3"/>
      <c r="J47" s="3"/>
      <c r="K47" s="3"/>
      <c r="L47" s="3"/>
    </row>
    <row r="48" spans="1:12" s="78" customFormat="1" ht="18" customHeight="1" x14ac:dyDescent="0.25">
      <c r="A48" s="44" t="s">
        <v>100</v>
      </c>
      <c r="B48" s="40" t="s">
        <v>16</v>
      </c>
      <c r="C48" s="40" t="s">
        <v>22</v>
      </c>
      <c r="D48" s="39" t="s">
        <v>17</v>
      </c>
      <c r="E48" s="38" t="s">
        <v>101</v>
      </c>
      <c r="F48" s="43">
        <v>2500000</v>
      </c>
      <c r="G48" s="42">
        <v>0</v>
      </c>
      <c r="H48" s="3"/>
      <c r="I48" s="3"/>
      <c r="J48" s="3"/>
      <c r="K48" s="3"/>
      <c r="L48" s="3"/>
    </row>
    <row r="49" spans="1:12" s="78" customFormat="1" ht="18" customHeight="1" x14ac:dyDescent="0.25">
      <c r="A49" s="44" t="s">
        <v>100</v>
      </c>
      <c r="B49" s="40" t="s">
        <v>91</v>
      </c>
      <c r="C49" s="40" t="s">
        <v>92</v>
      </c>
      <c r="D49" s="39" t="s">
        <v>17</v>
      </c>
      <c r="E49" s="38" t="s">
        <v>101</v>
      </c>
      <c r="F49" s="43">
        <v>3500000</v>
      </c>
      <c r="G49" s="42">
        <v>0</v>
      </c>
      <c r="H49" s="3"/>
      <c r="I49" s="3"/>
      <c r="J49" s="3"/>
      <c r="K49" s="3"/>
      <c r="L49" s="3"/>
    </row>
    <row r="50" spans="1:12" s="32" customFormat="1" ht="42.75" x14ac:dyDescent="0.25">
      <c r="A50" s="77" t="s">
        <v>102</v>
      </c>
      <c r="B50" s="35" t="s">
        <v>16</v>
      </c>
      <c r="C50" s="35" t="s">
        <v>22</v>
      </c>
      <c r="D50" s="34" t="s">
        <v>17</v>
      </c>
      <c r="E50" s="33" t="s">
        <v>103</v>
      </c>
      <c r="F50" s="37">
        <f t="shared" ref="F50:G50" si="16">SUM(F51:F54)</f>
        <v>470600000</v>
      </c>
      <c r="G50" s="37">
        <f t="shared" si="16"/>
        <v>0</v>
      </c>
      <c r="H50" s="3"/>
      <c r="I50" s="3"/>
      <c r="J50" s="3"/>
      <c r="K50" s="3"/>
      <c r="L50" s="3"/>
    </row>
    <row r="51" spans="1:12" s="91" customFormat="1" ht="28.5" x14ac:dyDescent="0.25">
      <c r="A51" s="84" t="s">
        <v>104</v>
      </c>
      <c r="B51" s="86" t="s">
        <v>16</v>
      </c>
      <c r="C51" s="86" t="s">
        <v>22</v>
      </c>
      <c r="D51" s="85" t="s">
        <v>17</v>
      </c>
      <c r="E51" s="87" t="s">
        <v>105</v>
      </c>
      <c r="F51" s="89">
        <v>200000</v>
      </c>
      <c r="G51" s="88">
        <v>0</v>
      </c>
      <c r="H51" s="90"/>
      <c r="I51" s="90"/>
      <c r="J51" s="90"/>
      <c r="K51" s="90"/>
      <c r="L51" s="90"/>
    </row>
    <row r="52" spans="1:12" s="91" customFormat="1" ht="28.5" x14ac:dyDescent="0.25">
      <c r="A52" s="84" t="s">
        <v>104</v>
      </c>
      <c r="B52" s="86" t="s">
        <v>91</v>
      </c>
      <c r="C52" s="86" t="s">
        <v>92</v>
      </c>
      <c r="D52" s="85" t="s">
        <v>17</v>
      </c>
      <c r="E52" s="87" t="s">
        <v>105</v>
      </c>
      <c r="F52" s="89">
        <v>400000</v>
      </c>
      <c r="G52" s="88">
        <v>0</v>
      </c>
      <c r="H52" s="90"/>
      <c r="I52" s="90"/>
      <c r="J52" s="90"/>
      <c r="K52" s="90"/>
      <c r="L52" s="90"/>
    </row>
    <row r="53" spans="1:12" s="91" customFormat="1" x14ac:dyDescent="0.25">
      <c r="A53" s="84" t="s">
        <v>106</v>
      </c>
      <c r="B53" s="86" t="s">
        <v>91</v>
      </c>
      <c r="C53" s="86" t="s">
        <v>92</v>
      </c>
      <c r="D53" s="85" t="s">
        <v>17</v>
      </c>
      <c r="E53" s="87" t="s">
        <v>107</v>
      </c>
      <c r="F53" s="89">
        <v>10000000</v>
      </c>
      <c r="G53" s="88">
        <v>0</v>
      </c>
      <c r="H53" s="90"/>
      <c r="I53" s="90"/>
      <c r="J53" s="90"/>
      <c r="K53" s="90"/>
      <c r="L53" s="90"/>
    </row>
    <row r="54" spans="1:12" s="91" customFormat="1" x14ac:dyDescent="0.25">
      <c r="A54" s="84" t="s">
        <v>108</v>
      </c>
      <c r="B54" s="86" t="s">
        <v>91</v>
      </c>
      <c r="C54" s="86" t="s">
        <v>92</v>
      </c>
      <c r="D54" s="85" t="s">
        <v>17</v>
      </c>
      <c r="E54" s="87" t="s">
        <v>109</v>
      </c>
      <c r="F54" s="89">
        <v>460000000</v>
      </c>
      <c r="G54" s="88">
        <v>0</v>
      </c>
      <c r="H54" s="90"/>
      <c r="I54" s="90"/>
      <c r="J54" s="90"/>
      <c r="K54" s="90"/>
      <c r="L54" s="90"/>
    </row>
    <row r="55" spans="1:12" s="45" customFormat="1" ht="28.5" x14ac:dyDescent="0.25">
      <c r="A55" s="77" t="s">
        <v>110</v>
      </c>
      <c r="B55" s="35"/>
      <c r="C55" s="35"/>
      <c r="D55" s="34"/>
      <c r="E55" s="33" t="s">
        <v>111</v>
      </c>
      <c r="F55" s="37">
        <f t="shared" ref="F55:G55" si="17">SUM(F56:F69)</f>
        <v>1075000000</v>
      </c>
      <c r="G55" s="37">
        <f t="shared" si="17"/>
        <v>0</v>
      </c>
      <c r="H55" s="3"/>
      <c r="I55" s="3"/>
      <c r="J55" s="3"/>
      <c r="K55" s="3"/>
      <c r="L55" s="3"/>
    </row>
    <row r="56" spans="1:12" s="32" customFormat="1" ht="28.5" x14ac:dyDescent="0.25">
      <c r="A56" s="44" t="s">
        <v>112</v>
      </c>
      <c r="B56" s="40" t="s">
        <v>16</v>
      </c>
      <c r="C56" s="40" t="s">
        <v>22</v>
      </c>
      <c r="D56" s="39" t="s">
        <v>17</v>
      </c>
      <c r="E56" s="38" t="s">
        <v>113</v>
      </c>
      <c r="F56" s="43">
        <v>3600000</v>
      </c>
      <c r="G56" s="42">
        <v>0</v>
      </c>
      <c r="H56" s="3"/>
      <c r="I56" s="3"/>
      <c r="J56" s="3"/>
      <c r="K56" s="3"/>
      <c r="L56" s="3"/>
    </row>
    <row r="57" spans="1:12" s="32" customFormat="1" ht="28.5" x14ac:dyDescent="0.25">
      <c r="A57" s="44" t="s">
        <v>112</v>
      </c>
      <c r="B57" s="40" t="s">
        <v>91</v>
      </c>
      <c r="C57" s="40" t="s">
        <v>92</v>
      </c>
      <c r="D57" s="39" t="s">
        <v>17</v>
      </c>
      <c r="E57" s="38" t="s">
        <v>113</v>
      </c>
      <c r="F57" s="43">
        <v>4000000</v>
      </c>
      <c r="G57" s="42">
        <v>0</v>
      </c>
      <c r="H57" s="3"/>
      <c r="I57" s="3"/>
      <c r="J57" s="3"/>
      <c r="K57" s="3"/>
      <c r="L57" s="3"/>
    </row>
    <row r="58" spans="1:12" s="32" customFormat="1" ht="28.5" x14ac:dyDescent="0.25">
      <c r="A58" s="44" t="s">
        <v>114</v>
      </c>
      <c r="B58" s="40" t="s">
        <v>16</v>
      </c>
      <c r="C58" s="40" t="s">
        <v>22</v>
      </c>
      <c r="D58" s="39" t="s">
        <v>17</v>
      </c>
      <c r="E58" s="38" t="s">
        <v>115</v>
      </c>
      <c r="F58" s="43">
        <v>2000000</v>
      </c>
      <c r="G58" s="42">
        <v>0</v>
      </c>
      <c r="H58" s="3"/>
      <c r="I58" s="3"/>
      <c r="J58" s="3"/>
      <c r="K58" s="3"/>
      <c r="L58" s="3"/>
    </row>
    <row r="59" spans="1:12" s="91" customFormat="1" ht="28.5" x14ac:dyDescent="0.25">
      <c r="A59" s="84" t="s">
        <v>114</v>
      </c>
      <c r="B59" s="86" t="s">
        <v>91</v>
      </c>
      <c r="C59" s="86" t="s">
        <v>92</v>
      </c>
      <c r="D59" s="85" t="s">
        <v>17</v>
      </c>
      <c r="E59" s="87" t="s">
        <v>115</v>
      </c>
      <c r="F59" s="89">
        <v>32200000</v>
      </c>
      <c r="G59" s="88">
        <v>0</v>
      </c>
      <c r="H59" s="90"/>
      <c r="I59" s="90"/>
      <c r="J59" s="90"/>
      <c r="K59" s="90"/>
      <c r="L59" s="90"/>
    </row>
    <row r="60" spans="1:12" s="91" customFormat="1" ht="42.75" x14ac:dyDescent="0.25">
      <c r="A60" s="84" t="s">
        <v>116</v>
      </c>
      <c r="B60" s="86" t="s">
        <v>16</v>
      </c>
      <c r="C60" s="86" t="s">
        <v>22</v>
      </c>
      <c r="D60" s="85" t="s">
        <v>17</v>
      </c>
      <c r="E60" s="87" t="s">
        <v>117</v>
      </c>
      <c r="F60" s="89">
        <v>123518000</v>
      </c>
      <c r="G60" s="88">
        <v>0</v>
      </c>
      <c r="H60" s="90"/>
      <c r="I60" s="90"/>
      <c r="J60" s="90"/>
      <c r="K60" s="90"/>
      <c r="L60" s="90"/>
    </row>
    <row r="61" spans="1:12" s="32" customFormat="1" ht="42.75" x14ac:dyDescent="0.25">
      <c r="A61" s="44" t="s">
        <v>116</v>
      </c>
      <c r="B61" s="40" t="s">
        <v>91</v>
      </c>
      <c r="C61" s="40" t="s">
        <v>92</v>
      </c>
      <c r="D61" s="39" t="s">
        <v>17</v>
      </c>
      <c r="E61" s="38" t="s">
        <v>117</v>
      </c>
      <c r="F61" s="43">
        <v>676482000</v>
      </c>
      <c r="G61" s="42">
        <v>0</v>
      </c>
      <c r="H61" s="3"/>
      <c r="I61" s="3"/>
      <c r="J61" s="3"/>
      <c r="K61" s="3"/>
      <c r="L61" s="3"/>
    </row>
    <row r="62" spans="1:12" s="32" customFormat="1" ht="28.5" x14ac:dyDescent="0.25">
      <c r="A62" s="44" t="s">
        <v>118</v>
      </c>
      <c r="B62" s="40" t="s">
        <v>16</v>
      </c>
      <c r="C62" s="40" t="s">
        <v>22</v>
      </c>
      <c r="D62" s="39" t="s">
        <v>17</v>
      </c>
      <c r="E62" s="38" t="s">
        <v>119</v>
      </c>
      <c r="F62" s="43">
        <v>9500000</v>
      </c>
      <c r="G62" s="42">
        <v>0</v>
      </c>
      <c r="H62" s="3"/>
      <c r="I62" s="3"/>
      <c r="J62" s="3"/>
      <c r="K62" s="3"/>
      <c r="L62" s="3"/>
    </row>
    <row r="63" spans="1:12" s="32" customFormat="1" ht="38.25" customHeight="1" x14ac:dyDescent="0.25">
      <c r="A63" s="44" t="s">
        <v>118</v>
      </c>
      <c r="B63" s="40" t="s">
        <v>91</v>
      </c>
      <c r="C63" s="40" t="s">
        <v>92</v>
      </c>
      <c r="D63" s="39" t="s">
        <v>17</v>
      </c>
      <c r="E63" s="38" t="s">
        <v>119</v>
      </c>
      <c r="F63" s="43">
        <v>27000000</v>
      </c>
      <c r="G63" s="42">
        <v>0</v>
      </c>
      <c r="H63" s="3"/>
      <c r="I63" s="3"/>
      <c r="J63" s="3"/>
      <c r="K63" s="3"/>
      <c r="L63" s="3"/>
    </row>
    <row r="64" spans="1:12" s="32" customFormat="1" ht="21" customHeight="1" x14ac:dyDescent="0.25">
      <c r="A64" s="44" t="s">
        <v>120</v>
      </c>
      <c r="B64" s="40" t="s">
        <v>16</v>
      </c>
      <c r="C64" s="40" t="s">
        <v>22</v>
      </c>
      <c r="D64" s="39" t="s">
        <v>17</v>
      </c>
      <c r="E64" s="38" t="s">
        <v>121</v>
      </c>
      <c r="F64" s="43">
        <v>18000000</v>
      </c>
      <c r="G64" s="42">
        <v>0</v>
      </c>
      <c r="H64" s="3"/>
      <c r="I64" s="3"/>
      <c r="J64" s="3"/>
      <c r="K64" s="3"/>
      <c r="L64" s="3"/>
    </row>
    <row r="65" spans="1:12" s="32" customFormat="1" x14ac:dyDescent="0.25">
      <c r="A65" s="44" t="s">
        <v>120</v>
      </c>
      <c r="B65" s="40" t="s">
        <v>91</v>
      </c>
      <c r="C65" s="40" t="s">
        <v>92</v>
      </c>
      <c r="D65" s="39" t="s">
        <v>17</v>
      </c>
      <c r="E65" s="38" t="s">
        <v>121</v>
      </c>
      <c r="F65" s="43">
        <v>25000000</v>
      </c>
      <c r="G65" s="42">
        <v>0</v>
      </c>
      <c r="H65" s="3"/>
      <c r="I65" s="3"/>
      <c r="J65" s="3"/>
      <c r="K65" s="3"/>
      <c r="L65" s="3"/>
    </row>
    <row r="66" spans="1:12" s="32" customFormat="1" ht="28.5" x14ac:dyDescent="0.25">
      <c r="A66" s="44" t="s">
        <v>122</v>
      </c>
      <c r="B66" s="40" t="s">
        <v>16</v>
      </c>
      <c r="C66" s="40" t="s">
        <v>22</v>
      </c>
      <c r="D66" s="39" t="s">
        <v>17</v>
      </c>
      <c r="E66" s="38" t="s">
        <v>123</v>
      </c>
      <c r="F66" s="43">
        <v>4000000</v>
      </c>
      <c r="G66" s="42">
        <v>0</v>
      </c>
      <c r="H66" s="3"/>
      <c r="I66" s="3"/>
      <c r="J66" s="3"/>
      <c r="K66" s="3"/>
      <c r="L66" s="3"/>
    </row>
    <row r="67" spans="1:12" s="32" customFormat="1" ht="28.5" x14ac:dyDescent="0.25">
      <c r="A67" s="44" t="s">
        <v>122</v>
      </c>
      <c r="B67" s="40" t="s">
        <v>91</v>
      </c>
      <c r="C67" s="40" t="s">
        <v>92</v>
      </c>
      <c r="D67" s="39" t="s">
        <v>17</v>
      </c>
      <c r="E67" s="38" t="s">
        <v>123</v>
      </c>
      <c r="F67" s="43">
        <v>5000000</v>
      </c>
      <c r="G67" s="42">
        <v>0</v>
      </c>
      <c r="H67" s="3"/>
      <c r="I67" s="3"/>
      <c r="J67" s="3"/>
      <c r="K67" s="3"/>
      <c r="L67" s="3"/>
    </row>
    <row r="68" spans="1:12" s="91" customFormat="1" x14ac:dyDescent="0.25">
      <c r="A68" s="84" t="s">
        <v>124</v>
      </c>
      <c r="B68" s="86" t="s">
        <v>16</v>
      </c>
      <c r="C68" s="86" t="s">
        <v>22</v>
      </c>
      <c r="D68" s="85" t="s">
        <v>17</v>
      </c>
      <c r="E68" s="87" t="s">
        <v>125</v>
      </c>
      <c r="F68" s="89">
        <v>80000000</v>
      </c>
      <c r="G68" s="88">
        <v>0</v>
      </c>
      <c r="H68" s="90"/>
      <c r="I68" s="90"/>
      <c r="J68" s="90"/>
      <c r="K68" s="90"/>
      <c r="L68" s="90"/>
    </row>
    <row r="69" spans="1:12" s="32" customFormat="1" x14ac:dyDescent="0.25">
      <c r="A69" s="44" t="s">
        <v>124</v>
      </c>
      <c r="B69" s="40" t="s">
        <v>91</v>
      </c>
      <c r="C69" s="40" t="s">
        <v>92</v>
      </c>
      <c r="D69" s="39" t="s">
        <v>17</v>
      </c>
      <c r="E69" s="38" t="s">
        <v>125</v>
      </c>
      <c r="F69" s="43">
        <v>64700000</v>
      </c>
      <c r="G69" s="42">
        <v>0</v>
      </c>
      <c r="H69" s="3"/>
      <c r="I69" s="3"/>
      <c r="J69" s="3"/>
      <c r="K69" s="3"/>
      <c r="L69" s="3"/>
    </row>
    <row r="70" spans="1:12" s="32" customFormat="1" x14ac:dyDescent="0.25">
      <c r="A70" s="77" t="s">
        <v>126</v>
      </c>
      <c r="B70" s="35"/>
      <c r="C70" s="35"/>
      <c r="D70" s="34"/>
      <c r="E70" s="33" t="s">
        <v>127</v>
      </c>
      <c r="F70" s="37">
        <f t="shared" ref="F70:G70" si="18">SUM(F71:F78)</f>
        <v>217150000</v>
      </c>
      <c r="G70" s="37">
        <f t="shared" si="18"/>
        <v>0</v>
      </c>
      <c r="H70" s="3"/>
      <c r="I70" s="3"/>
      <c r="J70" s="3"/>
      <c r="K70" s="3"/>
      <c r="L70" s="3"/>
    </row>
    <row r="71" spans="1:12" s="91" customFormat="1" ht="28.5" x14ac:dyDescent="0.25">
      <c r="A71" s="84" t="s">
        <v>128</v>
      </c>
      <c r="B71" s="86" t="s">
        <v>16</v>
      </c>
      <c r="C71" s="86" t="s">
        <v>22</v>
      </c>
      <c r="D71" s="85" t="s">
        <v>17</v>
      </c>
      <c r="E71" s="87" t="s">
        <v>129</v>
      </c>
      <c r="F71" s="89">
        <v>66000000</v>
      </c>
      <c r="G71" s="88">
        <v>0</v>
      </c>
      <c r="H71" s="90"/>
      <c r="I71" s="90"/>
      <c r="J71" s="90"/>
      <c r="K71" s="90"/>
      <c r="L71" s="90"/>
    </row>
    <row r="72" spans="1:12" s="91" customFormat="1" ht="29.25" customHeight="1" x14ac:dyDescent="0.25">
      <c r="A72" s="84" t="s">
        <v>128</v>
      </c>
      <c r="B72" s="86" t="s">
        <v>91</v>
      </c>
      <c r="C72" s="86" t="s">
        <v>92</v>
      </c>
      <c r="D72" s="85" t="s">
        <v>17</v>
      </c>
      <c r="E72" s="87" t="s">
        <v>129</v>
      </c>
      <c r="F72" s="89">
        <v>61000000</v>
      </c>
      <c r="G72" s="88">
        <v>0</v>
      </c>
      <c r="H72" s="90"/>
      <c r="I72" s="90"/>
      <c r="J72" s="90"/>
      <c r="K72" s="90"/>
      <c r="L72" s="90"/>
    </row>
    <row r="73" spans="1:12" s="91" customFormat="1" ht="15" customHeight="1" x14ac:dyDescent="0.25">
      <c r="A73" s="84" t="s">
        <v>130</v>
      </c>
      <c r="B73" s="86" t="s">
        <v>16</v>
      </c>
      <c r="C73" s="86" t="s">
        <v>22</v>
      </c>
      <c r="D73" s="85" t="s">
        <v>17</v>
      </c>
      <c r="E73" s="38" t="s">
        <v>93</v>
      </c>
      <c r="F73" s="89">
        <v>800000</v>
      </c>
      <c r="G73" s="88">
        <v>0</v>
      </c>
      <c r="H73" s="90"/>
      <c r="I73" s="90"/>
      <c r="J73" s="90"/>
      <c r="K73" s="90"/>
      <c r="L73" s="90"/>
    </row>
    <row r="74" spans="1:12" s="91" customFormat="1" x14ac:dyDescent="0.25">
      <c r="A74" s="84" t="s">
        <v>130</v>
      </c>
      <c r="B74" s="86" t="s">
        <v>91</v>
      </c>
      <c r="C74" s="86" t="s">
        <v>92</v>
      </c>
      <c r="D74" s="85" t="s">
        <v>17</v>
      </c>
      <c r="E74" s="87" t="s">
        <v>93</v>
      </c>
      <c r="F74" s="89">
        <v>1200000</v>
      </c>
      <c r="G74" s="88">
        <v>0</v>
      </c>
      <c r="H74" s="90"/>
      <c r="I74" s="90"/>
      <c r="J74" s="90"/>
      <c r="K74" s="90"/>
      <c r="L74" s="90"/>
    </row>
    <row r="75" spans="1:12" s="91" customFormat="1" ht="29.25" customHeight="1" x14ac:dyDescent="0.25">
      <c r="A75" s="84" t="s">
        <v>131</v>
      </c>
      <c r="B75" s="86" t="s">
        <v>91</v>
      </c>
      <c r="C75" s="86" t="s">
        <v>92</v>
      </c>
      <c r="D75" s="85" t="s">
        <v>17</v>
      </c>
      <c r="E75" s="87" t="s">
        <v>132</v>
      </c>
      <c r="F75" s="89">
        <v>2000000</v>
      </c>
      <c r="G75" s="88">
        <v>0</v>
      </c>
      <c r="H75" s="90"/>
      <c r="I75" s="90"/>
      <c r="J75" s="90"/>
      <c r="K75" s="90"/>
      <c r="L75" s="90"/>
    </row>
    <row r="76" spans="1:12" s="91" customFormat="1" ht="15" customHeight="1" x14ac:dyDescent="0.25">
      <c r="A76" s="84" t="s">
        <v>133</v>
      </c>
      <c r="B76" s="86" t="s">
        <v>16</v>
      </c>
      <c r="C76" s="86" t="s">
        <v>22</v>
      </c>
      <c r="D76" s="85" t="s">
        <v>17</v>
      </c>
      <c r="E76" s="87" t="s">
        <v>134</v>
      </c>
      <c r="F76" s="89">
        <v>47150000</v>
      </c>
      <c r="G76" s="88">
        <v>0</v>
      </c>
      <c r="H76" s="90"/>
      <c r="I76" s="90"/>
      <c r="J76" s="90"/>
      <c r="K76" s="90"/>
      <c r="L76" s="90"/>
    </row>
    <row r="77" spans="1:12" s="91" customFormat="1" ht="15" customHeight="1" x14ac:dyDescent="0.25">
      <c r="A77" s="92" t="s">
        <v>133</v>
      </c>
      <c r="B77" s="94" t="s">
        <v>91</v>
      </c>
      <c r="C77" s="94" t="s">
        <v>92</v>
      </c>
      <c r="D77" s="93" t="s">
        <v>17</v>
      </c>
      <c r="E77" s="95" t="s">
        <v>134</v>
      </c>
      <c r="F77" s="97">
        <v>36000000</v>
      </c>
      <c r="G77" s="96">
        <v>0</v>
      </c>
      <c r="H77" s="90"/>
      <c r="I77" s="90"/>
      <c r="J77" s="90"/>
      <c r="K77" s="90"/>
      <c r="L77" s="90"/>
    </row>
    <row r="78" spans="1:12" s="91" customFormat="1" ht="28.5" x14ac:dyDescent="0.25">
      <c r="A78" s="92" t="s">
        <v>135</v>
      </c>
      <c r="B78" s="94" t="s">
        <v>91</v>
      </c>
      <c r="C78" s="94" t="s">
        <v>92</v>
      </c>
      <c r="D78" s="93" t="s">
        <v>17</v>
      </c>
      <c r="E78" s="95" t="s">
        <v>136</v>
      </c>
      <c r="F78" s="97">
        <v>3000000</v>
      </c>
      <c r="G78" s="96">
        <v>0</v>
      </c>
      <c r="H78" s="90"/>
      <c r="I78" s="90"/>
      <c r="J78" s="90"/>
      <c r="K78" s="90"/>
      <c r="L78" s="90"/>
    </row>
    <row r="79" spans="1:12" s="20" customFormat="1" ht="25.5" customHeight="1" x14ac:dyDescent="0.3">
      <c r="A79" s="79" t="s">
        <v>137</v>
      </c>
      <c r="B79" s="81"/>
      <c r="C79" s="81"/>
      <c r="D79" s="80"/>
      <c r="E79" s="82" t="s">
        <v>138</v>
      </c>
      <c r="F79" s="83">
        <f t="shared" ref="F79:G79" si="19">SUM(F80+F92+F96+F108+F114)</f>
        <v>33986214063</v>
      </c>
      <c r="G79" s="83">
        <f t="shared" si="19"/>
        <v>0</v>
      </c>
      <c r="H79" s="3"/>
      <c r="I79" s="3"/>
      <c r="J79" s="3"/>
      <c r="K79" s="3"/>
      <c r="L79" s="3"/>
    </row>
    <row r="80" spans="1:12" s="45" customFormat="1" ht="57" x14ac:dyDescent="0.25">
      <c r="A80" s="98" t="s">
        <v>139</v>
      </c>
      <c r="B80" s="100"/>
      <c r="C80" s="100"/>
      <c r="D80" s="99"/>
      <c r="E80" s="101" t="s">
        <v>140</v>
      </c>
      <c r="F80" s="102">
        <f t="shared" ref="F80:G80" si="20">SUM(F81:F91)</f>
        <v>4352144216</v>
      </c>
      <c r="G80" s="102">
        <f t="shared" si="20"/>
        <v>0</v>
      </c>
      <c r="H80" s="3"/>
      <c r="I80" s="3"/>
      <c r="J80" s="3"/>
      <c r="K80" s="3"/>
      <c r="L80" s="3"/>
    </row>
    <row r="81" spans="1:12" s="91" customFormat="1" ht="28.5" x14ac:dyDescent="0.25">
      <c r="A81" s="84" t="s">
        <v>141</v>
      </c>
      <c r="B81" s="86" t="s">
        <v>16</v>
      </c>
      <c r="C81" s="86" t="s">
        <v>22</v>
      </c>
      <c r="D81" s="85" t="s">
        <v>17</v>
      </c>
      <c r="E81" s="87" t="s">
        <v>142</v>
      </c>
      <c r="F81" s="89">
        <v>4000000</v>
      </c>
      <c r="G81" s="88">
        <v>0</v>
      </c>
      <c r="H81" s="90"/>
      <c r="I81" s="90"/>
      <c r="J81" s="90"/>
      <c r="K81" s="90"/>
      <c r="L81" s="90"/>
    </row>
    <row r="82" spans="1:12" s="32" customFormat="1" ht="28.5" x14ac:dyDescent="0.25">
      <c r="A82" s="44" t="s">
        <v>141</v>
      </c>
      <c r="B82" s="40" t="s">
        <v>91</v>
      </c>
      <c r="C82" s="40" t="s">
        <v>92</v>
      </c>
      <c r="D82" s="39" t="s">
        <v>17</v>
      </c>
      <c r="E82" s="38" t="s">
        <v>142</v>
      </c>
      <c r="F82" s="43">
        <v>518894216</v>
      </c>
      <c r="G82" s="42">
        <v>0</v>
      </c>
      <c r="H82" s="3"/>
      <c r="I82" s="3"/>
      <c r="J82" s="3"/>
      <c r="K82" s="3"/>
      <c r="L82" s="3"/>
    </row>
    <row r="83" spans="1:12" s="91" customFormat="1" x14ac:dyDescent="0.25">
      <c r="A83" s="84" t="s">
        <v>143</v>
      </c>
      <c r="B83" s="86" t="s">
        <v>16</v>
      </c>
      <c r="C83" s="86" t="s">
        <v>22</v>
      </c>
      <c r="D83" s="85" t="s">
        <v>17</v>
      </c>
      <c r="E83" s="87" t="s">
        <v>144</v>
      </c>
      <c r="F83" s="89">
        <v>3000000</v>
      </c>
      <c r="G83" s="88">
        <v>0</v>
      </c>
      <c r="H83" s="90"/>
      <c r="I83" s="90"/>
      <c r="J83" s="90"/>
      <c r="K83" s="90"/>
      <c r="L83" s="90"/>
    </row>
    <row r="84" spans="1:12" s="91" customFormat="1" x14ac:dyDescent="0.25">
      <c r="A84" s="84" t="s">
        <v>143</v>
      </c>
      <c r="B84" s="86" t="s">
        <v>91</v>
      </c>
      <c r="C84" s="86" t="s">
        <v>92</v>
      </c>
      <c r="D84" s="85" t="s">
        <v>17</v>
      </c>
      <c r="E84" s="87" t="s">
        <v>144</v>
      </c>
      <c r="F84" s="89">
        <v>1256000000</v>
      </c>
      <c r="G84" s="88">
        <v>0</v>
      </c>
      <c r="H84" s="90"/>
      <c r="I84" s="90"/>
      <c r="J84" s="90"/>
      <c r="K84" s="90"/>
      <c r="L84" s="90"/>
    </row>
    <row r="85" spans="1:12" s="91" customFormat="1" ht="15" customHeight="1" x14ac:dyDescent="0.25">
      <c r="A85" s="84" t="s">
        <v>145</v>
      </c>
      <c r="B85" s="86" t="s">
        <v>91</v>
      </c>
      <c r="C85" s="86" t="s">
        <v>92</v>
      </c>
      <c r="D85" s="85" t="s">
        <v>17</v>
      </c>
      <c r="E85" s="87" t="s">
        <v>146</v>
      </c>
      <c r="F85" s="89">
        <v>75300000</v>
      </c>
      <c r="G85" s="88">
        <v>0</v>
      </c>
      <c r="H85" s="90"/>
      <c r="I85" s="90"/>
      <c r="J85" s="90"/>
      <c r="K85" s="90"/>
      <c r="L85" s="90"/>
    </row>
    <row r="86" spans="1:12" s="91" customFormat="1" ht="15" customHeight="1" x14ac:dyDescent="0.25">
      <c r="A86" s="84" t="s">
        <v>147</v>
      </c>
      <c r="B86" s="86" t="s">
        <v>16</v>
      </c>
      <c r="C86" s="86" t="s">
        <v>22</v>
      </c>
      <c r="D86" s="85" t="s">
        <v>17</v>
      </c>
      <c r="E86" s="87" t="s">
        <v>148</v>
      </c>
      <c r="F86" s="89">
        <v>3000000</v>
      </c>
      <c r="G86" s="88">
        <v>0</v>
      </c>
      <c r="H86" s="90"/>
      <c r="I86" s="90"/>
      <c r="J86" s="90"/>
      <c r="K86" s="90"/>
      <c r="L86" s="90"/>
    </row>
    <row r="87" spans="1:12" s="91" customFormat="1" ht="15" customHeight="1" x14ac:dyDescent="0.25">
      <c r="A87" s="84" t="s">
        <v>147</v>
      </c>
      <c r="B87" s="86" t="s">
        <v>91</v>
      </c>
      <c r="C87" s="86" t="s">
        <v>92</v>
      </c>
      <c r="D87" s="85" t="s">
        <v>17</v>
      </c>
      <c r="E87" s="87" t="s">
        <v>148</v>
      </c>
      <c r="F87" s="89">
        <v>600000</v>
      </c>
      <c r="G87" s="88">
        <v>0</v>
      </c>
      <c r="H87" s="90"/>
      <c r="I87" s="90"/>
      <c r="J87" s="90"/>
      <c r="K87" s="90"/>
      <c r="L87" s="90"/>
    </row>
    <row r="88" spans="1:12" s="91" customFormat="1" ht="15" customHeight="1" x14ac:dyDescent="0.25">
      <c r="A88" s="84" t="s">
        <v>149</v>
      </c>
      <c r="B88" s="86" t="s">
        <v>16</v>
      </c>
      <c r="C88" s="86" t="s">
        <v>22</v>
      </c>
      <c r="D88" s="85" t="s">
        <v>17</v>
      </c>
      <c r="E88" s="87" t="s">
        <v>150</v>
      </c>
      <c r="F88" s="89">
        <v>193000000</v>
      </c>
      <c r="G88" s="88">
        <v>0</v>
      </c>
      <c r="H88" s="90"/>
      <c r="I88" s="90"/>
      <c r="J88" s="90"/>
      <c r="K88" s="90"/>
      <c r="L88" s="90"/>
    </row>
    <row r="89" spans="1:12" s="91" customFormat="1" ht="15" customHeight="1" x14ac:dyDescent="0.25">
      <c r="A89" s="84" t="s">
        <v>149</v>
      </c>
      <c r="B89" s="86" t="s">
        <v>91</v>
      </c>
      <c r="C89" s="86" t="s">
        <v>92</v>
      </c>
      <c r="D89" s="85" t="s">
        <v>17</v>
      </c>
      <c r="E89" s="87" t="s">
        <v>150</v>
      </c>
      <c r="F89" s="89">
        <v>349200000</v>
      </c>
      <c r="G89" s="88">
        <v>0</v>
      </c>
      <c r="H89" s="90"/>
      <c r="I89" s="90"/>
      <c r="J89" s="90"/>
      <c r="K89" s="90"/>
      <c r="L89" s="90"/>
    </row>
    <row r="90" spans="1:12" s="32" customFormat="1" ht="28.5" x14ac:dyDescent="0.25">
      <c r="A90" s="44" t="s">
        <v>151</v>
      </c>
      <c r="B90" s="40" t="s">
        <v>16</v>
      </c>
      <c r="C90" s="40" t="s">
        <v>22</v>
      </c>
      <c r="D90" s="39" t="s">
        <v>17</v>
      </c>
      <c r="E90" s="38" t="s">
        <v>152</v>
      </c>
      <c r="F90" s="43">
        <v>125000000</v>
      </c>
      <c r="G90" s="42">
        <v>0</v>
      </c>
      <c r="H90" s="3"/>
      <c r="I90" s="3"/>
      <c r="J90" s="3"/>
      <c r="K90" s="3"/>
      <c r="L90" s="3"/>
    </row>
    <row r="91" spans="1:12" s="32" customFormat="1" ht="28.5" x14ac:dyDescent="0.25">
      <c r="A91" s="44" t="s">
        <v>151</v>
      </c>
      <c r="B91" s="40" t="s">
        <v>91</v>
      </c>
      <c r="C91" s="40" t="s">
        <v>92</v>
      </c>
      <c r="D91" s="39" t="s">
        <v>17</v>
      </c>
      <c r="E91" s="38" t="s">
        <v>152</v>
      </c>
      <c r="F91" s="43">
        <v>1824150000</v>
      </c>
      <c r="G91" s="42">
        <v>0</v>
      </c>
      <c r="H91" s="3"/>
      <c r="I91" s="3"/>
      <c r="J91" s="3"/>
      <c r="K91" s="3"/>
      <c r="L91" s="3"/>
    </row>
    <row r="92" spans="1:12" ht="28.5" x14ac:dyDescent="0.25">
      <c r="A92" s="77" t="s">
        <v>153</v>
      </c>
      <c r="B92" s="35"/>
      <c r="C92" s="35"/>
      <c r="D92" s="34"/>
      <c r="E92" s="33" t="s">
        <v>154</v>
      </c>
      <c r="F92" s="37">
        <f t="shared" ref="F92:G92" si="21">SUM(F93:F95)</f>
        <v>7758279596</v>
      </c>
      <c r="G92" s="37">
        <f t="shared" si="21"/>
        <v>0</v>
      </c>
    </row>
    <row r="93" spans="1:12" s="91" customFormat="1" x14ac:dyDescent="0.25">
      <c r="A93" s="84" t="s">
        <v>155</v>
      </c>
      <c r="B93" s="86" t="s">
        <v>16</v>
      </c>
      <c r="C93" s="86" t="s">
        <v>22</v>
      </c>
      <c r="D93" s="85" t="s">
        <v>17</v>
      </c>
      <c r="E93" s="87" t="s">
        <v>156</v>
      </c>
      <c r="F93" s="89">
        <v>500732000</v>
      </c>
      <c r="G93" s="88">
        <v>0</v>
      </c>
      <c r="H93" s="90"/>
      <c r="I93" s="90"/>
      <c r="J93" s="90"/>
      <c r="K93" s="90"/>
      <c r="L93" s="90"/>
    </row>
    <row r="94" spans="1:12" s="91" customFormat="1" x14ac:dyDescent="0.25">
      <c r="A94" s="84" t="s">
        <v>155</v>
      </c>
      <c r="B94" s="86" t="s">
        <v>91</v>
      </c>
      <c r="C94" s="86" t="s">
        <v>92</v>
      </c>
      <c r="D94" s="85" t="s">
        <v>17</v>
      </c>
      <c r="E94" s="87" t="s">
        <v>156</v>
      </c>
      <c r="F94" s="89">
        <v>1924326096</v>
      </c>
      <c r="G94" s="88">
        <v>0</v>
      </c>
      <c r="H94" s="90"/>
      <c r="I94" s="90"/>
      <c r="J94" s="90"/>
      <c r="K94" s="90"/>
      <c r="L94" s="90"/>
    </row>
    <row r="95" spans="1:12" s="91" customFormat="1" ht="15" customHeight="1" x14ac:dyDescent="0.25">
      <c r="A95" s="84" t="s">
        <v>157</v>
      </c>
      <c r="B95" s="86" t="s">
        <v>91</v>
      </c>
      <c r="C95" s="86" t="s">
        <v>92</v>
      </c>
      <c r="D95" s="85" t="s">
        <v>17</v>
      </c>
      <c r="E95" s="87" t="s">
        <v>158</v>
      </c>
      <c r="F95" s="89">
        <v>5333221500</v>
      </c>
      <c r="G95" s="88">
        <v>0</v>
      </c>
      <c r="H95" s="90"/>
      <c r="I95" s="90"/>
      <c r="J95" s="90"/>
      <c r="K95" s="90"/>
      <c r="L95" s="90"/>
    </row>
    <row r="96" spans="1:12" ht="28.5" x14ac:dyDescent="0.25">
      <c r="A96" s="77" t="s">
        <v>159</v>
      </c>
      <c r="B96" s="35"/>
      <c r="C96" s="35"/>
      <c r="D96" s="34"/>
      <c r="E96" s="33" t="s">
        <v>160</v>
      </c>
      <c r="F96" s="37">
        <f t="shared" ref="F96:G96" si="22">SUM(F97:F107)</f>
        <v>19990490251</v>
      </c>
      <c r="G96" s="37">
        <f t="shared" si="22"/>
        <v>0</v>
      </c>
    </row>
    <row r="97" spans="1:12" s="32" customFormat="1" x14ac:dyDescent="0.25">
      <c r="A97" s="44" t="s">
        <v>161</v>
      </c>
      <c r="B97" s="40" t="s">
        <v>91</v>
      </c>
      <c r="C97" s="40" t="s">
        <v>92</v>
      </c>
      <c r="D97" s="39" t="s">
        <v>17</v>
      </c>
      <c r="E97" s="38" t="s">
        <v>162</v>
      </c>
      <c r="F97" s="43">
        <v>736275000</v>
      </c>
      <c r="G97" s="42">
        <v>0</v>
      </c>
      <c r="H97" s="3"/>
      <c r="I97" s="3"/>
      <c r="J97" s="3"/>
      <c r="K97" s="3"/>
      <c r="L97" s="3"/>
    </row>
    <row r="98" spans="1:12" s="32" customFormat="1" ht="42.75" x14ac:dyDescent="0.25">
      <c r="A98" s="44" t="s">
        <v>163</v>
      </c>
      <c r="B98" s="40" t="s">
        <v>16</v>
      </c>
      <c r="C98" s="40" t="s">
        <v>22</v>
      </c>
      <c r="D98" s="39" t="s">
        <v>17</v>
      </c>
      <c r="E98" s="38" t="s">
        <v>164</v>
      </c>
      <c r="F98" s="43">
        <v>100000000</v>
      </c>
      <c r="G98" s="42">
        <v>0</v>
      </c>
      <c r="H98" s="3"/>
      <c r="I98" s="3"/>
      <c r="J98" s="3"/>
      <c r="K98" s="3"/>
      <c r="L98" s="3"/>
    </row>
    <row r="99" spans="1:12" s="32" customFormat="1" ht="42.75" x14ac:dyDescent="0.25">
      <c r="A99" s="44" t="s">
        <v>163</v>
      </c>
      <c r="B99" s="40" t="s">
        <v>91</v>
      </c>
      <c r="C99" s="40" t="s">
        <v>92</v>
      </c>
      <c r="D99" s="39" t="s">
        <v>17</v>
      </c>
      <c r="E99" s="38" t="s">
        <v>164</v>
      </c>
      <c r="F99" s="43">
        <v>1282341500</v>
      </c>
      <c r="G99" s="42">
        <v>0</v>
      </c>
      <c r="H99" s="3"/>
      <c r="I99" s="3"/>
      <c r="J99" s="3"/>
      <c r="K99" s="3"/>
      <c r="L99" s="3"/>
    </row>
    <row r="100" spans="1:12" s="32" customFormat="1" ht="28.5" x14ac:dyDescent="0.25">
      <c r="A100" s="44" t="s">
        <v>165</v>
      </c>
      <c r="B100" s="40" t="s">
        <v>16</v>
      </c>
      <c r="C100" s="40" t="s">
        <v>22</v>
      </c>
      <c r="D100" s="39" t="s">
        <v>17</v>
      </c>
      <c r="E100" s="38" t="s">
        <v>166</v>
      </c>
      <c r="F100" s="43">
        <v>11000000</v>
      </c>
      <c r="G100" s="42">
        <v>0</v>
      </c>
      <c r="H100" s="3"/>
      <c r="I100" s="3"/>
      <c r="J100" s="3"/>
      <c r="K100" s="3"/>
      <c r="L100" s="3"/>
    </row>
    <row r="101" spans="1:12" s="32" customFormat="1" ht="43.5" customHeight="1" x14ac:dyDescent="0.25">
      <c r="A101" s="44" t="s">
        <v>165</v>
      </c>
      <c r="B101" s="40" t="s">
        <v>91</v>
      </c>
      <c r="C101" s="40" t="s">
        <v>92</v>
      </c>
      <c r="D101" s="39" t="s">
        <v>17</v>
      </c>
      <c r="E101" s="38" t="s">
        <v>166</v>
      </c>
      <c r="F101" s="43">
        <v>307650000</v>
      </c>
      <c r="G101" s="42">
        <v>0</v>
      </c>
      <c r="H101" s="3"/>
      <c r="I101" s="3"/>
      <c r="J101" s="3"/>
      <c r="K101" s="3"/>
      <c r="L101" s="3"/>
    </row>
    <row r="102" spans="1:12" s="32" customFormat="1" ht="15" customHeight="1" x14ac:dyDescent="0.25">
      <c r="A102" s="44" t="s">
        <v>167</v>
      </c>
      <c r="B102" s="40" t="s">
        <v>16</v>
      </c>
      <c r="C102" s="40" t="s">
        <v>22</v>
      </c>
      <c r="D102" s="39" t="s">
        <v>17</v>
      </c>
      <c r="E102" s="38" t="s">
        <v>168</v>
      </c>
      <c r="F102" s="43">
        <v>9100000000</v>
      </c>
      <c r="G102" s="42">
        <v>0</v>
      </c>
      <c r="H102" s="3"/>
      <c r="I102" s="3"/>
      <c r="J102" s="3"/>
      <c r="K102" s="3"/>
      <c r="L102" s="3"/>
    </row>
    <row r="103" spans="1:12" s="32" customFormat="1" ht="15" customHeight="1" x14ac:dyDescent="0.25">
      <c r="A103" s="44" t="s">
        <v>167</v>
      </c>
      <c r="B103" s="40" t="s">
        <v>91</v>
      </c>
      <c r="C103" s="40" t="s">
        <v>92</v>
      </c>
      <c r="D103" s="39" t="s">
        <v>17</v>
      </c>
      <c r="E103" s="38" t="s">
        <v>168</v>
      </c>
      <c r="F103" s="43">
        <v>4242455001</v>
      </c>
      <c r="G103" s="42">
        <v>0</v>
      </c>
      <c r="H103" s="3"/>
      <c r="I103" s="3"/>
      <c r="J103" s="3"/>
      <c r="K103" s="3"/>
      <c r="L103" s="3"/>
    </row>
    <row r="104" spans="1:12" s="32" customFormat="1" ht="42.75" x14ac:dyDescent="0.25">
      <c r="A104" s="44" t="s">
        <v>169</v>
      </c>
      <c r="B104" s="40" t="s">
        <v>16</v>
      </c>
      <c r="C104" s="40" t="s">
        <v>22</v>
      </c>
      <c r="D104" s="39" t="s">
        <v>17</v>
      </c>
      <c r="E104" s="38" t="s">
        <v>170</v>
      </c>
      <c r="F104" s="43">
        <v>90000000</v>
      </c>
      <c r="G104" s="42">
        <v>0</v>
      </c>
      <c r="H104" s="3"/>
      <c r="I104" s="3"/>
      <c r="J104" s="3"/>
      <c r="K104" s="3"/>
      <c r="L104" s="3"/>
    </row>
    <row r="105" spans="1:12" s="32" customFormat="1" ht="42.75" x14ac:dyDescent="0.25">
      <c r="A105" s="44" t="s">
        <v>169</v>
      </c>
      <c r="B105" s="40" t="s">
        <v>91</v>
      </c>
      <c r="C105" s="40" t="s">
        <v>92</v>
      </c>
      <c r="D105" s="39" t="s">
        <v>17</v>
      </c>
      <c r="E105" s="38" t="s">
        <v>170</v>
      </c>
      <c r="F105" s="43">
        <v>1491668750</v>
      </c>
      <c r="G105" s="42">
        <v>0</v>
      </c>
      <c r="H105" s="3"/>
      <c r="I105" s="3"/>
      <c r="J105" s="3"/>
      <c r="K105" s="3"/>
      <c r="L105" s="3"/>
    </row>
    <row r="106" spans="1:12" s="91" customFormat="1" ht="42.75" x14ac:dyDescent="0.25">
      <c r="A106" s="84" t="s">
        <v>171</v>
      </c>
      <c r="B106" s="86" t="s">
        <v>16</v>
      </c>
      <c r="C106" s="86" t="s">
        <v>22</v>
      </c>
      <c r="D106" s="85" t="s">
        <v>17</v>
      </c>
      <c r="E106" s="87" t="s">
        <v>172</v>
      </c>
      <c r="F106" s="89">
        <v>7000000</v>
      </c>
      <c r="G106" s="88">
        <v>0</v>
      </c>
      <c r="H106" s="90"/>
      <c r="I106" s="90"/>
      <c r="J106" s="90"/>
      <c r="K106" s="90"/>
      <c r="L106" s="90"/>
    </row>
    <row r="107" spans="1:12" s="91" customFormat="1" ht="42.75" x14ac:dyDescent="0.25">
      <c r="A107" s="84" t="s">
        <v>171</v>
      </c>
      <c r="B107" s="86" t="s">
        <v>91</v>
      </c>
      <c r="C107" s="86" t="s">
        <v>92</v>
      </c>
      <c r="D107" s="85" t="s">
        <v>17</v>
      </c>
      <c r="E107" s="87" t="s">
        <v>172</v>
      </c>
      <c r="F107" s="89">
        <v>2622100000</v>
      </c>
      <c r="G107" s="88">
        <v>0</v>
      </c>
      <c r="H107" s="90"/>
      <c r="I107" s="90"/>
      <c r="J107" s="90"/>
      <c r="K107" s="90"/>
      <c r="L107" s="90"/>
    </row>
    <row r="108" spans="1:12" ht="28.5" x14ac:dyDescent="0.25">
      <c r="A108" s="77" t="s">
        <v>173</v>
      </c>
      <c r="B108" s="35"/>
      <c r="C108" s="35"/>
      <c r="D108" s="34"/>
      <c r="E108" s="33" t="s">
        <v>174</v>
      </c>
      <c r="F108" s="37">
        <f t="shared" ref="F108:G108" si="23">SUM(F109:F113)</f>
        <v>1085300000</v>
      </c>
      <c r="G108" s="37">
        <f t="shared" si="23"/>
        <v>0</v>
      </c>
    </row>
    <row r="109" spans="1:12" s="32" customFormat="1" ht="15" customHeight="1" x14ac:dyDescent="0.25">
      <c r="A109" s="44" t="s">
        <v>175</v>
      </c>
      <c r="B109" s="40" t="s">
        <v>91</v>
      </c>
      <c r="C109" s="40" t="s">
        <v>92</v>
      </c>
      <c r="D109" s="39" t="s">
        <v>17</v>
      </c>
      <c r="E109" s="38" t="s">
        <v>176</v>
      </c>
      <c r="F109" s="43">
        <v>242000000</v>
      </c>
      <c r="G109" s="42">
        <v>0</v>
      </c>
      <c r="H109" s="3"/>
      <c r="I109" s="3"/>
      <c r="J109" s="3"/>
      <c r="K109" s="3"/>
      <c r="L109" s="3"/>
    </row>
    <row r="110" spans="1:12" s="32" customFormat="1" ht="28.5" x14ac:dyDescent="0.25">
      <c r="A110" s="44" t="s">
        <v>177</v>
      </c>
      <c r="B110" s="40" t="s">
        <v>91</v>
      </c>
      <c r="C110" s="40" t="s">
        <v>92</v>
      </c>
      <c r="D110" s="39" t="s">
        <v>17</v>
      </c>
      <c r="E110" s="38" t="s">
        <v>178</v>
      </c>
      <c r="F110" s="43">
        <v>121500000</v>
      </c>
      <c r="G110" s="42">
        <v>0</v>
      </c>
      <c r="H110" s="3"/>
      <c r="I110" s="3"/>
      <c r="J110" s="3"/>
      <c r="K110" s="3"/>
      <c r="L110" s="3"/>
    </row>
    <row r="111" spans="1:12" s="32" customFormat="1" ht="42.75" x14ac:dyDescent="0.25">
      <c r="A111" s="44" t="s">
        <v>179</v>
      </c>
      <c r="B111" s="40" t="s">
        <v>16</v>
      </c>
      <c r="C111" s="40" t="s">
        <v>22</v>
      </c>
      <c r="D111" s="39" t="s">
        <v>17</v>
      </c>
      <c r="E111" s="38" t="s">
        <v>180</v>
      </c>
      <c r="F111" s="43">
        <v>36000000</v>
      </c>
      <c r="G111" s="42">
        <v>0</v>
      </c>
      <c r="H111" s="3"/>
      <c r="I111" s="3"/>
      <c r="J111" s="3"/>
      <c r="K111" s="3"/>
      <c r="L111" s="3"/>
    </row>
    <row r="112" spans="1:12" s="32" customFormat="1" ht="42.75" x14ac:dyDescent="0.25">
      <c r="A112" s="44" t="s">
        <v>179</v>
      </c>
      <c r="B112" s="40" t="s">
        <v>91</v>
      </c>
      <c r="C112" s="40" t="s">
        <v>92</v>
      </c>
      <c r="D112" s="39" t="s">
        <v>17</v>
      </c>
      <c r="E112" s="38" t="s">
        <v>180</v>
      </c>
      <c r="F112" s="43">
        <v>285800000</v>
      </c>
      <c r="G112" s="42">
        <v>0</v>
      </c>
      <c r="H112" s="3"/>
      <c r="I112" s="3"/>
      <c r="J112" s="3"/>
      <c r="K112" s="3"/>
      <c r="L112" s="3"/>
    </row>
    <row r="113" spans="1:12" s="32" customFormat="1" x14ac:dyDescent="0.25">
      <c r="A113" s="44" t="s">
        <v>181</v>
      </c>
      <c r="B113" s="40" t="s">
        <v>91</v>
      </c>
      <c r="C113" s="40" t="s">
        <v>92</v>
      </c>
      <c r="D113" s="39" t="s">
        <v>17</v>
      </c>
      <c r="E113" s="38" t="s">
        <v>182</v>
      </c>
      <c r="F113" s="43">
        <v>400000000</v>
      </c>
      <c r="G113" s="42">
        <v>0</v>
      </c>
      <c r="H113" s="3"/>
      <c r="I113" s="3"/>
      <c r="J113" s="3"/>
      <c r="K113" s="3"/>
      <c r="L113" s="3"/>
    </row>
    <row r="114" spans="1:12" s="91" customFormat="1" x14ac:dyDescent="0.25">
      <c r="A114" s="92" t="s">
        <v>183</v>
      </c>
      <c r="B114" s="94" t="s">
        <v>91</v>
      </c>
      <c r="C114" s="94" t="s">
        <v>92</v>
      </c>
      <c r="D114" s="93" t="s">
        <v>17</v>
      </c>
      <c r="E114" s="95" t="s">
        <v>184</v>
      </c>
      <c r="F114" s="97">
        <v>800000000</v>
      </c>
      <c r="G114" s="96">
        <v>0</v>
      </c>
      <c r="H114" s="90"/>
      <c r="I114" s="90"/>
      <c r="J114" s="90"/>
      <c r="K114" s="90"/>
      <c r="L114" s="90"/>
    </row>
    <row r="115" spans="1:12" s="20" customFormat="1" ht="18.75" x14ac:dyDescent="0.3">
      <c r="A115" s="65" t="s">
        <v>185</v>
      </c>
      <c r="B115" s="67"/>
      <c r="C115" s="67"/>
      <c r="D115" s="66"/>
      <c r="E115" s="65" t="s">
        <v>186</v>
      </c>
      <c r="F115" s="68">
        <f t="shared" ref="F115:G115" si="24">SUM(F116+F121+F127)</f>
        <v>65588000000</v>
      </c>
      <c r="G115" s="68">
        <f t="shared" si="24"/>
        <v>63264000000</v>
      </c>
      <c r="H115" s="103"/>
      <c r="I115" s="103"/>
      <c r="J115" s="104"/>
      <c r="K115" s="3"/>
      <c r="L115" s="3"/>
    </row>
    <row r="116" spans="1:12" s="26" customFormat="1" ht="15" customHeight="1" x14ac:dyDescent="0.25">
      <c r="A116" s="21" t="s">
        <v>187</v>
      </c>
      <c r="B116" s="23"/>
      <c r="C116" s="23"/>
      <c r="D116" s="22"/>
      <c r="E116" s="24" t="s">
        <v>188</v>
      </c>
      <c r="F116" s="25">
        <f t="shared" ref="F116:G116" si="25">F117</f>
        <v>64125000000</v>
      </c>
      <c r="G116" s="25">
        <f t="shared" si="25"/>
        <v>63264000000</v>
      </c>
      <c r="H116" s="3"/>
      <c r="I116" s="3"/>
      <c r="J116" s="3"/>
      <c r="K116" s="3"/>
      <c r="L116" s="3"/>
    </row>
    <row r="117" spans="1:12" s="26" customFormat="1" ht="15" customHeight="1" x14ac:dyDescent="0.25">
      <c r="A117" s="27" t="s">
        <v>189</v>
      </c>
      <c r="B117" s="29"/>
      <c r="C117" s="29"/>
      <c r="D117" s="28"/>
      <c r="E117" s="30" t="s">
        <v>190</v>
      </c>
      <c r="F117" s="31">
        <f t="shared" ref="F117:G117" si="26">SUM(F118:F120)</f>
        <v>64125000000</v>
      </c>
      <c r="G117" s="31">
        <f t="shared" si="26"/>
        <v>63264000000</v>
      </c>
      <c r="H117" s="3"/>
      <c r="I117" s="3"/>
      <c r="J117" s="3"/>
      <c r="K117" s="3"/>
      <c r="L117" s="3"/>
    </row>
    <row r="118" spans="1:12" s="32" customFormat="1" ht="14.25" x14ac:dyDescent="0.2">
      <c r="A118" s="105" t="s">
        <v>191</v>
      </c>
      <c r="B118" s="46" t="s">
        <v>16</v>
      </c>
      <c r="C118" s="46" t="s">
        <v>22</v>
      </c>
      <c r="D118" s="46" t="s">
        <v>17</v>
      </c>
      <c r="E118" s="106" t="s">
        <v>192</v>
      </c>
      <c r="F118" s="108">
        <v>861000000</v>
      </c>
      <c r="G118" s="107">
        <v>0</v>
      </c>
      <c r="H118" s="109"/>
    </row>
    <row r="119" spans="1:12" s="32" customFormat="1" ht="28.5" x14ac:dyDescent="0.2">
      <c r="A119" s="105" t="s">
        <v>193</v>
      </c>
      <c r="B119" s="46" t="s">
        <v>16</v>
      </c>
      <c r="C119" s="46" t="s">
        <v>22</v>
      </c>
      <c r="D119" s="46" t="s">
        <v>17</v>
      </c>
      <c r="E119" s="106" t="s">
        <v>194</v>
      </c>
      <c r="F119" s="108">
        <v>60000000000</v>
      </c>
      <c r="G119" s="107">
        <v>60000000000</v>
      </c>
      <c r="H119" s="109"/>
    </row>
    <row r="120" spans="1:12" s="32" customFormat="1" ht="28.5" x14ac:dyDescent="0.2">
      <c r="A120" s="105" t="s">
        <v>193</v>
      </c>
      <c r="B120" s="46" t="s">
        <v>91</v>
      </c>
      <c r="C120" s="46" t="s">
        <v>92</v>
      </c>
      <c r="D120" s="46" t="s">
        <v>17</v>
      </c>
      <c r="E120" s="106" t="s">
        <v>194</v>
      </c>
      <c r="F120" s="108">
        <v>3264000000</v>
      </c>
      <c r="G120" s="107">
        <v>3264000000</v>
      </c>
      <c r="H120" s="109"/>
    </row>
    <row r="121" spans="1:12" s="26" customFormat="1" ht="15.75" x14ac:dyDescent="0.25">
      <c r="A121" s="27" t="s">
        <v>195</v>
      </c>
      <c r="B121" s="29"/>
      <c r="C121" s="29"/>
      <c r="D121" s="28"/>
      <c r="E121" s="24" t="s">
        <v>196</v>
      </c>
      <c r="F121" s="31">
        <f t="shared" ref="F121:G121" si="27">F122</f>
        <v>583000000</v>
      </c>
      <c r="G121" s="31">
        <f t="shared" si="27"/>
        <v>0</v>
      </c>
      <c r="H121" s="3"/>
      <c r="I121" s="3"/>
      <c r="J121" s="3"/>
      <c r="K121" s="3"/>
      <c r="L121" s="3"/>
    </row>
    <row r="122" spans="1:12" s="26" customFormat="1" ht="31.5" x14ac:dyDescent="0.25">
      <c r="A122" s="27" t="s">
        <v>197</v>
      </c>
      <c r="B122" s="29"/>
      <c r="C122" s="29"/>
      <c r="D122" s="28"/>
      <c r="E122" s="30" t="s">
        <v>198</v>
      </c>
      <c r="F122" s="31">
        <f t="shared" ref="F122:G122" si="28">F123+F126</f>
        <v>583000000</v>
      </c>
      <c r="G122" s="31">
        <f t="shared" si="28"/>
        <v>0</v>
      </c>
      <c r="H122" s="3"/>
      <c r="I122" s="3"/>
      <c r="J122" s="3"/>
      <c r="K122" s="3"/>
      <c r="L122" s="3"/>
    </row>
    <row r="123" spans="1:12" s="26" customFormat="1" ht="31.5" x14ac:dyDescent="0.25">
      <c r="A123" s="27" t="s">
        <v>199</v>
      </c>
      <c r="B123" s="29" t="s">
        <v>16</v>
      </c>
      <c r="C123" s="29">
        <v>10</v>
      </c>
      <c r="D123" s="28" t="s">
        <v>17</v>
      </c>
      <c r="E123" s="30" t="s">
        <v>200</v>
      </c>
      <c r="F123" s="31">
        <f t="shared" ref="F123:G123" si="29">SUM(F124:F125)</f>
        <v>440000000</v>
      </c>
      <c r="G123" s="31">
        <f t="shared" si="29"/>
        <v>0</v>
      </c>
      <c r="H123" s="3"/>
      <c r="I123" s="3"/>
      <c r="J123" s="3"/>
      <c r="K123" s="3"/>
      <c r="L123" s="3"/>
    </row>
    <row r="124" spans="1:12" s="32" customFormat="1" x14ac:dyDescent="0.25">
      <c r="A124" s="44" t="s">
        <v>201</v>
      </c>
      <c r="B124" s="40" t="s">
        <v>16</v>
      </c>
      <c r="C124" s="40" t="s">
        <v>22</v>
      </c>
      <c r="D124" s="39" t="s">
        <v>17</v>
      </c>
      <c r="E124" s="38" t="s">
        <v>202</v>
      </c>
      <c r="F124" s="42">
        <v>220000000</v>
      </c>
      <c r="G124" s="42">
        <v>0</v>
      </c>
      <c r="H124" s="3"/>
      <c r="I124" s="3"/>
      <c r="J124" s="3"/>
      <c r="K124" s="3"/>
      <c r="L124" s="3"/>
    </row>
    <row r="125" spans="1:12" s="32" customFormat="1" ht="28.5" x14ac:dyDescent="0.25">
      <c r="A125" s="44" t="s">
        <v>203</v>
      </c>
      <c r="B125" s="40" t="s">
        <v>16</v>
      </c>
      <c r="C125" s="40" t="s">
        <v>22</v>
      </c>
      <c r="D125" s="39" t="s">
        <v>17</v>
      </c>
      <c r="E125" s="38" t="s">
        <v>204</v>
      </c>
      <c r="F125" s="42">
        <v>220000000</v>
      </c>
      <c r="G125" s="42">
        <v>0</v>
      </c>
      <c r="H125" s="3"/>
      <c r="I125" s="3"/>
      <c r="J125" s="3"/>
      <c r="K125" s="3"/>
      <c r="L125" s="3"/>
    </row>
    <row r="126" spans="1:12" s="32" customFormat="1" ht="14.25" x14ac:dyDescent="0.2">
      <c r="A126" s="105" t="s">
        <v>205</v>
      </c>
      <c r="B126" s="46" t="s">
        <v>91</v>
      </c>
      <c r="C126" s="46" t="s">
        <v>92</v>
      </c>
      <c r="D126" s="46" t="s">
        <v>17</v>
      </c>
      <c r="E126" s="106" t="s">
        <v>206</v>
      </c>
      <c r="F126" s="108">
        <v>143000000</v>
      </c>
      <c r="G126" s="107">
        <v>0</v>
      </c>
      <c r="H126" s="109"/>
    </row>
    <row r="127" spans="1:12" s="32" customFormat="1" ht="20.100000000000001" customHeight="1" x14ac:dyDescent="0.25">
      <c r="A127" s="27" t="s">
        <v>207</v>
      </c>
      <c r="B127" s="29"/>
      <c r="C127" s="29"/>
      <c r="D127" s="28"/>
      <c r="E127" s="110" t="s">
        <v>208</v>
      </c>
      <c r="F127" s="31">
        <f t="shared" ref="F127:G127" si="30">F128</f>
        <v>880000000</v>
      </c>
      <c r="G127" s="31">
        <f t="shared" si="30"/>
        <v>0</v>
      </c>
      <c r="H127" s="3"/>
      <c r="I127" s="3"/>
      <c r="J127" s="3"/>
      <c r="K127" s="3"/>
      <c r="L127" s="3"/>
    </row>
    <row r="128" spans="1:12" s="32" customFormat="1" ht="20.100000000000001" customHeight="1" x14ac:dyDescent="0.25">
      <c r="A128" s="27" t="s">
        <v>209</v>
      </c>
      <c r="B128" s="29"/>
      <c r="C128" s="29"/>
      <c r="D128" s="28"/>
      <c r="E128" s="110" t="s">
        <v>210</v>
      </c>
      <c r="F128" s="31">
        <f t="shared" ref="F128:G128" si="31">F129+F130</f>
        <v>880000000</v>
      </c>
      <c r="G128" s="31">
        <f t="shared" si="31"/>
        <v>0</v>
      </c>
      <c r="H128" s="3"/>
      <c r="I128" s="3"/>
      <c r="J128" s="3"/>
      <c r="K128" s="3"/>
      <c r="L128" s="3"/>
    </row>
    <row r="129" spans="1:12" s="32" customFormat="1" ht="20.100000000000001" customHeight="1" x14ac:dyDescent="0.25">
      <c r="A129" s="38" t="s">
        <v>211</v>
      </c>
      <c r="B129" s="40" t="s">
        <v>16</v>
      </c>
      <c r="C129" s="40" t="s">
        <v>22</v>
      </c>
      <c r="D129" s="39" t="s">
        <v>17</v>
      </c>
      <c r="E129" s="111" t="s">
        <v>212</v>
      </c>
      <c r="F129" s="42">
        <v>330000000</v>
      </c>
      <c r="G129" s="42">
        <v>0</v>
      </c>
      <c r="H129" s="3"/>
      <c r="I129" s="3"/>
      <c r="J129" s="3"/>
      <c r="K129" s="3"/>
      <c r="L129" s="3"/>
    </row>
    <row r="130" spans="1:12" s="32" customFormat="1" ht="20.25" customHeight="1" x14ac:dyDescent="0.25">
      <c r="A130" s="38" t="s">
        <v>211</v>
      </c>
      <c r="B130" s="61" t="s">
        <v>91</v>
      </c>
      <c r="C130" s="61" t="s">
        <v>92</v>
      </c>
      <c r="D130" s="60" t="s">
        <v>17</v>
      </c>
      <c r="E130" s="112" t="s">
        <v>212</v>
      </c>
      <c r="F130" s="63">
        <v>550000000</v>
      </c>
      <c r="G130" s="63">
        <v>0</v>
      </c>
      <c r="H130" s="3"/>
      <c r="I130" s="3"/>
      <c r="J130" s="3"/>
      <c r="K130" s="3"/>
      <c r="L130" s="3"/>
    </row>
    <row r="131" spans="1:12" s="20" customFormat="1" ht="37.5" x14ac:dyDescent="0.3">
      <c r="A131" s="65" t="s">
        <v>213</v>
      </c>
      <c r="B131" s="67"/>
      <c r="C131" s="67"/>
      <c r="D131" s="66"/>
      <c r="E131" s="65" t="s">
        <v>214</v>
      </c>
      <c r="F131" s="68">
        <f t="shared" ref="F131:G131" si="32">SUM(F132+F136+F137+F139)</f>
        <v>815000000</v>
      </c>
      <c r="G131" s="68">
        <f t="shared" si="32"/>
        <v>0</v>
      </c>
      <c r="H131" s="103" t="e">
        <f>#REF!/1000000</f>
        <v>#REF!</v>
      </c>
      <c r="I131" s="3"/>
      <c r="J131" s="3"/>
      <c r="K131" s="3"/>
      <c r="L131" s="3"/>
    </row>
    <row r="132" spans="1:12" s="26" customFormat="1" ht="15.75" x14ac:dyDescent="0.25">
      <c r="A132" s="113" t="s">
        <v>215</v>
      </c>
      <c r="B132" s="81"/>
      <c r="C132" s="81"/>
      <c r="D132" s="80"/>
      <c r="E132" s="79" t="s">
        <v>216</v>
      </c>
      <c r="F132" s="83">
        <f t="shared" ref="F132:G132" si="33">F133</f>
        <v>334000000</v>
      </c>
      <c r="G132" s="83">
        <f t="shared" si="33"/>
        <v>0</v>
      </c>
      <c r="H132" s="3"/>
      <c r="I132" s="3"/>
      <c r="J132" s="3"/>
      <c r="K132" s="3"/>
      <c r="L132" s="3"/>
    </row>
    <row r="133" spans="1:12" s="26" customFormat="1" ht="15.75" x14ac:dyDescent="0.25">
      <c r="A133" s="113" t="s">
        <v>217</v>
      </c>
      <c r="B133" s="81"/>
      <c r="C133" s="81"/>
      <c r="D133" s="80"/>
      <c r="E133" s="79" t="s">
        <v>218</v>
      </c>
      <c r="F133" s="83">
        <f t="shared" ref="F133:G133" si="34">SUM(F134:F135)</f>
        <v>334000000</v>
      </c>
      <c r="G133" s="83">
        <f t="shared" si="34"/>
        <v>0</v>
      </c>
      <c r="H133" s="3"/>
      <c r="I133" s="3"/>
      <c r="J133" s="3"/>
      <c r="K133" s="3"/>
      <c r="L133" s="3"/>
    </row>
    <row r="134" spans="1:12" s="32" customFormat="1" x14ac:dyDescent="0.25">
      <c r="A134" s="44" t="s">
        <v>219</v>
      </c>
      <c r="B134" s="40" t="s">
        <v>91</v>
      </c>
      <c r="C134" s="40" t="s">
        <v>92</v>
      </c>
      <c r="D134" s="39" t="s">
        <v>17</v>
      </c>
      <c r="E134" s="38" t="s">
        <v>220</v>
      </c>
      <c r="F134" s="42">
        <v>310000000</v>
      </c>
      <c r="G134" s="42">
        <v>0</v>
      </c>
      <c r="H134" s="3"/>
      <c r="I134" s="3"/>
      <c r="J134" s="3"/>
      <c r="K134" s="3"/>
      <c r="L134" s="3"/>
    </row>
    <row r="135" spans="1:12" s="32" customFormat="1" x14ac:dyDescent="0.25">
      <c r="A135" s="44" t="s">
        <v>221</v>
      </c>
      <c r="B135" s="40" t="s">
        <v>91</v>
      </c>
      <c r="C135" s="40" t="s">
        <v>92</v>
      </c>
      <c r="D135" s="39" t="s">
        <v>17</v>
      </c>
      <c r="E135" s="38" t="s">
        <v>222</v>
      </c>
      <c r="F135" s="42">
        <v>24000000</v>
      </c>
      <c r="G135" s="42">
        <v>0</v>
      </c>
      <c r="H135" s="3"/>
      <c r="I135" s="3"/>
      <c r="J135" s="3"/>
      <c r="K135" s="3"/>
      <c r="L135" s="3"/>
    </row>
    <row r="136" spans="1:12" s="32" customFormat="1" ht="14.25" x14ac:dyDescent="0.2">
      <c r="A136" s="105" t="s">
        <v>223</v>
      </c>
      <c r="B136" s="46" t="s">
        <v>91</v>
      </c>
      <c r="C136" s="46" t="s">
        <v>92</v>
      </c>
      <c r="D136" s="46" t="s">
        <v>17</v>
      </c>
      <c r="E136" s="106" t="s">
        <v>224</v>
      </c>
      <c r="F136" s="108">
        <v>25000000</v>
      </c>
      <c r="G136" s="107">
        <v>0</v>
      </c>
      <c r="H136" s="109"/>
    </row>
    <row r="137" spans="1:12" s="26" customFormat="1" ht="15.75" x14ac:dyDescent="0.25">
      <c r="A137" s="114" t="s">
        <v>225</v>
      </c>
      <c r="B137" s="116"/>
      <c r="C137" s="116"/>
      <c r="D137" s="115"/>
      <c r="E137" s="82" t="s">
        <v>226</v>
      </c>
      <c r="F137" s="117">
        <f t="shared" ref="F137:G137" si="35">SUM(F138)</f>
        <v>450000000</v>
      </c>
      <c r="G137" s="117">
        <f t="shared" si="35"/>
        <v>0</v>
      </c>
      <c r="H137" s="3"/>
      <c r="I137" s="3"/>
      <c r="J137" s="3"/>
      <c r="K137" s="3"/>
      <c r="L137" s="3"/>
    </row>
    <row r="138" spans="1:12" s="32" customFormat="1" ht="14.25" x14ac:dyDescent="0.2">
      <c r="A138" s="105" t="s">
        <v>227</v>
      </c>
      <c r="B138" s="46" t="s">
        <v>16</v>
      </c>
      <c r="C138" s="46" t="s">
        <v>228</v>
      </c>
      <c r="D138" s="46" t="s">
        <v>229</v>
      </c>
      <c r="E138" s="106" t="s">
        <v>230</v>
      </c>
      <c r="F138" s="108">
        <v>450000000</v>
      </c>
      <c r="G138" s="107">
        <v>0</v>
      </c>
      <c r="H138" s="109"/>
    </row>
    <row r="139" spans="1:12" s="26" customFormat="1" ht="15.75" x14ac:dyDescent="0.25">
      <c r="A139" s="114" t="s">
        <v>231</v>
      </c>
      <c r="B139" s="116"/>
      <c r="C139" s="116"/>
      <c r="D139" s="115"/>
      <c r="E139" s="82" t="s">
        <v>232</v>
      </c>
      <c r="F139" s="117">
        <f t="shared" ref="F139:G140" si="36">F140</f>
        <v>6000000</v>
      </c>
      <c r="G139" s="117">
        <f t="shared" si="36"/>
        <v>0</v>
      </c>
      <c r="H139" s="3"/>
      <c r="I139" s="3"/>
      <c r="J139" s="3"/>
      <c r="K139" s="3"/>
      <c r="L139" s="3"/>
    </row>
    <row r="140" spans="1:12" s="118" customFormat="1" ht="30.75" customHeight="1" x14ac:dyDescent="0.25">
      <c r="A140" s="114" t="s">
        <v>233</v>
      </c>
      <c r="B140" s="116"/>
      <c r="C140" s="116"/>
      <c r="D140" s="115"/>
      <c r="E140" s="82" t="s">
        <v>234</v>
      </c>
      <c r="F140" s="117">
        <f t="shared" si="36"/>
        <v>6000000</v>
      </c>
      <c r="G140" s="117">
        <f t="shared" si="36"/>
        <v>0</v>
      </c>
      <c r="H140" s="3"/>
      <c r="I140" s="3"/>
      <c r="J140" s="3"/>
      <c r="K140" s="3"/>
      <c r="L140" s="3"/>
    </row>
    <row r="141" spans="1:12" s="32" customFormat="1" ht="25.5" customHeight="1" x14ac:dyDescent="0.25">
      <c r="A141" s="44" t="s">
        <v>235</v>
      </c>
      <c r="B141" s="40" t="s">
        <v>91</v>
      </c>
      <c r="C141" s="40" t="s">
        <v>92</v>
      </c>
      <c r="D141" s="39" t="s">
        <v>17</v>
      </c>
      <c r="E141" s="38" t="s">
        <v>236</v>
      </c>
      <c r="F141" s="42">
        <v>6000000</v>
      </c>
      <c r="G141" s="42">
        <v>0</v>
      </c>
      <c r="H141" s="3"/>
      <c r="I141" s="3"/>
      <c r="J141" s="3"/>
      <c r="K141" s="3"/>
      <c r="L141" s="3"/>
    </row>
    <row r="142" spans="1:12" s="15" customFormat="1" ht="18.75" x14ac:dyDescent="0.3">
      <c r="A142" s="119" t="s">
        <v>237</v>
      </c>
      <c r="B142" s="121"/>
      <c r="C142" s="121"/>
      <c r="D142" s="120"/>
      <c r="E142" s="122" t="s">
        <v>238</v>
      </c>
      <c r="F142" s="123">
        <f t="shared" ref="F142:G142" si="37">+F143+F146+F150+F154+F159+F163</f>
        <v>50649000000</v>
      </c>
      <c r="G142" s="123">
        <f t="shared" si="37"/>
        <v>0</v>
      </c>
      <c r="H142" s="104" t="e">
        <f>F142-#REF!</f>
        <v>#REF!</v>
      </c>
      <c r="I142" s="104" t="e">
        <f>#REF!-#REF!</f>
        <v>#REF!</v>
      </c>
      <c r="J142" s="104" t="e">
        <f>#REF!-#REF!</f>
        <v>#REF!</v>
      </c>
      <c r="K142" s="124" t="e">
        <f>#REF!/#REF!</f>
        <v>#REF!</v>
      </c>
      <c r="L142" s="124" t="e">
        <f>#REF!/#REF!</f>
        <v>#REF!</v>
      </c>
    </row>
    <row r="143" spans="1:12" s="32" customFormat="1" ht="78.75" x14ac:dyDescent="0.25">
      <c r="A143" s="47" t="s">
        <v>239</v>
      </c>
      <c r="B143" s="29"/>
      <c r="C143" s="29"/>
      <c r="D143" s="28"/>
      <c r="E143" s="79" t="s">
        <v>240</v>
      </c>
      <c r="F143" s="37">
        <f>SUM(F144:F145)</f>
        <v>5500000000</v>
      </c>
      <c r="G143" s="37">
        <f>SUM(G144:G145)</f>
        <v>0</v>
      </c>
      <c r="H143" s="125">
        <f>F143/$F$142</f>
        <v>0.10859049537009616</v>
      </c>
      <c r="I143" s="3"/>
      <c r="J143" s="3">
        <f>5429/22800.5</f>
        <v>0.23810881340321485</v>
      </c>
      <c r="K143" s="3">
        <v>5429.48</v>
      </c>
      <c r="L143" s="3"/>
    </row>
    <row r="144" spans="1:12" s="132" customFormat="1" ht="71.25" x14ac:dyDescent="0.25">
      <c r="A144" s="126" t="s">
        <v>241</v>
      </c>
      <c r="B144" s="128" t="s">
        <v>16</v>
      </c>
      <c r="C144" s="128" t="s">
        <v>22</v>
      </c>
      <c r="D144" s="127" t="s">
        <v>17</v>
      </c>
      <c r="E144" s="129" t="s">
        <v>242</v>
      </c>
      <c r="F144" s="130">
        <v>2200000000</v>
      </c>
      <c r="G144" s="130">
        <v>0</v>
      </c>
      <c r="H144" s="131"/>
      <c r="I144" s="3"/>
      <c r="J144" s="3"/>
      <c r="K144" s="3"/>
      <c r="L144" s="3"/>
    </row>
    <row r="145" spans="1:12" s="132" customFormat="1" ht="71.25" x14ac:dyDescent="0.25">
      <c r="A145" s="126" t="s">
        <v>241</v>
      </c>
      <c r="B145" s="128" t="s">
        <v>91</v>
      </c>
      <c r="C145" s="128" t="s">
        <v>92</v>
      </c>
      <c r="D145" s="127" t="s">
        <v>17</v>
      </c>
      <c r="E145" s="129" t="s">
        <v>242</v>
      </c>
      <c r="F145" s="130">
        <v>3300000000</v>
      </c>
      <c r="G145" s="130">
        <v>0</v>
      </c>
      <c r="H145" s="131"/>
      <c r="I145" s="3"/>
      <c r="J145" s="3"/>
      <c r="K145" s="3"/>
      <c r="L145" s="3"/>
    </row>
    <row r="146" spans="1:12" s="26" customFormat="1" ht="78.75" x14ac:dyDescent="0.25">
      <c r="A146" s="113" t="s">
        <v>243</v>
      </c>
      <c r="B146" s="81"/>
      <c r="C146" s="133"/>
      <c r="D146" s="80"/>
      <c r="E146" s="79" t="s">
        <v>244</v>
      </c>
      <c r="F146" s="83">
        <f>SUM(F147:F149)</f>
        <v>3602000000</v>
      </c>
      <c r="G146" s="83">
        <f t="shared" ref="G146" si="38">SUM(G147:G149)</f>
        <v>0</v>
      </c>
      <c r="H146" s="131">
        <f>F146/$F$142</f>
        <v>7.1116902604197521E-2</v>
      </c>
      <c r="I146" s="124" t="e">
        <f>#REF!/#REF!</f>
        <v>#REF!</v>
      </c>
      <c r="J146" s="124" t="e">
        <f>#REF!/#REF!</f>
        <v>#REF!</v>
      </c>
      <c r="K146" s="3"/>
      <c r="L146" s="3"/>
    </row>
    <row r="147" spans="1:12" s="132" customFormat="1" ht="85.5" x14ac:dyDescent="0.25">
      <c r="A147" s="134" t="s">
        <v>245</v>
      </c>
      <c r="B147" s="136" t="s">
        <v>16</v>
      </c>
      <c r="C147" s="136" t="s">
        <v>22</v>
      </c>
      <c r="D147" s="135" t="s">
        <v>17</v>
      </c>
      <c r="E147" s="137" t="s">
        <v>246</v>
      </c>
      <c r="F147" s="138">
        <v>950000000</v>
      </c>
      <c r="G147" s="138">
        <v>0</v>
      </c>
      <c r="H147" s="139"/>
      <c r="I147" s="104"/>
      <c r="J147" s="3"/>
      <c r="K147" s="3"/>
      <c r="L147" s="3"/>
    </row>
    <row r="148" spans="1:12" s="132" customFormat="1" ht="85.5" x14ac:dyDescent="0.25">
      <c r="A148" s="126" t="s">
        <v>245</v>
      </c>
      <c r="B148" s="128" t="s">
        <v>91</v>
      </c>
      <c r="C148" s="128" t="s">
        <v>92</v>
      </c>
      <c r="D148" s="127" t="s">
        <v>17</v>
      </c>
      <c r="E148" s="129" t="s">
        <v>246</v>
      </c>
      <c r="F148" s="130">
        <v>1883400000</v>
      </c>
      <c r="G148" s="138">
        <v>0</v>
      </c>
      <c r="H148" s="139"/>
      <c r="I148" s="3"/>
      <c r="J148" s="3"/>
      <c r="K148" s="3"/>
      <c r="L148" s="3"/>
    </row>
    <row r="149" spans="1:12" s="132" customFormat="1" ht="85.5" x14ac:dyDescent="0.25">
      <c r="A149" s="134" t="s">
        <v>247</v>
      </c>
      <c r="B149" s="136" t="s">
        <v>91</v>
      </c>
      <c r="C149" s="136" t="s">
        <v>92</v>
      </c>
      <c r="D149" s="135" t="s">
        <v>17</v>
      </c>
      <c r="E149" s="137" t="s">
        <v>248</v>
      </c>
      <c r="F149" s="138">
        <v>768600000</v>
      </c>
      <c r="G149" s="138">
        <v>0</v>
      </c>
      <c r="H149" s="139"/>
      <c r="I149" s="3"/>
      <c r="J149" s="3"/>
      <c r="K149" s="3"/>
      <c r="L149" s="3"/>
    </row>
    <row r="150" spans="1:12" s="26" customFormat="1" ht="63" x14ac:dyDescent="0.25">
      <c r="A150" s="113" t="s">
        <v>249</v>
      </c>
      <c r="B150" s="81"/>
      <c r="C150" s="81"/>
      <c r="D150" s="80"/>
      <c r="E150" s="79" t="s">
        <v>250</v>
      </c>
      <c r="F150" s="83">
        <f>SUM(F151:F153)</f>
        <v>32413500000</v>
      </c>
      <c r="G150" s="83">
        <f t="shared" ref="G150" si="39">SUM(G151:G153)</f>
        <v>0</v>
      </c>
      <c r="H150" s="139">
        <f>F150/$F$142</f>
        <v>0.63996327666883845</v>
      </c>
      <c r="I150" s="140" t="e">
        <f>#REF!/#REF!</f>
        <v>#REF!</v>
      </c>
      <c r="J150" s="140" t="e">
        <f>#REF!/#REF!</f>
        <v>#REF!</v>
      </c>
      <c r="K150" s="3">
        <v>23174555024</v>
      </c>
      <c r="L150" s="104">
        <f>F150-K150</f>
        <v>9238944976</v>
      </c>
    </row>
    <row r="151" spans="1:12" s="132" customFormat="1" ht="57" x14ac:dyDescent="0.25">
      <c r="A151" s="134" t="s">
        <v>251</v>
      </c>
      <c r="B151" s="136" t="s">
        <v>16</v>
      </c>
      <c r="C151" s="136" t="s">
        <v>22</v>
      </c>
      <c r="D151" s="135" t="s">
        <v>17</v>
      </c>
      <c r="E151" s="137" t="s">
        <v>252</v>
      </c>
      <c r="F151" s="141">
        <v>13600000000</v>
      </c>
      <c r="G151" s="141">
        <v>0</v>
      </c>
      <c r="H151" s="142"/>
      <c r="I151" s="124"/>
      <c r="J151" s="3"/>
      <c r="K151" s="3"/>
      <c r="L151" s="3"/>
    </row>
    <row r="152" spans="1:12" s="132" customFormat="1" ht="57" x14ac:dyDescent="0.25">
      <c r="A152" s="134" t="s">
        <v>251</v>
      </c>
      <c r="B152" s="136" t="s">
        <v>91</v>
      </c>
      <c r="C152" s="136" t="s">
        <v>92</v>
      </c>
      <c r="D152" s="135" t="s">
        <v>17</v>
      </c>
      <c r="E152" s="137" t="s">
        <v>252</v>
      </c>
      <c r="F152" s="141">
        <v>1818500000</v>
      </c>
      <c r="G152" s="141">
        <v>0</v>
      </c>
      <c r="H152" s="142"/>
      <c r="I152" s="124"/>
      <c r="J152" s="3"/>
      <c r="K152" s="3"/>
      <c r="L152" s="3"/>
    </row>
    <row r="153" spans="1:12" s="132" customFormat="1" ht="57" x14ac:dyDescent="0.25">
      <c r="A153" s="134" t="s">
        <v>251</v>
      </c>
      <c r="B153" s="136" t="s">
        <v>91</v>
      </c>
      <c r="C153" s="136" t="s">
        <v>253</v>
      </c>
      <c r="D153" s="135" t="s">
        <v>17</v>
      </c>
      <c r="E153" s="137" t="s">
        <v>252</v>
      </c>
      <c r="F153" s="141">
        <v>16995000000</v>
      </c>
      <c r="G153" s="141">
        <v>0</v>
      </c>
      <c r="H153" s="139"/>
      <c r="I153" s="143"/>
      <c r="J153" s="3"/>
      <c r="K153" s="3"/>
      <c r="L153" s="3"/>
    </row>
    <row r="154" spans="1:12" s="78" customFormat="1" ht="47.25" x14ac:dyDescent="0.25">
      <c r="A154" s="113" t="s">
        <v>254</v>
      </c>
      <c r="B154" s="81"/>
      <c r="C154" s="81"/>
      <c r="D154" s="80"/>
      <c r="E154" s="79" t="s">
        <v>255</v>
      </c>
      <c r="F154" s="83">
        <f>SUM(F155:F158)</f>
        <v>955000000</v>
      </c>
      <c r="G154" s="83"/>
      <c r="H154" s="139">
        <f>F154/$F$142</f>
        <v>1.8855258741534878E-2</v>
      </c>
      <c r="I154" s="143">
        <v>651038063</v>
      </c>
      <c r="J154" s="144" t="e">
        <f>#REF!-I154</f>
        <v>#REF!</v>
      </c>
      <c r="K154" s="3"/>
      <c r="L154" s="3"/>
    </row>
    <row r="155" spans="1:12" s="132" customFormat="1" ht="57" x14ac:dyDescent="0.25">
      <c r="A155" s="126" t="s">
        <v>256</v>
      </c>
      <c r="B155" s="128" t="s">
        <v>16</v>
      </c>
      <c r="C155" s="128" t="s">
        <v>22</v>
      </c>
      <c r="D155" s="127" t="s">
        <v>17</v>
      </c>
      <c r="E155" s="129" t="s">
        <v>257</v>
      </c>
      <c r="F155" s="130">
        <v>248500000</v>
      </c>
      <c r="G155" s="130">
        <v>0</v>
      </c>
      <c r="H155" s="139"/>
      <c r="I155" s="124"/>
      <c r="J155" s="3"/>
      <c r="K155" s="3"/>
      <c r="L155" s="3"/>
    </row>
    <row r="156" spans="1:12" s="132" customFormat="1" ht="57" x14ac:dyDescent="0.25">
      <c r="A156" s="126" t="s">
        <v>258</v>
      </c>
      <c r="B156" s="128" t="s">
        <v>16</v>
      </c>
      <c r="C156" s="128" t="s">
        <v>22</v>
      </c>
      <c r="D156" s="127" t="s">
        <v>17</v>
      </c>
      <c r="E156" s="129" t="s">
        <v>259</v>
      </c>
      <c r="F156" s="130">
        <v>251500000</v>
      </c>
      <c r="G156" s="130">
        <v>0</v>
      </c>
      <c r="H156" s="139"/>
      <c r="I156" s="124"/>
      <c r="J156" s="3"/>
      <c r="K156" s="3"/>
      <c r="L156" s="3"/>
    </row>
    <row r="157" spans="1:12" s="132" customFormat="1" ht="57" x14ac:dyDescent="0.25">
      <c r="A157" s="126" t="s">
        <v>258</v>
      </c>
      <c r="B157" s="128" t="s">
        <v>91</v>
      </c>
      <c r="C157" s="128" t="s">
        <v>92</v>
      </c>
      <c r="D157" s="127" t="s">
        <v>17</v>
      </c>
      <c r="E157" s="129" t="s">
        <v>259</v>
      </c>
      <c r="F157" s="130">
        <v>202000000</v>
      </c>
      <c r="G157" s="130">
        <v>0</v>
      </c>
      <c r="H157" s="139"/>
      <c r="I157" s="124"/>
      <c r="J157" s="3"/>
      <c r="K157" s="3"/>
      <c r="L157" s="3"/>
    </row>
    <row r="158" spans="1:12" s="132" customFormat="1" ht="57" x14ac:dyDescent="0.25">
      <c r="A158" s="126" t="s">
        <v>256</v>
      </c>
      <c r="B158" s="128" t="s">
        <v>91</v>
      </c>
      <c r="C158" s="128" t="s">
        <v>92</v>
      </c>
      <c r="D158" s="127" t="s">
        <v>17</v>
      </c>
      <c r="E158" s="129" t="s">
        <v>257</v>
      </c>
      <c r="F158" s="145">
        <v>253000000</v>
      </c>
      <c r="G158" s="130">
        <v>0</v>
      </c>
      <c r="H158" s="139"/>
      <c r="I158" s="124"/>
      <c r="J158" s="3"/>
      <c r="K158" s="3"/>
      <c r="L158" s="3"/>
    </row>
    <row r="159" spans="1:12" s="78" customFormat="1" ht="56.25" customHeight="1" x14ac:dyDescent="0.25">
      <c r="A159" s="113" t="s">
        <v>260</v>
      </c>
      <c r="B159" s="80"/>
      <c r="C159" s="80"/>
      <c r="D159" s="80"/>
      <c r="E159" s="79" t="s">
        <v>261</v>
      </c>
      <c r="F159" s="83">
        <f>SUM(F160:F162)</f>
        <v>3678500000</v>
      </c>
      <c r="G159" s="83">
        <f>SUM(G160:G162)</f>
        <v>0</v>
      </c>
      <c r="H159" s="139">
        <f>F159/$F$142</f>
        <v>7.2627297676163396E-2</v>
      </c>
      <c r="I159" s="124" t="e">
        <f>#REF!/#REF!</f>
        <v>#REF!</v>
      </c>
      <c r="J159" s="3"/>
      <c r="K159" s="3"/>
      <c r="L159" s="3"/>
    </row>
    <row r="160" spans="1:12" s="132" customFormat="1" ht="57" x14ac:dyDescent="0.25">
      <c r="A160" s="126" t="s">
        <v>262</v>
      </c>
      <c r="B160" s="128" t="s">
        <v>16</v>
      </c>
      <c r="C160" s="128" t="s">
        <v>22</v>
      </c>
      <c r="D160" s="127" t="s">
        <v>17</v>
      </c>
      <c r="E160" s="129" t="s">
        <v>263</v>
      </c>
      <c r="F160" s="130">
        <v>2000000000</v>
      </c>
      <c r="G160" s="130">
        <v>0</v>
      </c>
      <c r="H160" s="139"/>
      <c r="I160" s="124"/>
      <c r="J160" s="3"/>
      <c r="K160" s="3"/>
      <c r="L160" s="3"/>
    </row>
    <row r="161" spans="1:12" s="132" customFormat="1" ht="57" x14ac:dyDescent="0.25">
      <c r="A161" s="126" t="s">
        <v>262</v>
      </c>
      <c r="B161" s="128" t="s">
        <v>91</v>
      </c>
      <c r="C161" s="128" t="s">
        <v>92</v>
      </c>
      <c r="D161" s="127" t="s">
        <v>17</v>
      </c>
      <c r="E161" s="129" t="s">
        <v>263</v>
      </c>
      <c r="F161" s="130">
        <v>1591000000</v>
      </c>
      <c r="G161" s="130">
        <v>0</v>
      </c>
      <c r="H161" s="139"/>
      <c r="I161" s="124"/>
      <c r="J161" s="3"/>
      <c r="K161" s="3"/>
      <c r="L161" s="3"/>
    </row>
    <row r="162" spans="1:12" s="132" customFormat="1" ht="55.5" customHeight="1" x14ac:dyDescent="0.25">
      <c r="A162" s="146" t="s">
        <v>264</v>
      </c>
      <c r="B162" s="148" t="s">
        <v>91</v>
      </c>
      <c r="C162" s="148" t="s">
        <v>92</v>
      </c>
      <c r="D162" s="147" t="s">
        <v>17</v>
      </c>
      <c r="E162" s="149" t="s">
        <v>265</v>
      </c>
      <c r="F162" s="150">
        <v>87500000</v>
      </c>
      <c r="G162" s="130">
        <v>0</v>
      </c>
      <c r="H162" s="139"/>
      <c r="I162" s="124"/>
      <c r="J162" s="3"/>
      <c r="K162" s="3"/>
      <c r="L162" s="3"/>
    </row>
    <row r="163" spans="1:12" s="78" customFormat="1" ht="47.25" x14ac:dyDescent="0.25">
      <c r="A163" s="113" t="s">
        <v>266</v>
      </c>
      <c r="B163" s="80"/>
      <c r="C163" s="80"/>
      <c r="D163" s="80"/>
      <c r="E163" s="79" t="s">
        <v>267</v>
      </c>
      <c r="F163" s="83">
        <f>SUM(F164:F166)</f>
        <v>4500000000</v>
      </c>
      <c r="G163" s="83">
        <f t="shared" ref="G163" si="40">SUM(G164:G166)</f>
        <v>0</v>
      </c>
      <c r="H163" s="151"/>
      <c r="I163" s="124"/>
      <c r="J163" s="3"/>
      <c r="K163" s="3"/>
      <c r="L163" s="3"/>
    </row>
    <row r="164" spans="1:12" s="132" customFormat="1" ht="71.25" x14ac:dyDescent="0.25">
      <c r="A164" s="152" t="s">
        <v>268</v>
      </c>
      <c r="B164" s="128" t="s">
        <v>16</v>
      </c>
      <c r="C164" s="128" t="s">
        <v>22</v>
      </c>
      <c r="D164" s="127" t="s">
        <v>17</v>
      </c>
      <c r="E164" s="129" t="s">
        <v>269</v>
      </c>
      <c r="F164" s="130">
        <v>1000000000</v>
      </c>
      <c r="G164" s="130">
        <v>0</v>
      </c>
      <c r="H164" s="139"/>
      <c r="I164" s="124"/>
      <c r="J164" s="3"/>
      <c r="K164" s="3"/>
      <c r="L164" s="3"/>
    </row>
    <row r="165" spans="1:12" s="132" customFormat="1" ht="71.25" x14ac:dyDescent="0.25">
      <c r="A165" s="152" t="s">
        <v>268</v>
      </c>
      <c r="B165" s="128" t="s">
        <v>91</v>
      </c>
      <c r="C165" s="128" t="s">
        <v>92</v>
      </c>
      <c r="D165" s="127" t="s">
        <v>17</v>
      </c>
      <c r="E165" s="129" t="s">
        <v>269</v>
      </c>
      <c r="F165" s="130">
        <v>2018000000</v>
      </c>
      <c r="G165" s="130">
        <v>0</v>
      </c>
      <c r="H165" s="139"/>
      <c r="I165" s="3"/>
      <c r="J165" s="3"/>
      <c r="K165" s="3"/>
      <c r="L165" s="3"/>
    </row>
    <row r="166" spans="1:12" s="132" customFormat="1" ht="57" x14ac:dyDescent="0.25">
      <c r="A166" s="153" t="s">
        <v>270</v>
      </c>
      <c r="B166" s="148" t="s">
        <v>91</v>
      </c>
      <c r="C166" s="148" t="s">
        <v>92</v>
      </c>
      <c r="D166" s="147" t="s">
        <v>17</v>
      </c>
      <c r="E166" s="149" t="s">
        <v>271</v>
      </c>
      <c r="F166" s="150">
        <v>1482000000</v>
      </c>
      <c r="G166" s="130">
        <v>0</v>
      </c>
      <c r="H166" s="139"/>
      <c r="I166" s="3"/>
      <c r="J166" s="3"/>
      <c r="K166" s="3"/>
      <c r="L166" s="3"/>
    </row>
    <row r="167" spans="1:12" s="15" customFormat="1" ht="18" customHeight="1" x14ac:dyDescent="0.3">
      <c r="A167" s="154"/>
      <c r="B167" s="155"/>
      <c r="C167" s="155"/>
      <c r="D167" s="155"/>
      <c r="E167" s="155"/>
      <c r="F167" s="156">
        <f t="shared" ref="F167:G167" si="41">F142+F5</f>
        <v>303610000000</v>
      </c>
      <c r="G167" s="156">
        <f t="shared" si="41"/>
        <v>63264000000</v>
      </c>
      <c r="H167" s="3"/>
      <c r="I167" s="3"/>
      <c r="J167" s="3"/>
      <c r="K167" s="3"/>
      <c r="L167" s="3"/>
    </row>
    <row r="168" spans="1:12" s="15" customFormat="1" ht="18" customHeight="1" x14ac:dyDescent="0.3">
      <c r="A168" s="3" t="s">
        <v>272</v>
      </c>
      <c r="B168" s="3"/>
      <c r="C168" s="3"/>
      <c r="D168" s="3"/>
      <c r="E168" s="3"/>
      <c r="F168" s="157"/>
      <c r="G168" s="157"/>
      <c r="H168" s="3"/>
      <c r="I168" s="3"/>
      <c r="J168" s="3"/>
      <c r="K168" s="3"/>
      <c r="L168" s="3"/>
    </row>
    <row r="169" spans="1:12" ht="53.25" customHeight="1" x14ac:dyDescent="0.25">
      <c r="A169" s="158" t="s">
        <v>273</v>
      </c>
      <c r="B169" s="159"/>
      <c r="C169" s="159"/>
      <c r="D169" s="159"/>
      <c r="E169" s="159"/>
      <c r="F169" s="159"/>
      <c r="G169" s="159"/>
    </row>
  </sheetData>
  <mergeCells count="4">
    <mergeCell ref="B1:G1"/>
    <mergeCell ref="A2:F2"/>
    <mergeCell ref="A3:F3"/>
    <mergeCell ref="A169:G169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Ppto web marzo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Urquijo Yanquen</dc:creator>
  <cp:lastModifiedBy>Alexandra Urquijo Yanquen</cp:lastModifiedBy>
  <dcterms:created xsi:type="dcterms:W3CDTF">2025-04-07T13:04:48Z</dcterms:created>
  <dcterms:modified xsi:type="dcterms:W3CDTF">2025-04-07T13:10:47Z</dcterms:modified>
</cp:coreProperties>
</file>