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threadedComments/threadedComment1.xml" ContentType="application/vnd.ms-excel.threaded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drawings/drawing7.xml" ContentType="application/vnd.openxmlformats-officedocument.drawing+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52355500C\Desktop\MIGRACIÓN\02. ENTREGA DE INFORMACION AUSTERIDAD\02. MATRIZ II TRIMESTRE\"/>
    </mc:Choice>
  </mc:AlternateContent>
  <xr:revisionPtr revIDLastSave="0" documentId="13_ncr:1_{2ECB1651-AE57-4CAB-8813-8ECC3C62C53D}" xr6:coauthVersionLast="47" xr6:coauthVersionMax="47" xr10:uidLastSave="{00000000-0000-0000-0000-000000000000}"/>
  <bookViews>
    <workbookView xWindow="-120" yWindow="-120" windowWidth="29040" windowHeight="15720" activeTab="2" xr2:uid="{326F421C-5F5E-41A6-B30D-23254F640CBB}"/>
  </bookViews>
  <sheets>
    <sheet name="FORMULACIÓN " sheetId="4" r:id="rId1"/>
    <sheet name=" TRIMESTRE I " sheetId="8" r:id="rId2"/>
    <sheet name=" TRIMESTRE II" sheetId="9" r:id="rId3"/>
    <sheet name=" TRIMESTRE III" sheetId="10" r:id="rId4"/>
    <sheet name=" TRIMESTRE IV" sheetId="11" r:id="rId5"/>
    <sheet name="AUXILIAR COMPARATIVO PTAL " sheetId="6" r:id="rId6"/>
    <sheet name="Instructivo " sheetId="12" r:id="rId7"/>
    <sheet name="Hoja2" sheetId="13" r:id="rId8"/>
  </sheets>
  <externalReferences>
    <externalReference r:id="rId9"/>
    <externalReference r:id="rId10"/>
  </externalReferences>
  <definedNames>
    <definedName name="_xlnm._FilterDatabase" localSheetId="2" hidden="1">' TRIMESTRE II'!$A$10:$P$31</definedName>
    <definedName name="ACD">INDIRECT(MIFOTO1)</definedName>
    <definedName name="ACTIVIDAD">#REF!</definedName>
    <definedName name="_xlnm.Print_Area" localSheetId="6">'Instructivo '!$A$1:$P$14</definedName>
    <definedName name="DC">INDIRECT(MIFOTO)</definedName>
    <definedName name="DESCRIPCIONRUBRO1">[1]ListaRUBROS!$A$2:$A$67</definedName>
    <definedName name="DRF">INDIRECT(MIFOTO)</definedName>
    <definedName name="DRH">INDIRECT(MIFOTO)</definedName>
    <definedName name="DS">INDIRECT(MIFOTO)</definedName>
    <definedName name="DSC">INDIRECT(#REF!)</definedName>
    <definedName name="ER">INDIRECT(MIFOTO)</definedName>
    <definedName name="FOTO">#REF!</definedName>
    <definedName name="FT">INDIRECT(MIFOTO)</definedName>
    <definedName name="GTW">INDIRECT(MIFOTO)</definedName>
    <definedName name="IMAG1">#REF!</definedName>
    <definedName name="IMAG2">#REF!</definedName>
    <definedName name="IMAG3">#REF!</definedName>
    <definedName name="IMAG4">#REF!</definedName>
    <definedName name="IMAG5">#REF!</definedName>
    <definedName name="IMAG6">#REF!</definedName>
    <definedName name="JH">INDIRECT(MIFOTO)</definedName>
    <definedName name="LKM">INDIRECT(MIFOTO2)</definedName>
    <definedName name="MIFOTO">#REF!</definedName>
    <definedName name="MIFOTO1">#REF!</definedName>
    <definedName name="MIFOTO2">#REF!</definedName>
    <definedName name="TACTIVIDAD">#REF!</definedName>
    <definedName name="TIPOACTIVIDAD">#REF!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M18" i="6" l="1"/>
  <c r="M17" i="6"/>
  <c r="M16" i="6"/>
  <c r="M15" i="6"/>
  <c r="M14" i="6"/>
  <c r="M13" i="6"/>
  <c r="M12" i="6"/>
  <c r="M10" i="6"/>
  <c r="M9" i="6"/>
  <c r="S31" i="4"/>
  <c r="R31" i="4"/>
  <c r="Q31" i="4"/>
  <c r="S30" i="4"/>
  <c r="R30" i="4"/>
  <c r="Q30" i="4"/>
  <c r="S29" i="4"/>
  <c r="R29" i="4"/>
  <c r="Q29" i="4"/>
  <c r="S28" i="4"/>
  <c r="R28" i="4"/>
  <c r="Q28" i="4"/>
  <c r="S27" i="4"/>
  <c r="R27" i="4"/>
  <c r="Q27" i="4"/>
  <c r="R26" i="4"/>
  <c r="Q26" i="4"/>
  <c r="R25" i="4"/>
  <c r="Q25" i="4"/>
  <c r="S22" i="4"/>
  <c r="R22" i="4"/>
  <c r="Q22" i="4"/>
  <c r="S21" i="4"/>
  <c r="R21" i="4"/>
  <c r="Q21" i="4"/>
  <c r="S20" i="4"/>
  <c r="R20" i="4"/>
  <c r="Q20" i="4"/>
  <c r="S19" i="4"/>
  <c r="R19" i="4"/>
  <c r="Q19" i="4"/>
  <c r="S18" i="4"/>
  <c r="R18" i="4"/>
  <c r="Q18" i="4"/>
  <c r="S17" i="4"/>
  <c r="R17" i="4"/>
  <c r="Q17" i="4"/>
  <c r="S16" i="4"/>
  <c r="R16" i="4"/>
  <c r="Q16" i="4"/>
  <c r="R15" i="4"/>
  <c r="Q15" i="4"/>
  <c r="R14" i="4"/>
  <c r="Q14" i="4"/>
  <c r="R13" i="4"/>
  <c r="Q13" i="4"/>
  <c r="R11" i="4"/>
  <c r="Q11" i="4"/>
  <c r="N21" i="9" l="1"/>
  <c r="N21" i="8"/>
  <c r="N20" i="8" l="1"/>
  <c r="N19" i="8"/>
  <c r="N18" i="8"/>
  <c r="N17" i="8"/>
  <c r="N12" i="8"/>
  <c r="H18" i="6" l="1"/>
  <c r="H17" i="6"/>
  <c r="H15" i="6"/>
  <c r="H14" i="6"/>
  <c r="H13" i="6"/>
  <c r="H12" i="6"/>
  <c r="I12" i="6" s="1"/>
  <c r="H11" i="6"/>
  <c r="I11" i="6" s="1"/>
  <c r="H10" i="6"/>
  <c r="I10" i="6" s="1"/>
  <c r="H9" i="6"/>
  <c r="I9" i="6" s="1"/>
  <c r="I17" i="6"/>
  <c r="D21" i="6"/>
  <c r="T18" i="6"/>
  <c r="U18" i="6" s="1"/>
  <c r="T17" i="6"/>
  <c r="U17" i="6" s="1"/>
  <c r="T16" i="6"/>
  <c r="U16" i="6" s="1"/>
  <c r="T15" i="6"/>
  <c r="U15" i="6" s="1"/>
  <c r="T14" i="6"/>
  <c r="U14" i="6" s="1"/>
  <c r="T13" i="6"/>
  <c r="U13" i="6" s="1"/>
  <c r="T12" i="6"/>
  <c r="U12" i="6" s="1"/>
  <c r="T11" i="6"/>
  <c r="U11" i="6" s="1"/>
  <c r="T10" i="6"/>
  <c r="U10" i="6" s="1"/>
  <c r="T9" i="6"/>
  <c r="U9" i="6" s="1"/>
  <c r="P18" i="6"/>
  <c r="Q18" i="6" s="1"/>
  <c r="P17" i="6"/>
  <c r="Q17" i="6" s="1"/>
  <c r="P16" i="6"/>
  <c r="Q16" i="6" s="1"/>
  <c r="P15" i="6"/>
  <c r="Q15" i="6" s="1"/>
  <c r="P14" i="6"/>
  <c r="Q14" i="6" s="1"/>
  <c r="P13" i="6"/>
  <c r="Q13" i="6" s="1"/>
  <c r="P12" i="6"/>
  <c r="Q12" i="6" s="1"/>
  <c r="P11" i="6"/>
  <c r="Q11" i="6" s="1"/>
  <c r="P10" i="6"/>
  <c r="Q10" i="6" s="1"/>
  <c r="P9" i="6"/>
  <c r="Q9" i="6" s="1"/>
  <c r="L18" i="6"/>
  <c r="L17" i="6"/>
  <c r="L16" i="6"/>
  <c r="L15" i="6"/>
  <c r="L14" i="6"/>
  <c r="L13" i="6"/>
  <c r="L12" i="6"/>
  <c r="L11" i="6"/>
  <c r="L10" i="6"/>
  <c r="L9" i="6"/>
  <c r="I18" i="6"/>
  <c r="H16" i="6"/>
  <c r="I16" i="6" s="1"/>
  <c r="I15" i="6"/>
  <c r="I14" i="6"/>
  <c r="I13"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Jose Mauricio Vega Lopera</author>
  </authors>
  <commentList>
    <comment ref="B16" authorId="0" shapeId="0" xr:uid="{545D58F7-CC1D-4100-ADBC-6A5CD096E548}">
      <text>
        <r>
          <rPr>
            <b/>
            <sz val="14"/>
            <color indexed="81"/>
            <rFont val="Tahoma"/>
            <family val="2"/>
          </rPr>
          <t>Jose Mauricio Vega Lopera:</t>
        </r>
        <r>
          <rPr>
            <sz val="14"/>
            <color indexed="81"/>
            <rFont val="Tahoma"/>
            <family val="2"/>
          </rPr>
          <t xml:space="preserve">
A-02-02-02-008-004</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Jose Mauricio Vega Lopera</author>
    <author>tc={348F2BC9-D79A-4679-B9AE-D7C6CB0D22CA}</author>
    <author>tc={C2F298E6-CF8B-411B-992A-3FC97F30AF5D}</author>
    <author>tc={AC4FF48C-6E46-43CC-9A8F-BF3EF197FCF8}</author>
    <author>tc={1C17C419-0691-4520-8FDA-FA67A31177BE}</author>
  </authors>
  <commentList>
    <comment ref="B16" authorId="0" shapeId="0" xr:uid="{D540D4DF-C2D3-4EE1-A357-228373CD5FE7}">
      <text>
        <r>
          <rPr>
            <b/>
            <sz val="14"/>
            <color indexed="81"/>
            <rFont val="Tahoma"/>
            <family val="2"/>
          </rPr>
          <t>Jose Mauricio Vega Lopera:</t>
        </r>
        <r>
          <rPr>
            <sz val="14"/>
            <color indexed="81"/>
            <rFont val="Tahoma"/>
            <family val="2"/>
          </rPr>
          <t xml:space="preserve">
A-02-02-02-008-004</t>
        </r>
      </text>
    </comment>
    <comment ref="N17" authorId="1" shapeId="0" xr:uid="{348F2BC9-D79A-4679-B9AE-D7C6CB0D22CA}">
      <text>
        <t>[Comentario encadenado]
Su versión de Excel le permite leer este comentario encadenado; sin embargo, las ediciones que se apliquen se quitarán si el archivo se abre en una versión más reciente de Excel. Más información: https://go.microsoft.com/fwlink/?linkid=870924
Comentario:
    Valor del ahorro obtenido de descontar el costo promedio de una campaña ejecutada por 3 integrantes de la Oficina de Comunicaciones (profesional 1) en comparación con el costo promedio que cobra una Agencia de Marketing en el mercado 2026</t>
      </text>
    </comment>
    <comment ref="N18" authorId="2" shapeId="0" xr:uid="{C2F298E6-CF8B-411B-992A-3FC97F30AF5D}">
      <text>
        <t>[Comentario encadenado]
Su versión de Excel le permite leer este comentario encadenado; sin embargo, las ediciones que se apliquen se quitarán si el archivo se abre en una versión más reciente de Excel. Más información: https://go.microsoft.com/fwlink/?linkid=870924
Comentario:
    Valor del ahorro resultante entre el comparativo del costo mensual de la última factura de la empresa de monitoreo MYMCOL Vs. Costo estimado mensual de un profesional 1 que hace un monitoreo de 8 horas diarias corrientes (200h) + 2 horas diarias extras (50h)+ 4 horas extras dominicales (32h).</t>
      </text>
    </comment>
    <comment ref="N19" authorId="3" shapeId="0" xr:uid="{AC4FF48C-6E46-43CC-9A8F-BF3EF197FCF8}">
      <text>
        <t>[Comentario encadenado]
Su versión de Excel le permite leer este comentario encadenado; sin embargo, las ediciones que se apliquen se quitarán si el archivo se abre en una versión más reciente de Excel. Más información: https://go.microsoft.com/fwlink/?linkid=870924
Comentario:
    Informe de monitoreo marzo 2025 MYMCOL en valoración freepress de las 1056 noticias registradas en medios.</t>
      </text>
    </comment>
    <comment ref="N20" authorId="4" shapeId="0" xr:uid="{1C17C419-0691-4520-8FDA-FA67A31177BE}">
      <text>
        <t>[Comentario encadenado]
Su versión de Excel le permite leer este comentario encadenado; sin embargo, las ediciones que se apliquen se quitarán si el archivo se abre en una versión más reciente de Excel. Más información: https://go.microsoft.com/fwlink/?linkid=870924
Comentario:
    Ahorro del valor de 4 licencias de Adobe Premiere en 2024 Vs. 4 licencias de CapCut PRO 2026</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Jose Mauricio Vega Lopera</author>
  </authors>
  <commentList>
    <comment ref="B16" authorId="0" shapeId="0" xr:uid="{6F8B3EBA-6D94-476B-87EA-45BE74F43D53}">
      <text>
        <r>
          <rPr>
            <b/>
            <sz val="14"/>
            <color indexed="81"/>
            <rFont val="Tahoma"/>
            <family val="2"/>
          </rPr>
          <t>Jose Mauricio Vega Lopera:</t>
        </r>
        <r>
          <rPr>
            <sz val="14"/>
            <color indexed="81"/>
            <rFont val="Tahoma"/>
            <family val="2"/>
          </rPr>
          <t xml:space="preserve">
A-02-02-02-008-004</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Jose Mauricio Vega Lopera</author>
  </authors>
  <commentList>
    <comment ref="B16" authorId="0" shapeId="0" xr:uid="{44BD13C2-1B54-44C3-B26D-44C2F5D04C68}">
      <text>
        <r>
          <rPr>
            <b/>
            <sz val="14"/>
            <color indexed="81"/>
            <rFont val="Tahoma"/>
            <family val="2"/>
          </rPr>
          <t>Jose Mauricio Vega Lopera:</t>
        </r>
        <r>
          <rPr>
            <sz val="14"/>
            <color indexed="81"/>
            <rFont val="Tahoma"/>
            <family val="2"/>
          </rPr>
          <t xml:space="preserve">
A-02-02-02-008-004</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Jose Mauricio Vega Lopera</author>
  </authors>
  <commentList>
    <comment ref="B16" authorId="0" shapeId="0" xr:uid="{7804458F-E920-4F04-A0D8-2EB38AC7D288}">
      <text>
        <r>
          <rPr>
            <b/>
            <sz val="14"/>
            <color indexed="81"/>
            <rFont val="Tahoma"/>
            <family val="2"/>
          </rPr>
          <t>Jose Mauricio Vega Lopera:</t>
        </r>
        <r>
          <rPr>
            <sz val="14"/>
            <color indexed="81"/>
            <rFont val="Tahoma"/>
            <family val="2"/>
          </rPr>
          <t xml:space="preserve">
A-02-02-02-008-004</t>
        </r>
      </text>
    </comment>
  </commentList>
</comments>
</file>

<file path=xl/sharedStrings.xml><?xml version="1.0" encoding="utf-8"?>
<sst xmlns="http://schemas.openxmlformats.org/spreadsheetml/2006/main" count="1259" uniqueCount="295">
  <si>
    <t>VIGENCIA</t>
  </si>
  <si>
    <t>Código Rubro Presupuestal</t>
  </si>
  <si>
    <t>Concepto de Austeridad del Gasto</t>
  </si>
  <si>
    <t>Estrategia de Austeridad</t>
  </si>
  <si>
    <t>Descripción de la Estrategia</t>
  </si>
  <si>
    <t>Tipo de Iniciativa</t>
  </si>
  <si>
    <t>Responsable de Ejecución</t>
  </si>
  <si>
    <t>Fórmula de Cálculo del Indicador</t>
  </si>
  <si>
    <t>Meta del Indicador (%)</t>
  </si>
  <si>
    <t>Resultado del Indicador</t>
  </si>
  <si>
    <t>Observaciones / Análisis</t>
  </si>
  <si>
    <t>Soporte / Ubicación de Evidencia</t>
  </si>
  <si>
    <t>ÍTEMS</t>
  </si>
  <si>
    <t>Vigencia</t>
  </si>
  <si>
    <t>Registre el código del rubro presupuestal según el catálogo de clasificación del gasto establecido por el Ministerio de Hacienda y Crédito Público.</t>
  </si>
  <si>
    <t>Identifique el concepto o componente del gasto sobre el cual se implementará la medida de austeridad, de acuerdo con la normatividad vigente aplicable.</t>
  </si>
  <si>
    <t>Defina la estrategia o conjunto de acciones orientadas a mejorar la eficiencia en el uso de los recursos, así como a controlar o reducir el gasto asociado al rubro seleccionado.</t>
  </si>
  <si>
    <t>Describa de forma clara y concreta las acciones que se implementarán para desarrollar la estrategia de austeridad definida.</t>
  </si>
  <si>
    <t>Relacione las actividades específicas que se desarrollarán para implementar la estrategia de austeridad.</t>
  </si>
  <si>
    <t>Indique el cargo, área o dependencia responsable de ejecutar las actividades definidas y de garantizar el cumplimiento de las metas establecidas.</t>
  </si>
  <si>
    <t>Registre el nombre del indicador que permitirá medir el nivel de cumplimiento o desempeño de la estrategia implementada.</t>
  </si>
  <si>
    <t>Especifique la fórmula matemática utilizada para calcular el indicador, indicando claramente las variables que intervienen en su medición.</t>
  </si>
  <si>
    <t>Defina el valor objetivo que se espera alcanzar para el indicador durante la vigencia evaluada.</t>
  </si>
  <si>
    <t>Registre el valor estimado de ahorro que se espera generar con la implementación de la estrategia, expresado en pesos u otra unidad de medida aplicable</t>
  </si>
  <si>
    <t>Indique el cargo o dependencia encargada de realizar el seguimiento, control y verificación del cumplimiento de las metas e indicadores establecidos.</t>
  </si>
  <si>
    <t>No.de estrategia</t>
  </si>
  <si>
    <t xml:space="preserve">Actividades de Implementación de la estrategia </t>
  </si>
  <si>
    <t>Indicador de Cumplimiento</t>
  </si>
  <si>
    <t>Meta de Ahorro Estimada</t>
  </si>
  <si>
    <t>Dependencia Responsable del Cumplimiento</t>
  </si>
  <si>
    <t>Formulación Plan de Austederidad</t>
  </si>
  <si>
    <t xml:space="preserve">Seguimiento </t>
  </si>
  <si>
    <t>Primer trimestre</t>
  </si>
  <si>
    <t>Segundo trimestre</t>
  </si>
  <si>
    <t>Tercer trimestre</t>
  </si>
  <si>
    <t>Cuarto trimestre</t>
  </si>
  <si>
    <t>A-01-01-01-001-008</t>
  </si>
  <si>
    <t>HORAS EXTRAS Y RECARGOS</t>
  </si>
  <si>
    <r>
      <t>Reducir en un tres por ciento (3 %) el gasto por horas extras y recargos frente a la vig</t>
    </r>
    <r>
      <rPr>
        <sz val="8"/>
        <rFont val="Arial"/>
        <family val="2"/>
      </rPr>
      <t>encia anterior, mediante la definición de lineamientos institucionales a través de la adopción de un procedimiento y su respectiva socialización a nivel nacional; y el control previo mediante el  seguimiento a la programación de turnos y horas extras por parte de las regionales y dependencias del nivel central.</t>
    </r>
    <r>
      <rPr>
        <sz val="8"/>
        <color rgb="FFFF0000"/>
        <rFont val="Arial"/>
        <family val="2"/>
      </rPr>
      <t xml:space="preserve">
</t>
    </r>
    <r>
      <rPr>
        <sz val="8"/>
        <color theme="1"/>
        <rFont val="Arial"/>
        <family val="2"/>
      </rPr>
      <t xml:space="preserve">
</t>
    </r>
    <r>
      <rPr>
        <b/>
        <sz val="8"/>
        <color theme="1"/>
        <rFont val="Arial"/>
        <family val="2"/>
      </rPr>
      <t>NOTA:</t>
    </r>
    <r>
      <rPr>
        <sz val="8"/>
        <color theme="1"/>
        <rFont val="Arial"/>
        <family val="2"/>
      </rPr>
      <t xml:space="preserve"> </t>
    </r>
    <r>
      <rPr>
        <i/>
        <sz val="8"/>
        <color theme="1"/>
        <rFont val="Arial"/>
        <family val="2"/>
      </rPr>
      <t>El cumplimiento de  la meta de reducción estará sujeta a las novedades de personal y condiciones operativas propias de una entidad de orden nacional, tales como nombramientos derivados de concursos de méritos, encargos, traslados, comisiones, vacancias temporales o definitivas, así como a variaciones en la demanda del servicio migratorio y disposiciones de orden nacional o internacional, garantizando en todo caso la continuidad del servicio misional.</t>
    </r>
  </si>
  <si>
    <r>
      <t xml:space="preserve">La estrategia se desarrollará mediante la adopción de un procedimiento que establece los criterios, responsables y etapas para la autorización, programación y control de horas extras y recargos, </t>
    </r>
    <r>
      <rPr>
        <sz val="8"/>
        <rFont val="Arial"/>
        <family val="2"/>
      </rPr>
      <t xml:space="preserve">así como la socialización de la distribución presupuestal del rubro de horas extras y recagos asignada para la vigencia. </t>
    </r>
    <r>
      <rPr>
        <sz val="8"/>
        <color theme="1"/>
        <rFont val="Arial"/>
        <family val="2"/>
      </rPr>
      <t xml:space="preserve">
Su implementación estará a cargo de la Subdireccion de Talento Humano, quien ejercerá el control sobre la programación de turnos y la autorización de horas extras reportadas por las todas las Direcciones de la Entidad, conforme a los lineamientos definidos y a las necesidades del servicio. 
El seguimiento se realizará a través del monitoreo periódico de la ejecución presupuestal d</t>
    </r>
    <r>
      <rPr>
        <sz val="8"/>
        <rFont val="Arial"/>
        <family val="2"/>
      </rPr>
      <t>el rubro de horas extras y recargos</t>
    </r>
    <r>
      <rPr>
        <sz val="8"/>
        <color theme="1"/>
        <rFont val="Arial"/>
        <family val="2"/>
      </rPr>
      <t>, con el fin de verificar el cumplimiento de la meta de reducción establecida y adoptar los ajustes que resulten necesarios, garantizando la continuidad del servicio misional de la Entidad.</t>
    </r>
  </si>
  <si>
    <t>REDUCIR</t>
  </si>
  <si>
    <t>Establecer y socializar, conforme a la circular institucional vigente, los topes máximos de ejecución por regional y dependencias del nivel central para el reconocimiento de horas extras y recargos, de acuerdo con la distribución presupuestal aprobada para la vigencia.</t>
  </si>
  <si>
    <t>COORDINADOR(A) GRUPO DE ADMINISTRACIÓN DE PERSONAL</t>
  </si>
  <si>
    <t xml:space="preserve">Cumplimiento de los topes institucionales de horas extras y recargos por regional </t>
  </si>
  <si>
    <t>(Número de regionales y dependencias que cumplen con los topes establecidos / Número de regionales y dependencias)*100</t>
  </si>
  <si>
    <t>No Aplica</t>
  </si>
  <si>
    <t>SUBDIRECCIÓN DE TALENTO HUMANO</t>
  </si>
  <si>
    <t>Realizar seguimiento mensual comparativo de la ejecución de horas extras y recargos frente al mismo periodo de la vigencia anterior, con el fin de verificar el cumplimiento de la meta de reducción del tres por ciento (3%) y adoptar acciones de mejora oportunas.</t>
  </si>
  <si>
    <t>COORDINADOR(A) GRUPO DE NÓMINA</t>
  </si>
  <si>
    <t>Variación porcentual del gasto en horas extras y recargos</t>
  </si>
  <si>
    <t>[(Gasto mensual horas extras y recargos vigencia actual – Gasto mensual mismo periodo vigencia anterior) / Gasto mensual mismo periodo vigencia anterior] × 100
(Gasto mensual horas extras y recargos 2026/Gasto mensual horas extras y recagos 2025)*100</t>
  </si>
  <si>
    <t xml:space="preserve">
A-02-02-02-10</t>
  </si>
  <si>
    <r>
      <rPr>
        <sz val="8"/>
        <rFont val="Arial"/>
        <family val="2"/>
      </rPr>
      <t>Hacer seguimiento al re</t>
    </r>
    <r>
      <rPr>
        <sz val="8"/>
        <color theme="1"/>
        <rFont val="Arial"/>
        <family val="2"/>
      </rPr>
      <t>conocimiento de viáticos durante la vigencia 2026 mediante la aplicación estricta de los criterios de necesidad, oportunidad y racionalidad del gasto, en cumplimiento de lo dispuesto en los artículos 4 y 5 de la Resolución 1207 de 2022 para la solicitud de tiquetes al interior y exterior del país, así como de los memorandos internos vigentes, priorizando la planeación, autorización previa y justificación de las comisiones de servicio, el uso eficiente de los recursos asignados y el seguimiento permanente a la ejecución del rubro, en atención a las condiciones operativas propias de una Entidad de orden nacional y garantizando la continuidad del servicio misional.</t>
    </r>
  </si>
  <si>
    <t>La implementación de la estrategia se fundamenta en el fortalecimiento de los controles previos y de seguimientos periodico para el reconocimiento de viáticos y la solicitud de tiquetes, asegurando que las comisiones de servicio respondan a necesidades operativas debidamente justificadas y autorizadas. En este sentido, se aplicarán de manera estricta los procedimientos establecidos en los artículos 4 y 5 de la Resolución 1207 de 2022 y los lineamientos internos vigentes, promoviendo una adecuada planeación de las comisiones y un control sistemático de la ejecución presupuestal del rubro, con el propósito de optimizar el uso de los recursos, alcanzar las metas en la gestión de las acciones del Plan de Austeridad 2026 y garantizar la continuidad del servicio misional de la Entidad como organismo de seguridad de orden nacional.</t>
  </si>
  <si>
    <t>MONITOREAR</t>
  </si>
  <si>
    <t>Socializar a las dependencias los lineamientos normativos y procedimentales vigentes para la solicitud de comisiones de servicio, tiquetes y reconocimiento de viáticos, en cumplimiento de los artículos 4 y 5 de la Resolución 1207 de 2022 y de los lineamientos internos aplicables</t>
  </si>
  <si>
    <t>COORDINADOR GRUPO VIÁTICOS</t>
  </si>
  <si>
    <t>Socialización de los lineamientos para comisiones y viáticos realizada a nivel nacional</t>
  </si>
  <si>
    <t xml:space="preserve">
No Aplica
</t>
  </si>
  <si>
    <t>Verificar que las solicitudes de comisiones de servicio y tiquetes, tanto al interior como al exterior del país, cumplan con los requisitos, criterios y autorizaciones previas establecidos en la normatividad vigente.</t>
  </si>
  <si>
    <t>Cumplimiento normativo en solicitudes de comisiones y viáticos</t>
  </si>
  <si>
    <t>(Número de solicitudes presentadas que cumplen requisitos / Total de solicitudes presentadas) × 100</t>
  </si>
  <si>
    <t xml:space="preserve">Demanda
</t>
  </si>
  <si>
    <t>Realizar seguimiento periódico a la ejecución presupuestal del rubro de viáticos frente a la apropiación asignada para la vigencia, con el fin de controlar su comportamiento y adoptar medidas oportunas de optimización del gasto.</t>
  </si>
  <si>
    <t>Nivel de ejecución presupuestal del rubro de viáticos</t>
  </si>
  <si>
    <t>(Ejecución presupuestal acumulada de viáticos / Apropiación vigente de viáticos) × 100</t>
  </si>
  <si>
    <t>A-02-02-02-008-004</t>
  </si>
  <si>
    <t>EVENTOS - ENCUENTROS VIRTUALES</t>
  </si>
  <si>
    <r>
      <t xml:space="preserve">Adoptar metodología de ejecución de eventos y encuentros institucionales durante la vigencia 2026, mediante modalidades alternativas y complementarias a la presencialidad tradicional, </t>
    </r>
    <r>
      <rPr>
        <sz val="8"/>
        <rFont val="Arial"/>
        <family val="2"/>
      </rPr>
      <t>haciendo uso de las tecnologías de la información</t>
    </r>
    <r>
      <rPr>
        <sz val="8"/>
        <color rgb="FF0070C0"/>
        <rFont val="Arial"/>
        <family val="2"/>
      </rPr>
      <t xml:space="preserve"> </t>
    </r>
    <r>
      <rPr>
        <sz val="8"/>
        <color theme="1"/>
        <rFont val="Arial"/>
        <family val="2"/>
      </rPr>
      <t xml:space="preserve">tales como encuentros virtuales, esquemas híbridos, sesiones descentralizadas y uso de herramientas colaborativas institucionales, priorizando estas opciones cuando la naturaleza de la actividad y las herramientas del Modelo Integrado de Planeación y Gestión (MIPG) lo permitan, con el fin de racionalizar los costos asociados a logística, desplazamientos y apoyo operativo.
</t>
    </r>
    <r>
      <rPr>
        <b/>
        <i/>
        <sz val="8"/>
        <color theme="1"/>
        <rFont val="Arial"/>
        <family val="2"/>
      </rPr>
      <t>NOTA:</t>
    </r>
    <r>
      <rPr>
        <i/>
        <sz val="8"/>
        <color theme="1"/>
        <rFont val="Arial"/>
        <family val="2"/>
      </rPr>
      <t xml:space="preserve"> La estrategia reconoce que determinadas actividades, por sus características técnicas, metodológicas o de evaluación, requieren desarrollarse de manera presencial, garantizando en todo caso el cumplimiento de los objetivos misionales y estratégicos de Migración Colombia como Entidad de orden nacional (Requerimientos de la Caja de Herramientas de Integridad- Política de Integridad MIPG).</t>
    </r>
  </si>
  <si>
    <r>
      <t xml:space="preserve">La estrategia se ejecutará mediante la evaluación previa de la naturaleza, alcance y requerimientos de cada evento o encuentro institucional, con el fin de definir la modalidad más eficiente para su ejecución, priorizando el uso de esquemas virtuales, híbridos u otras alternativas organizativas que permitan optimizar recursos, de conformidad con las herramientas del Modelo Integrado de Planeación y Gestión (MIPG). Para su implementación, se promoverá el uso de plataformas tecnológicas institucionales, la coordinación </t>
    </r>
    <r>
      <rPr>
        <sz val="8"/>
        <rFont val="Arial"/>
        <family val="2"/>
      </rPr>
      <t xml:space="preserve">interprocesos </t>
    </r>
    <r>
      <rPr>
        <sz val="8"/>
        <color theme="1"/>
        <rFont val="Arial"/>
        <family val="2"/>
      </rPr>
      <t>y la racionalización de los apoyos logísticos y operativos, manteniendo la realización de actividades presenciales únicamente cuando estas resulten indispensables por razones técnicas, metodológicas o de impacto institucional.</t>
    </r>
  </si>
  <si>
    <t>Elaborar mensualmente un informe que consolide los eventos y encuentros institucionales realizados bajo modalidades virtuales, híbridas o descentralizadas, incluyendo la estimación de los costos evitados en logística, desplazamientos y apoyos operativos frente a su realización presencial.</t>
  </si>
  <si>
    <t>GRUPO DE BIENESTAR</t>
  </si>
  <si>
    <t xml:space="preserve">Valor reducido por realización o desarrollo de actividades en modalidad virtual </t>
  </si>
  <si>
    <t>(Costo de los eventos en modalidad virtual realizados - Costo de los eventos en modalidad presencial)</t>
  </si>
  <si>
    <t>≥20%</t>
  </si>
  <si>
    <t>UNIDAD ADMINISTRATIVA ESPECIAL MIGRACIÓN COLOMBIA</t>
  </si>
  <si>
    <t>PROCESO</t>
  </si>
  <si>
    <t>Direccionamiento Estratégico</t>
  </si>
  <si>
    <t>CÓDIGO</t>
  </si>
  <si>
    <t xml:space="preserve">EDF.67 </t>
  </si>
  <si>
    <t>FORMATO</t>
  </si>
  <si>
    <t>Matriz Plan de Austeridad</t>
  </si>
  <si>
    <t>VERSIÓN</t>
  </si>
  <si>
    <t>A-02-02-01-003-002</t>
  </si>
  <si>
    <t>PUBLICIDAD Y AVISOS INSTITUCIONALES - SUSCRIPCIÓN A PERIÓDICOS, REVISTAS, 
PUBLICACIONES Y BASES DE DATOS</t>
  </si>
  <si>
    <t>Desarrollar campañas internas y externas con el recurso propio (humano y tecnológico) de la Oficina de Comunicaciones.</t>
  </si>
  <si>
    <t>Diseñar y divulgar todas las campañas solicitadas por las diferentes áreas de la entidad a través de medios digitales internos y externos propios a cargo de la Oficina de Comunicaciones, sin generar gastos adicionales.</t>
  </si>
  <si>
    <t>1. Divulgar en medios digitales y redes sociales propias, o por medio de alianzas estratégicas, la información generada por la entidad sin incurrir en gastos de publicidad, licencias de streaming para eventos en vivo, entre otras herramientas digitales con costos adicionales al presupuesto y actividades aprobados.
2. Evaluar piezas y productos gráficos y audiovisuales derivados de alianzas y convenios que pueden generar costos adicionales para la entidad y/o riesgos reputacionales.</t>
  </si>
  <si>
    <t xml:space="preserve">JEFE OFICINA COMUNICACIONES </t>
  </si>
  <si>
    <t>Ahorro promedio por campaña</t>
  </si>
  <si>
    <t>(Costo promedio interno de campaña/Costo promedio campaña mercado)*100</t>
  </si>
  <si>
    <t xml:space="preserve">OFICINA DE COMUNICACIONES </t>
  </si>
  <si>
    <t>Optimizar el monitoreo de medios de comunicación para ampliar la cobertura y efectividad de los reportes en tiempo real, reducir suscripciones a diarios impresos, y disminuir las horas extras del equipo humano interno dedicado a esa actividad.</t>
  </si>
  <si>
    <t>Obtener el servicio a través de una empresa especializada en monitoreo de medios de comunicación, que permite mejorar el seguimiento a las noticias y temas de interés institucional para: minimizar riesgos de reputación y posicionamiento; alertar en tiempo real a la entidad sobre situaciones que puedan escalar a una crisis mediática; obtener métricas y análisis cualitatio/cuantitativo de las comunicaciones de las emitidas y de las menciones relevantes en el entorno mediático; entre otros. A su vez, lo anterior permitirá disminuir la carga laboral y pago de horas extras al equipo interno encargado de desarrollar la actividad, reportar adecuadamente las acciones de seguimiento al mapa de riesgos reputacionales a cargo de la Oficina de Comunicaciones.</t>
  </si>
  <si>
    <t>1. Contratar una empresa especializada en monitoreo de medios de comunicación.
2. Realizar seguimiento diario y en tiempo real a los impactos noticiosos, menciones, alertas y otros temas de interés en radio, televisión, prensa impresa, e internet.
3. Consolidar y reportar el análisis cualitativo y cantitativo de los impactos de medios de la entidad.
4. Cancelar suscripciones a diarios impresos.
5. Retirar la actividad de monitoreo del equipo interno.</t>
  </si>
  <si>
    <t>Monitoreo de medios</t>
  </si>
  <si>
    <t>(Costo promedio hora extra y horas dedicadas al monitoreo de equipo interno - costo mensual del servicio de monitoreo contratado).</t>
  </si>
  <si>
    <t>Reforzar el relacionamiento con periodistas para la publicación de contenido institucional de la Entidad sin costo (Free press), evitando pauta publicitaria en medios de comunicación</t>
  </si>
  <si>
    <t>Robustecer el relacionamiento con periodistas y medios de comunicación interesados en noticias de la Entidad para aumentar la presencia institucional positiva sin recurrir a contenidos patrocinados, lo que representa un ahorro significativo de notas emitidas que se puede cuantificar en el monitoreo de medios.</t>
  </si>
  <si>
    <t>1. Identificar periodistas y medios de comunicación interesados en noticias de la entidad.
2. Creación de grupos de WhatsApp con periodistas (nacional y regionales) para facilitar la difusión de boletines y comunicados.
3. Fortalecer el relacionamiento con periodistas y atender sus solicitudes de informacióon o aclaraciones de la información emitida.
4. Consolidar y reportar el análisis cualitativo y cuantitativo de los impactos en medios promovidos desde la Oficina de Comunicaciones.</t>
  </si>
  <si>
    <t>Reducción del costo mediante el robustecimiento del relacionamiento de medios comunicación</t>
  </si>
  <si>
    <t>(Costo de publirreportaje por noticia - Free Press)</t>
  </si>
  <si>
    <t>Actualización de software de edición profesional de video para ahorrar costo de licenciamiento anual</t>
  </si>
  <si>
    <t>Cambiar el software de edición de video de Adobe Premiere y el número de licencias adquiridas a licencias de Capcut profesionales.</t>
  </si>
  <si>
    <t>1. Cancelar las licencias anuales de Adobe Premiere.
2. Adquirir licencias de Capcut Profesional.</t>
  </si>
  <si>
    <t xml:space="preserve">JEFES DE OFICINA TECNOLOGÍA Y OFICINA DE COMUNICACIONES </t>
  </si>
  <si>
    <t>Beneficios por cambio de software</t>
  </si>
  <si>
    <t>(Costo de licencia anual  Adobe Premier - Costo de licencia anual Capcut Profesional)</t>
  </si>
  <si>
    <t>A-02-02-02-007-002</t>
  </si>
  <si>
    <t>ARRENDAMIENTO Y MANTENIMIENTO DE BIENES E INMUEBLES</t>
  </si>
  <si>
    <t>Optimizar la infraestructura física institucional mediante la priorización estratégica de sedes (CFSM y PCM), asegurando que el gasto en arrendamientos se destine exclusivamente a inmuebles esenciales para la continuidad operativa y la calidad del servicio.</t>
  </si>
  <si>
    <t>Evaluar el aprovechamiento del espacio en los inmuebles actuales (propios o arrendados) para determinar si la necesidad puede cubrirse mediante la redistribución de áreas existentes antes de contratar una nueva sede.</t>
  </si>
  <si>
    <t>OPTIMIZAR</t>
  </si>
  <si>
    <r>
      <t xml:space="preserve">1. Diagnóstico de Capacidad y Vacancia: Evaluar el aprovechamiento del espacio en los inmuebles actuales (propios o arrendados) para determinar si la necesidad puede cubrirse mediante la redistribución de áreas existentes antes de contratar una nueva sede.
2. Realizar socialización con las Regionales de los lineamientos de priorización frente a nuevos arrendamientos. </t>
    </r>
    <r>
      <rPr>
        <sz val="8"/>
        <rFont val="Arial"/>
        <family val="2"/>
      </rPr>
      <t>Mediante resolucón se realiza la adopción de los lineamientos, para posteriormente socializarlos y garantizar su cumplimiento en la Entidad.</t>
    </r>
    <r>
      <rPr>
        <sz val="8"/>
        <color rgb="FF000000"/>
        <rFont val="Arial"/>
        <family val="2"/>
      </rPr>
      <t xml:space="preserve">
3.Diligenciar formato lista de chequeo para los nuevos arrendamientos. </t>
    </r>
    <r>
      <rPr>
        <sz val="8"/>
        <rFont val="Arial"/>
        <family val="2"/>
      </rPr>
      <t>Esto: Garantiza que todas las Regionales evalúen sus necesidades bajo los mismos parámetros. sirve como evidencia del debido proceso en la etapa precontractual. facilita la toma de decisiones al permitir aprobar o rechazar una solicitud basada en datos y no en apreciaciones. y evita la contratación de inmuebles con problemas legales, estructurales o costos por encima del mercado.</t>
    </r>
  </si>
  <si>
    <t>COORDINADOR(A) ADMINISTRATIVO(A) / DIRECTOR(AS) REGIONALES</t>
  </si>
  <si>
    <t xml:space="preserve">Arrendamientos nuevos solicitados priorizados </t>
  </si>
  <si>
    <t xml:space="preserve"> Número de arriendamientos nuevos solicitados priorizados / Número de arriendamientos aprobados</t>
  </si>
  <si>
    <t xml:space="preserve">100%
</t>
  </si>
  <si>
    <t>SUBDIRECCIÓN ADMINISTRATIVA Y FINANCIERA</t>
  </si>
  <si>
    <t>A-02-02-01-003-003</t>
  </si>
  <si>
    <t xml:space="preserve">VEHÍCULOS OFICIALES </t>
  </si>
  <si>
    <t>Control del parque automotor mediante la gestión de baja y entrega a título gratuito de vehículos con vida útil avanzada a entidades públicas, con el fin de reducir la carga operativa y los costos asociados a su mantenimiento y operación.</t>
  </si>
  <si>
    <t>Ejercer control permanente sobre el parque automotor institucional mediante la identificación, verificación y evaluación de los vehículos con vida útil avanzada, con el propósito de gestionar su baja y entrega a título gratuito a entidades públicas, cuando aplique, como medida de austeridad.
Esta estrategia busca reducir la flota vehicular y la carga operativa asociada, disminuir los costos derivados del mantenimiento, asegurabilidad, expedición de SOAT, consumo de combustible y demás gastos recurrentes, y fortalecer la administración eficiente de los bienes institucionales, en concordancia con los principios de austeridad y uso racional de los recursos públicos.</t>
  </si>
  <si>
    <t>CONTROLAR</t>
  </si>
  <si>
    <t>1. Identificación de vehículos del parque automotor con vida útil avanzada, conforme a los criterios del procedimiento de baja de bienes AGAP.10 Baja de bienes v5.
2. Evaluación técnica y financiera del estado y de los costos asociados a la tenencia de los vehículos identificados, con el proposito de establecer la justificación para emitir el concepto de baja.
3. Seguimiento al trámite administrativo y técnico del proceso de baja de los vehículos, desde la emisión del concepto de baja hasta su culminación, conforme al procedimiento de baja de bienes AGAP.10 Baja de bienes v5.</t>
  </si>
  <si>
    <t>Número de vehículos identificados para baja</t>
  </si>
  <si>
    <t>(Número de vehículos con concepto para bajas / Total de vehículos activos) × 100</t>
  </si>
  <si>
    <t>A-02-02-02-008-009</t>
  </si>
  <si>
    <t>IMPRESIÓN Y FOTOCOPIADO</t>
  </si>
  <si>
    <t>Monitorear el consumo de impresiones y copias de la UAEMC de acuerdo con la cuota de impresión asignada por dependencia y/o por usuario.</t>
  </si>
  <si>
    <t xml:space="preserve">                                                                                                                                                                                                                                                                   Hacer seguimiento al gasto en servicios de impresión a través del monitoreo periódico (trimestral) de la demanda del servicio a nivel nacional, validando la necesidad del servicio frente a los requisitos del proveedor y promoviendo una cultura de 'Cero Papel' en los funcionarios para optimizar los recursos operativos.</t>
  </si>
  <si>
    <r>
      <t xml:space="preserve">Realizar </t>
    </r>
    <r>
      <rPr>
        <sz val="8"/>
        <rFont val="Arial"/>
        <family val="2"/>
      </rPr>
      <t>Monitoreo tr</t>
    </r>
    <r>
      <rPr>
        <sz val="8"/>
        <color rgb="FF000000"/>
        <rFont val="Arial"/>
        <family val="2"/>
      </rPr>
      <t>imestral de la cuota de impresión asignada por dependencia y/o por usuario.</t>
    </r>
  </si>
  <si>
    <t>SUPERVISOR(A) DEL CONTRATO</t>
  </si>
  <si>
    <t>Índice de Variación Trimestral del Consumo de Impresiones</t>
  </si>
  <si>
    <r>
      <t xml:space="preserve">
</t>
    </r>
    <r>
      <rPr>
        <u/>
        <sz val="8"/>
        <color theme="1"/>
        <rFont val="Arial"/>
        <family val="2"/>
      </rPr>
      <t>impresiones trimestre 2025 – impresiones trimestre 2026</t>
    </r>
    <r>
      <rPr>
        <sz val="8"/>
        <color theme="1"/>
        <rFont val="Arial"/>
        <family val="2"/>
      </rPr>
      <t xml:space="preserve">  X  100 impresiones trimestre 2025
</t>
    </r>
  </si>
  <si>
    <t>1. Realizar socialización sobre la asignación de cupos mensuales a las diferentes sedes.
2. Realizar monitoreo identificando posibles aumentos de consumo que se puedan generar.</t>
  </si>
  <si>
    <t>A-02-02-02-008-002
A-02-02-02-008-003</t>
  </si>
  <si>
    <t xml:space="preserve">CONTRATOS DE PRESTACIÓN DE SERVICIOS PROFESIONALES Y DE APOYO A LA GESTIÓN </t>
  </si>
  <si>
    <t xml:space="preserve">Control periodico sobre los valores fijados como honorarios para los contratos de prestación de servicios profesionales y de apoyo a la gestión. </t>
  </si>
  <si>
    <t xml:space="preserve">Verificar que los valores establecidos como honorarios para la suscripción de contratos de prestación de servicios profesionales sean fijados conforme a la Resolución 5008 del 18 de diciembre de 2025 o el acto administrativo que se defina para tal fin, igualmente desde el proceso de Gestión Contractual se reaizará la revisión de los procesos correspondientes a rubros de inversión para  que cada uno de ellos cuente con la certificación expedida por parte de la Oficina Asesora de Planeación, asegurando la disponibilidad presupuestal y la consecución de las metas y objetivos dle proyecto de inversión. 
NOTA: La estrategía planteada por la entidad respecto a contratos de prestación de servicios profesionales y de apoyo a la gestión obeden a iniciativas de control, lo anterior considerando que la entidad ha asumido nuevos contratos que antes eran financiados a través de programas de cooperación internacional, sin embargo la limitación de los mismos ha obligado a la entidad a garantizar a través de dicha figura la prestación continua e ininterrumpida en el servicio a nivel nacional, por lo anterior la reduccción en la suscripción de dichos contratos se encuentra limitada.  </t>
  </si>
  <si>
    <t xml:space="preserve">Durante la revisión de los estudios previos y demás documentos del proceso el GIT Contratos verificará que los valores fijados como honorarios correspondan a las categorías, niveles, formación pregrado, posgrado y experiencia mínima establecida en la Resolución 5008 del 18 de diciembre de 2026 o el acto administrativo que se suscriba para tal fin. </t>
  </si>
  <si>
    <t xml:space="preserve">COORDINADOR GRUPO DE CONTRATOS </t>
  </si>
  <si>
    <t>Seguimientos contratos prestación de servicios profesionales</t>
  </si>
  <si>
    <t>(Número de contratos prestación de servicios profesionales suscritos que cumplan la tabla de honorarios  / Número de contratos prestación de servicios profesionales suscritos) * 100</t>
  </si>
  <si>
    <t xml:space="preserve">El Grupo de contratos verificará que el 100% de los procesos que sean radicados y que correspondan a rubros de inversión contengan y sean publicados junto con la certificación expedida por la Oficina Asesora de Planeación a fin de garantizar la disponibilidad Presupuestal y que los mismos sean suscritos en marco de los objetivos y metas de los proyectos de inversión fijados por la UAEMC </t>
  </si>
  <si>
    <t>(Número de contratos con certificación de la Oficina de Planeación / Número de contratos con cargo a recursos de proyectos de inversión) * 100</t>
  </si>
  <si>
    <t>A-02-02-02-008-005</t>
  </si>
  <si>
    <t>SEGURIDAD Y VIGILANCIA</t>
  </si>
  <si>
    <t xml:space="preserve">Optimizar en la modalidad del servicio de vigilancia </t>
  </si>
  <si>
    <t xml:space="preserve"> Optimizar del servicio de vigilancia presencial de 24 horas a 12 horas en determinadas sedes, así como el retiro de su armamento  </t>
  </si>
  <si>
    <r>
      <t xml:space="preserve">Cumplir con las alzas en las tarifas estipuladas por la superintendencia de Vigilancia y Seguridad Privada plasmadas en la Resolución N° 20251000059517CS del 8 de agosto de 2025.  
</t>
    </r>
    <r>
      <rPr>
        <sz val="8"/>
        <rFont val="Arial"/>
        <family val="2"/>
      </rPr>
      <t>Establecer</t>
    </r>
    <r>
      <rPr>
        <sz val="8"/>
        <color rgb="FFFF0000"/>
        <rFont val="Arial"/>
        <family val="2"/>
      </rPr>
      <t xml:space="preserve"> </t>
    </r>
    <r>
      <rPr>
        <sz val="8"/>
        <color theme="1"/>
        <rFont val="Arial"/>
        <family val="2"/>
      </rPr>
      <t xml:space="preserve"> las sedes donde se realizará la reducción</t>
    </r>
    <r>
      <rPr>
        <sz val="8"/>
        <color rgb="FF00B050"/>
        <rFont val="Arial"/>
        <family val="2"/>
      </rPr>
      <t xml:space="preserve"> </t>
    </r>
    <r>
      <rPr>
        <sz val="8"/>
        <rFont val="Arial"/>
        <family val="2"/>
      </rPr>
      <t xml:space="preserve">atendiendo los criterios establecidos para tal fin. (Regional Andina, Guajira, Caribe, antioquia, Oriente, Orinoquia y Nariño)
</t>
    </r>
    <r>
      <rPr>
        <sz val="8"/>
        <color rgb="FF00B050"/>
        <rFont val="Arial"/>
        <family val="2"/>
      </rPr>
      <t xml:space="preserve">
</t>
    </r>
    <r>
      <rPr>
        <sz val="8"/>
        <rFont val="Arial"/>
        <family val="2"/>
      </rPr>
      <t>Establecer la reducción de servicios de vigilancia de 24 a 12 horas y reducción de armamento en las sedes reginales priorizadas.</t>
    </r>
    <r>
      <rPr>
        <sz val="8"/>
        <color rgb="FF0070C0"/>
        <rFont val="Arial"/>
        <family val="2"/>
      </rPr>
      <t xml:space="preserve">
</t>
    </r>
    <r>
      <rPr>
        <sz val="8"/>
        <color rgb="FFFF0000"/>
        <rFont val="Arial"/>
        <family val="2"/>
      </rPr>
      <t xml:space="preserve">
</t>
    </r>
    <r>
      <rPr>
        <sz val="8"/>
        <color theme="1"/>
        <rFont val="Arial"/>
        <family val="2"/>
      </rPr>
      <t>Reducir al valor del pago mensual de las facturas a la empresa de Vigilancia  garantizando la estabilidad económica durante las vigencia 2026, sin generar costos adicionales</t>
    </r>
  </si>
  <si>
    <t>SUPERVISOR (A) DEL CONTRATO</t>
  </si>
  <si>
    <t xml:space="preserve">Reducción en el costo del valor del contrato  de vigilancia 232 de 2024. </t>
  </si>
  <si>
    <t xml:space="preserve">
Costo del valor del contrato de Vigilancia y Seguridad Fisica 2026 con reducción de horas y servicios - Costo del valor del contrato de Vigilancia y Seguridad Fisica 2026 sin reducción de horas y servicios *100
</t>
  </si>
  <si>
    <r>
      <t xml:space="preserve">Desde el 15 de enero de 2026 al 31 de julio de 2026 la meta de ahorro es de </t>
    </r>
    <r>
      <rPr>
        <b/>
        <sz val="8"/>
        <color theme="1"/>
        <rFont val="Arial"/>
        <family val="2"/>
      </rPr>
      <t>$ 892,570,832</t>
    </r>
    <r>
      <rPr>
        <sz val="8"/>
        <color theme="1"/>
        <rFont val="Arial"/>
        <family val="2"/>
      </rPr>
      <t xml:space="preserve">.
Desde el 1 de agosto de 2026 al 31 de diciembre de 2026 la meta de ahorro es de </t>
    </r>
    <r>
      <rPr>
        <b/>
        <sz val="8"/>
        <color theme="1"/>
        <rFont val="Arial"/>
        <family val="2"/>
      </rPr>
      <t>$ 710.815.620
Total:   $ 1.603.386.452</t>
    </r>
    <r>
      <rPr>
        <sz val="8"/>
        <color theme="1"/>
        <rFont val="Arial"/>
        <family val="2"/>
      </rPr>
      <t xml:space="preserve">
en la vigiencia 2026</t>
    </r>
  </si>
  <si>
    <t>A-02-02-02-006-009</t>
  </si>
  <si>
    <t>SERVICIOS DE DISTRIBUCIÓN DE ELECTRICIDAD, GAS Y AGUA</t>
  </si>
  <si>
    <t>Implementar los programas de Gestión Ambiental (Programa de Agua, Programa de Energía, Programa de Residuos Sólidos), relacionados con los servicios públicos con el fin de promover un uso más eficiente de los recursos y reducir el consumo, fomentando la sostenibilidad y la responsabilidad ambiental.</t>
  </si>
  <si>
    <t>Monitorear el consumo de energía eléctrica, agua y Residuos Sólido en las diferentes sedes a Nivel nacional de Migración Colombia para la toma de deciciones, con el fin de contribuir a la sostenibilidad ambiental de la institución y eficiencia en la gestión de los recursos.</t>
  </si>
  <si>
    <t>1. Socializar a través de piezas del ahorro y uso eficiente del agua, energía y generación de residuos sólidos
2. Desarrollar charlas presenciales y/o virtuales de sensibilización para el adecuado uso y ahorro del agua, energía y generación de residuos. 
3. Desarrollar inspecciones generales del estado actual de Sanitarios, Sistemas de Agua y puntos e recolecion de los residuos peligrosos en las regionales con el fin de identificar áreas críticas que necesiten intervención o mejora inmediata.
4. Desarollar seguimiento de los almacenes, para asi identificar las ncesidades de estos y dar manejo.</t>
  </si>
  <si>
    <t xml:space="preserve">PROFESIONAL DE GESTIÓN AMBIENTAL </t>
  </si>
  <si>
    <t>Ejecución de Programas ambientales</t>
  </si>
  <si>
    <t>(Número de actividades ejecutadas de los programas ambientales / Número total de actividades planteadas en los programas ambientales) * 100</t>
  </si>
  <si>
    <t xml:space="preserve">1. Realizar obras y mantenimiento para la mejora de baterias sanitarias y estructura fisica en la regional guajira                                                                                                                                                                                                                                                         
2. Realizar obras y mantenimiento para la mejora de baterias sanitarias, aire acondicionado y sistema eléctrico en sede de cucuta y bucaramanga de la regional oriente                   </t>
  </si>
  <si>
    <t>COORDINADOR(A) ADMINISTRATIVO(A) / PROFESIONAL DE GESTIÓN AMBIENTAL</t>
  </si>
  <si>
    <t>Implementación de sistemas de mejora y mantenimiento</t>
  </si>
  <si>
    <t>(Número total de sistemas de mejora y mantenimiento en las sedes R. guajira y oriente / Número total de sistemas de mejora y mantenimiento proyectadas R. guajira y oriente ) * 100</t>
  </si>
  <si>
    <t>Comparar el consumo de la energia del nivel central de UAEMC de la vigencia 2026 con el consumo de la vigencia 2025.</t>
  </si>
  <si>
    <t>comparativo de consumo de energia 2026 vs 2025</t>
  </si>
  <si>
    <r>
      <t>(Consumo de energia en el periodo evaluado de la vigencia 2026 - consumo de energia del periodo a evaluar de 2025) / consumo de energia en el periodo a evaluar de 2025 * 100</t>
    </r>
    <r>
      <rPr>
        <sz val="8"/>
        <color rgb="FFFF0000"/>
        <rFont val="Arial"/>
        <family val="2"/>
      </rPr>
      <t> </t>
    </r>
  </si>
  <si>
    <t>Aplicando la comparación del consumo del agua del nivel central de UAEMC de la vigencia 2026 con el consumo de la vigencia 2025.</t>
  </si>
  <si>
    <t>% de consumo de agua del nivel central 2026</t>
  </si>
  <si>
    <t>(Consumo de agua en el periodo evaluado de la vigencia 2026 - consumo de agua del periodo a evaluar de 2025) / consumo de agua en el periodo a evaluar de 2025 * 100  </t>
  </si>
  <si>
    <t>Fecha de actualización:</t>
  </si>
  <si>
    <t>RECONOCIMIENTO DE VIÁTICO</t>
  </si>
  <si>
    <t>A-02-02-02-010</t>
  </si>
  <si>
    <t>Tecer trimestre</t>
  </si>
  <si>
    <t>xxxx  DE 2026</t>
  </si>
  <si>
    <t>Ejecución 2025</t>
  </si>
  <si>
    <t>Ejecución 2026</t>
  </si>
  <si>
    <t>Monto ($)</t>
  </si>
  <si>
    <t>Porcentaje (%)</t>
  </si>
  <si>
    <t xml:space="preserve">Numero de la estrategia </t>
  </si>
  <si>
    <t>Valor cuantitativo obtenido al finalizar el trimestre tras aplicar la fórmula de cálculo definida. Representa el nivel de avance o logro alcanzado en la ejecución de la estrategia de austeridad durante el periodo reportado. Debe expresarse en la unidad de medida establecida ( porcentaje o número absoluto)</t>
  </si>
  <si>
    <t>Registro de los documentos, bases de datos, actas o informes que respaldan la veracidad del resultado reportado
 Debe incluir la ruta lógica de acceso (carpeta en red, enlace a SharePoint o nombre del archivo) donde se encuentra custodiada la información para fines de auditoría o control interno.</t>
  </si>
  <si>
    <t>Horas Extras y Recargos</t>
  </si>
  <si>
    <t>Reconocimiento de Viático</t>
  </si>
  <si>
    <t>Eventos - Encuentros Virtuales</t>
  </si>
  <si>
    <t>Publicidad y avisos institucionales - suscripción a periódicos, revistas, 
publicaciones y bases de datos</t>
  </si>
  <si>
    <t>Arrendamiento y Mantenimiento de Bienes e Inmuebles</t>
  </si>
  <si>
    <t xml:space="preserve">Vehículos Oficiales </t>
  </si>
  <si>
    <t>Impresión y Fotocopiado</t>
  </si>
  <si>
    <t xml:space="preserve">Contratos de prestación de servicios profesionales y de apoyo a la gestión </t>
  </si>
  <si>
    <t>Seguridad y Vigilancia</t>
  </si>
  <si>
    <t>Servicios de Distribución de Electricidad, Gas y Agua</t>
  </si>
  <si>
    <t>Tercero trimestre</t>
  </si>
  <si>
    <t>Cuarto  trimestre</t>
  </si>
  <si>
    <t>$ 1.639.616.244
TOTAL AHORRO 2026</t>
  </si>
  <si>
    <t xml:space="preserve">Durante el primer trimestre de la vigencia 2026, se implementaron ajustes en la prestación del servicio de vigilancia en algunas sedes a nivel nacional, consistentes en la reducción de turnos de veinticuatro (24) a doce (12) horas.
De igual manera, se impartió instrucción a la empresa de vigilancia para el retiro total del armamento asignado en determinadas sedes del país, ejecutándose la recolección del mismo hasta alcanzar un inventario de cero (0) armas en dichas instalaciones. </t>
  </si>
  <si>
    <t>Se realizó el seguimiento y control a la ejecución del presupuesto de viáticos de la vigencia 2026, mediante la elaboración del reporte correspondiente. Adicionalmente, en el mes de enero se emitieron los memorandos sobre Lineamientos Institucionales de Austeridad y Restricción de Comisiones al Interior del País – Vigencia 2026, así como los Lineamientos Operativos para el trámite de comisiones.</t>
  </si>
  <si>
    <t>Se evidencia que las regionales y dependencias, en su mayoría, dan cumplimiento a los lineamientos establecidos en el Plan de Austeridad para la programación y trámite de comisiones. No obstante, el Grupo de Pasajes y Viáticos realiza seguimiento diario a las solicitudes registradas por cada dependencia y regional, con el fin de verificar la correcta aplicación de los criterios definidos. En los casos en que se identifican comisiones que no se ajustan a los lineamientos, se efectúan observaciones y se adoptan las medidas correspondientes, con base en la justificación presentada por cada área, garantizando así el control del gasto y la adecuada ejecución presupuestal.</t>
  </si>
  <si>
    <t>Durante el período evaluado se realizó seguimiento periódico a la ejecución presupuestal del rubro de viáticos frente a la apropiación asignada para la vigencia 2026. Como resultado, se alcanzó una ejecución del 32,01%, lo que evidencia un comportamiento controlado y progresivo del gasto, acorde con la planeación establecida. Este avance permite mantener disponibilidad presupuestal para atender las necesidades operativas previstas para los siguientes meses y adoptar oportunamente medidas de optimización del gasto, en cumplimiento de la estrategia de austeridad.</t>
  </si>
  <si>
    <t>13/13=100%</t>
  </si>
  <si>
    <t xml:space="preserve">En cumplimiento de la actividad relacionada con el establecimiento y socialización de los topes máximos de ejecución para el reconocimiento de horas extras y recargos, el Grupo de Nómina, adelantó la proyección de la distribución presupuestal por regional, conforme a la información preliminar disponible para la vigencia 2026, la cual se adjunta como soporte.
No obstante, la socialización de dichos topes a las regionales y dependencias del nivel central se encuentra pendiente, en tanto se está a la espera de la definición de la ejecución presupuestal definitiva por parte del Ministerio de Hacienda, que establecerá los valores finales asignados, incluyendo el retroactivo salarial.
Entre tanto, como medida de seguimiento y control, durante los meses de enero, febrero y marzo de 2026 se realizó el monitoreo del comportamiento de las horas extras por regional, a través de un análisis comparativo con la vigencia 2025, con el fin de identificar variaciones y prevenir desviaciones en la ejecución del gasto, NINGUNA REGIONAL EXCEDIÓ EL TOPE DE LA CIRCULAR ACTUAL. </t>
  </si>
  <si>
    <t>Durante el primer trimestre se desarrollaron ocho (8) campañas de comunicación difundidas a través de canales de comunicación externa de la entidad y no se adelantaron campañas producto de alianzas o convenios.
Listado de campañas:
-Chatbot (campaña permanente para la ciudadanía a través de un canal de atención virtual)
-CheckMig (campaña permanente para agilizar salidas de viajeros internacionales)
-Conmemoración del Día Internacional de las Manos Rojas (12 de febrero)
-Conmemoración del Día Internacional de la Mujer (7 de marzo)
-Permiso Especial de Permanencia para representantes legales o custodios de menores de edad - PEP Tutor (22 de marzo)
-Recomendaciones para viajeros en Semana Santa (28 de marzo)
-Con Dignidad Cumplimos (Hitos de la entidad enmarcados en la estrategia de logros del Gobierno Nacional) (15 de marzo)
-Nuevas tarifas para trámites migratorios (19 de febrero)</t>
  </si>
  <si>
    <t>1. Se adelantó la estructuración de los estudios previos para contratar la empresa prestadora del servicio de monitoreo de medios de comunicación, la cual se encuentra en revisión por parte del grupo de Contratos.
2. El monitoreo de medios se continúa haciendo internamente por parte del equipo de comunicciones.
3. El análisis cualitativo y cuantitativo consolidado se reporta trimestralmente mediante los indicadores de gestión a la Oficina Asesora de Planeación.
4. Los contratos de suscripción a diarios impresos se terminaron conforme al tiempo de ejecución y no se procedió a realizar renovación para este servicio; actualmente se lleva un registro de diarios en su versión digital sin pago de suscripciones.</t>
  </si>
  <si>
    <t>1. Estudios Previos contrato de Monitoreo.
2. Consolidado de monitoreo de medios diario.
3. Informe trimestral de indicadores de gestión.</t>
  </si>
  <si>
    <t>1. Se reforzó el relacionamiento con periodistas y medios de comunicación interesados en publicar noticias de la Entidad sin costo (Free Press).
2. Se actualizó la base de datos de prensa y medios de comunicación, se creó el grupo de prensa regional oriente y se complementaron los demás grupos de WhatsApp para difusión de noticias de la entidad.
3. Se reforzó la atención a medios de comunicación y periodistas que solicitan información a través de canales oficiales sobre la gestión misional de la entidad.
4. El análisis cualitativo y cuantitativo consolidado se reporta trimestralmente mediante los indicadores de gestión a la Oficina Asesora de Planeación.</t>
  </si>
  <si>
    <t>1. Se presentan evidencias de los grupos de WhatsApp para difusión a prensa y del envío de noticias vía correo electrónico.
2. Base de datos de medios de comunicación actualizada 2026.
3. Se presenta el panel de atención a PQRS de prensa y medios de comunicación, solucionadas por la Oficina de Comunicaciones a través de la plataforma Aranda.
4. Informe trimestral de indicadores de gestión.</t>
  </si>
  <si>
    <t>Se gestionó a través de la Oficina de Tecnología el cambio de las licencias anuales de Adobe Premiere y la capacitación e instalación de licencias de Capcut Profesional.</t>
  </si>
  <si>
    <t>Informe de la Oficina de Tecnología sobre la suscripción a la plataforma CapCut Profesional.
Se soporta con facturas de las cuentas de cobro de los proveedores en Orfeo (Expediente 20246231407000071E factura de Megacad 2024 por 8 licencias Adobe por valor de 29.320.000. Expediente 20252500017323E factura de RoyalTech 2025 por 4 licencias Adobe y 4 CapCut).</t>
  </si>
  <si>
    <t>Se adelantó la revisión del 100 % de los estudios previos y demás documentos de los 284 procesos publicados en la plataforma transaccional SECOP II, constatando que la totalidad cumple con los valores fijados como honorarios y se ajusta a las categorías, niveles, formación académica y experiencia mínima establecidas en la Resolución 5008 del 18 de diciembre de 2025, actualmente vigente. En este sentido, el resultado del indicador evidencia el cumplimiento de la actividad, permitiendo al GIT de Contratos y/o a la Subdirección Administrativa y Financiera ejercer un control periódico sobre los honorarios definidos para los contratos de prestación de servicios y de apoyo a la gestión, en concordancia con las políticas de austeridad establecidas por el Gobierno nacional.</t>
  </si>
  <si>
    <t>Se verificó el cumplimiento de la actividad por parte del Grupo de Contratos, evidenciando que el 100 % de los 246 procesos radicados con cargo a rubros de inversión cuentan con la certificación expedida por la Oficina Asesora de Planeación, la cual fue debidamente publicada en SECOP II junto con cada proceso. Este resultado confirma el cumplimiento de la Circular 022-1 de 2024 y garantiza tanto la disponibilidad presupuestal como la alineación de los procesos con los objetivos y metas de los proyectos de inversión de la UAEMC.</t>
  </si>
  <si>
    <t>Durante el primer trimestre, se logró identificar y contratar 4 arrendamientos nuevos (Providencia , armenia , Tunja e Ibague), cumpliendo con todos los requisitos documentales establecidos. Cada arrendamiento fue evaluado de manera exhaustiva, respaldado por la documentación completa, que incluye: el concepto técnico que valida la condición del inmueble y justifica la necesidad del mismo. Además, se presentó un análisis detallado de cada caso, señalando las razones por las cuales se debe contratar el arrendamiento de estas sedes. es una medida adecuada, considerando aspectos como evaluar el aprovechamiento del espacio en los inmuebles actuales (propios o arrendados) para determinar si la necesidad puede cubrirse mediante la redistribución de áreas existentes antes de contratar una nueva sede. Garantizando así el cumplimiento de la estrategia de austeridad y la optimización de los recursos públicos.</t>
  </si>
  <si>
    <t>Durante el primer trimestre, se logró identificar y proponer para baja un total de 19 vehículos con vida útil avanzada, cumpliendo con todos los requisitos documentales establecidos. Cada vehículo fue evaluado de manera exhaustiva, respaldado por la documentación completa, que incluye: el concepto técnico que valida la condición del vehículo y justifica la necesidad de su baja, así como la justificación mecánica que detalla las condiciones del vehículo que impiden su operación óptima. Además, se presentó un análisis detallado de cada caso, señalando las razones por las cuales la baja es una medida adecuada, considerando aspectos como los costos de mantenimiento, la antigüedad del vehículo y su eficiencia operativa. Este proceso se alineó con los criterios establecidos en la normativa interna AGAP.10 para la gestión de baja de bienes. Posteriormente, se remitió la documentación correspondiente al Grupo de Inventarios y Almacén, garantizando así el cumplimiento de la estrategia de austeridad y la optimización de los recursos públicos</t>
  </si>
  <si>
    <t>Los documentos de soporte correspondientes a cada uno de los vehículos están organizados y han sido remitidos al Grupo de Inventarios y Almacén. Para cada vehículo, se incluyen los siguientes archivos: 1) Concepto técnico de baja por vehículo; 2) Justificación mecánica detallada de cada propuesta de baja; 3) Registro de evaluación técnica y financiera del estado de los vehículos.
https://drive.google.com/drive/folders/14HxMInzVmkFTow9QExtpu3dD87TdVyJi?usp=sharing</t>
  </si>
  <si>
    <t>Durante el primer trimestre de 2026 se evidenció una disminución del 17,98% en el volumen total de impresiones y fotocopias frente al mismo periodo de 2025; no obstante, dicha reducción no se tradujo en un ahorro proporcional en el costo total, el cual solo disminuyó 0,98%. Este comportamiento se explica principalmente por el incremento de las tarifas unitarias en los tres servicios analizados y, especialmente, por el aumento significativo del consumo y costo del servicio a color, que presentó un crecimiento del 55,72% en volumen y del 347,09% en costo. En consecuencia, aunque se observa una mejora operativa en términos de contención del consumo, persiste una presión presupuestal importante derivada de la estructura tarifaria y de la composición del consumo</t>
  </si>
  <si>
    <t>En el  primer trimestre se inicia con el planteamiento de los programas ambientales debido a la estructuracion del PGA, el cual incluira dentro de los programas las actividades medibles y los indicadores correspondientes.</t>
  </si>
  <si>
    <t>Durante el trimestre se evidencio que esta actividad no aplica para efectos de austeridad en el gasto.</t>
  </si>
  <si>
    <t>N/A</t>
  </si>
  <si>
    <t>La actividad aquí descrita, se modificará. En la actualidad se encentra en proceo de estructuración de procesos contractuales de mantemientos de pozos septicos y tanques de almacenamiento, mejoras locativas.  Y no se relaciona mucho con el objeto del informe del Plan de Austeridad.</t>
  </si>
  <si>
    <t>La gestión del primer trimestre de 2026 demuestra una eficiencia excepcional, logrando reducir los costos de consumo en un 37% respecto al mismo periodo del año anterior. Este ahorro sustancial, equivalente a casi $17 millones, evidencia un control operativo riguroso y una optimización de recursos que impacta directamente de forma positiva en la rentabilidad y el presupuesto institucional.</t>
  </si>
  <si>
    <t>El indicador no presenta un resultado cuantitativo consolidado para el primer trimestre de 2026, en razón a que las actividades se desarrollaron principalmente en fases de planeación y ejecución metodológica interna.
Sin embargo, se adelantaron acciones en materia de bienestar e integridad, mediante la implementación de herramientas de Función Pública, actividades pedagógicas y estrategias de apropiación del Código de Integridad, las cuales se ejecutaron a través de la articulación interna, el uso de capacidades institucionales y herramientas disponibles, sin generación de costos adicionales.
Este enfoque permite evidenciar avances cualitativos en la implementación de la estrategia, particularmente en el fortalecimiento de la cultura organizacional y la sensibilización en valores institucionales, y contribuirá a la consolidación de resultados medibles en los siguientes periodos de evaluación.</t>
  </si>
  <si>
    <t xml:space="preserve">1- Soporte horas extras de Enero a Marzo 2026
2- Soportes de Indenización de vacaiones Enero a Marzo 2026
</t>
  </si>
  <si>
    <t xml:space="preserve">1-Lineaminetos institucionales de austeridad y Restricciones de comisiones al interior del pais </t>
  </si>
  <si>
    <t xml:space="preserve">1- Plan de austeridad primer trimestre </t>
  </si>
  <si>
    <t>1- Informe de campañas de comunicación difundidas en el primer trimestre de 2026 con enlaces a las publicaciones.</t>
  </si>
  <si>
    <t>1- Informe de supervisión y facturas Enero, Febrero y Marzo 2026</t>
  </si>
  <si>
    <t xml:space="preserve">1- Informe de Austeridad                            </t>
  </si>
  <si>
    <t xml:space="preserve">1- Informe de Austeridad                             </t>
  </si>
  <si>
    <t xml:space="preserve">1- Piezas graficas, informe de diagnostico, actas de bajas de almacen </t>
  </si>
  <si>
    <t>1- Se aporta Informe de Gestión Contratual trimestral que incluye la evidecia del cumplimiento de la actividad.</t>
  </si>
  <si>
    <t xml:space="preserve">1- Comparativo primer trimestre 2025 vs 2026
</t>
  </si>
  <si>
    <t xml:space="preserve">1-Contratos de SECOPII:
ARMENIA: CO1.PCCNTR.8766656 
TUNJA: CO1.PCCNTR.8816508 
IBAGUE: CO1.PCCNTR.8764367 </t>
  </si>
  <si>
    <t xml:space="preserve">Durante el trimestre objeto de seguimiento no se adelantaron procesos de contratación para la prestación de servicios profesionales y de apoyo a la gestión, razón por la cual no se radicaron estudios previos para la verificación y validación de honorarios por parte del Grupo Interno de Trabajo Contratos. En consecuencia, esta actividad no fue ejecutada durante el período evaluado, debido a las restricciones aplicables en materia de contratación derivadas de la Ley de Garantías Electorales, las cuales limitaron la ssucripción de la tipología contractual.
En ese sentido, la ausencia de verificaciones no obedece a incumplimientos en la ejecución de la actividad de control, sino a la inexistencia de procesos contractuales susceptibles de revisión durante el trimestre objeto de análisis. Por lo tanto, no se identificaron estudios previos, solicitudes de contratación ni documentos asociados que requirieran la validación de honorarios, circunstancia que impide realizar mediciones o emitir resultados respecto de esta actividad para el período evaluado.
Se precisa que, una vez se reanude la suscripcicón de contratos de prestación de servicios profesionales y de apoyo a la gestión y se radiquen las correspondientes solicitudes de contratación, el GIT Contratos continuará ejecutando las actividades de revisión y validación de honorarios conforme a los procedimientos y disposiciones internas asociadas a este aspecto. </t>
  </si>
  <si>
    <t xml:space="preserve">Durante el trimestre objeto de seguimiento no se radicaron procesos de contratación de prestación de servicios profesionales y de apoyo a la gestión financiados con recursos de inversión, como consecuencia de las restricciones aplicables en materia de contratación derivadas de la Ley de Garantías Electorales. En razón de lo anterior, no se presentaron solicitudes contractuales que requirieran la revisión de la certificación expedida por la Oficina Asesora de Planeación ni la verificación de los demás requisitos y soportes asociados a esta actividad de control.
En consecuencia, la actividad no fue ejecutada durante el período evaluado, debido a la inexistencia de procesos susceptibles de validación, situación que obedece a una circunstancia normativa externa y no a la omisión de las funciones de seguimiento y verificación asignadas. 
Se precisa que una vez se reanuden las actuaciones contractuales correspondientes y se radiquen las solicitudes respectivas, se efectuarán las revisiones y validaciones de conformidad con los procedimientos y disposiciones internas asociadas a este aspecto. </t>
  </si>
  <si>
    <t>No aplica para el periodo objeto de seguimiento.</t>
  </si>
  <si>
    <t>Informe de Austeridad en el gasto/ evidencia anexa</t>
  </si>
  <si>
    <t>Para este II trimestre de 2026, no hubo una disminucion significativa,  dado que para este periodo se reportaron muchos viajeros con eventualidad del mundial</t>
  </si>
  <si>
    <t xml:space="preserve"> </t>
  </si>
  <si>
    <t xml:space="preserve"> Aumento del 21,39%</t>
  </si>
  <si>
    <t>Disminución 4,61%</t>
  </si>
  <si>
    <t>Disminución  2,1%</t>
  </si>
  <si>
    <t xml:space="preserve"> Servicios de Distribución de Electricidad, Gas y Agua</t>
  </si>
  <si>
    <t>Se ejecutaron la totalidad de las actividades propuestas en el Plan de Acción Operativo Ambiental, así como la estructuración del PGA-PIGA y la matriz de impactos. Adicionalmente, se llevaron a cabo las jornadas de socialización y sensibilización programadas, apoyadas en piezas gráficas publicadas a través del canal interno "Ponte al Día".</t>
  </si>
  <si>
    <t xml:space="preserve">
Actualmente, se encuentra en ejecución el proceso para el mantenimiento de aires acondicionados y plantas eléctricas. Asimismo, avanza en fase de adjudicación el proceso contractual orientado a la intervención de la infraestructura física de la entidad.</t>
  </si>
  <si>
    <t>Se realiza el control y seguimiento trimestral de los servicios públicos de la entidad a través del formato AGAF-77</t>
  </si>
  <si>
    <t xml:space="preserve"> $ 1,603,386,452
TOTAL AHORRO 2026 </t>
  </si>
  <si>
    <t>Durante el segundo trimestre de la vigencia 2026, se mantuvieron los ajustes implementados en la prestación del servicio de vigilancia, lo que permitió consolidar las medidas de austeridad adoptadas por la entidad. Como resultado, el valor ejecutado para el segundo trimestre de 2026 fue de $2.941.377.833 frente a $3.385.055.091 registrados en el mismo periodo de 2025.
En relación con la medida orientada al retiro total del armamento asignado a determinadas sedes, esta fue ejecutada en su totalidad, manteniéndose actualmente un inventario de cero (0) armas en las instalaciones objeto de la medida.</t>
  </si>
  <si>
    <t>Como medida de seguimiento y control, durante los meses de Abril, Mayo y Junio de 2026 se realizó el monitoreo del comportamiento de las horas extras por regional, a través de un análisis comparativo con la vigencia 2025, con el fin de identificar variaciones y prevenir desviaciones en la ejecución del gasto, NINGUNA REGIONAL EXCEDIÓ EL TOPE DE LA CIRCULAR ACTUAL, sin embargo a fin de fortalecer el conocimiento en cunto a la radicación de las horas extras, recargos y compesatorios  Talento Humano capacito a los integantes de Migración Colombia, se anexa evidnencia del dia 9 de abril de 2026</t>
  </si>
  <si>
    <t>El análisis del indicador  determina que efectivamente si se ha disminuido en 9% el valor y las horas extras en el periodo abril a junio 2026 comparado con la vigencia 2025.       
Asi mismo informamos que el  grupo de nómina para los meses de Abril, Mayo y Junio de 2026  realizó el monitoreo de horas extras por regional, haciendo un comparativo entre las vigencias 2025 y 2026.  Adicionalmente se anexa el infome de Indemnizacion de vacaciones junto con los soportes de resoluciones para los meses Abril a Junio de 2026</t>
  </si>
  <si>
    <t>1- Soporte horas extras de Abril a Junio 2026
2- Soporte capacitación dictada a los funcionarios el 6 de abril de 2026                                                                                  3- Soportes de Indenmización de vacaciones Abril a Junio 2026 Listado y resoluciones</t>
  </si>
  <si>
    <r>
      <t xml:space="preserve">Durante el segundo trimestre, una vez realizado el Comité de Bajas, se concluyó aprobar la baja de 17 vehículos pertenecientes a la Unidad Administrativa Especial Migración Colombia. De los 19 vehículos inicialmente propuestos, uno se encontraba en trámite de baja y, al estar bajo la figura de comodato, se adelantó la verificación correspondiente para su entrega; respecto del otro vehículo, este no fue aprobado por el Comité.
</t>
    </r>
    <r>
      <rPr>
        <sz val="8"/>
        <rFont val="Arial"/>
        <family val="2"/>
      </rPr>
      <t>Como resultado del proceso aprobado, se expidió la Resolución No. 2572 del 03 de junio de 2026,</t>
    </r>
    <r>
      <rPr>
        <sz val="8"/>
        <color theme="1"/>
        <rFont val="Arial"/>
        <family val="2"/>
      </rPr>
      <t xml:space="preserve"> mediante la cual se ordenó la baja de los vehículos correspondientes. Posteriormente, el 30 de junio de 2026 se radicó ante la Superintendencia de Vigilancia y Seguridad Privada la solicitud de autorización para el traspaso, bajo el radicado No. 2026012167CE, con el fin de obtener el aval respectivo y continuar con el trámite de entrega de los vehículos a CISA – Central de Inversiones S.A.
En consecuencia, durante el segundo trimestre se avanzó en la formalización de la baja de los vehículos aprobados, la expedición del acto administrativo </t>
    </r>
  </si>
  <si>
    <t>Durante el primer trimestre, se logró identificar y contratar 4 arrendamientos nuevos (Providencia , armenia , Tunja e Ibague), cumpliendo con todos los requisitos documentales establecidos. Cada arrendamiento fue evaluado de manera exhaustiva, respaldado por la documentación completa, que incluye: el concepto técnico que valida la condición del inmueble y justifica la necesidad del mismo. Además, se presentó un análisis detallado de cada caso, señalando las razones por las cuales se debe contratar el arrendamiento de estas sedes. es una medida adecuada, considerando aspectos como evaluar el aprovechamiento del espacio en los inmuebles actuales (propios o arrendados) para determinar si la necesidad puede cubrirse mediante la redistribución de áreas existentes antes de contratar una nueva sede. Garantizando así el cumplimiento de la estrategia de austeridad y la optimización de los recursos públicos.
Se elaboró informes de Austeridad del gasto, con el registro del comportamiento de los rubros a cargo de la Subdirección Administrativa y Financiera. En específico de arriendos para las oficinas 207, 212, 301, 401, 402, 403, 404. 
Desde el GIT de Administrativa se realizó el seguimiento de los rubros que se encuentran a cargo de la Subdirección Administrativa y Financiera, específicamente los componentes de servicios públicos, consumos de papel y consumo de combustible, arrendamientos del II trimestre 2026 en comparativa con el II trimestre de 2025.</t>
  </si>
  <si>
    <t>Durante el segundo trimestre de la vigencia 2026 se continuó realizando el seguimiento y control a la ejecución del presupuesto destinado al reconocimiento de viáticos, mediante el monitoreo permanente de la ejecución presupuestal y la elaboración de los reportes de seguimiento correspondientes.
De igual forma, con el propósito de fortalecer el cumplimiento de las medidas de austeridad del gasto y promover el uso eficiente de los recursos públicos, se remitieron alertas presupuestales a las diferentes dependencias a través de correos electrónicos y memorandos, informando el estado de la ejecución presupuestal y reiterando los lineamientos institucionales de austeridad y restricción en materia de comisiones de servicio, tiquetes y reconocimiento de viáticos.
Estas acciones permitieron mantener informadas a las dependencias sobre la disponibilidad de recursos, fortalecer la planeación de las solicitudes de comisión y garantizar la observancia de los lineamientos establecidos en la Resolución 1207 de 2022 y demás disposiciones internas aplicables.</t>
  </si>
  <si>
    <t>En el segundo trimestre de la vigencia 2026, el Grupo de Pasajes y Viáticos continuó efectuando la verificación permanente de las solicitudes de comisión de servicios y de expedición de tiquetes, tanto al interior como al exterior del país, con el fin de garantizar el cumplimiento de los requisitos, criterios de austeridad y autorizaciones previas establecidos en la normatividad vigente y en los lineamientos institucionales.
Como parte de este proceso, se realizó el seguimiento diario a las solicitudes radicadas por las dependencias y regionales, verificando aspectos relacionados con la justificación de la comisión, la disponibilidad presupuestal, las autorizaciones correspondientes y la observancia de las medidas de austeridad del gasto. Cuando se identificaron inconsistencias o solicitudes que no cumplían con los lineamientos establecidos, se emitieron las observaciones pertinentes y se solicitó su ajuste o la respectiva justificación, previo a la continuidad del trámite.
Estas acciones fortalecieron el control preventivo sobre la autorización de las comisiones de servicio, contribuyendo al uso eficiente de los recursos públicos y a la adecuada ejecución del presupuesto asignado para viáticos y tiquetes.</t>
  </si>
  <si>
    <t>Durante el segundo trimestre de la vigencia 2026 se continuó realizando el seguimiento periódico a la ejecución presupuestal del rubro de viáticos frente a la apropiación asignada, con el fin de monitorear el comportamiento del gasto y adoptar oportunamente las medidas de control y optimización correspondientes.
Al cierre del período se registró una ejecución presupuestal del 89%, porcentaje que obedece principalmente a la implementación de los planes operativos de contingencia desarrollados durante la temporada de mitad de año, los cuales demandaron el desplazamiento y permanencia de personal de apoyo en los Puestos de Control Migratorio (PCM) del Aeropuerto Internacional El Dorado (Bogotá), el Aeropuerto Internacional José María Córdova (Rionegro) y el Aeropuerto Internacional Rafael Núñez (Cartagena).
Estos apoyos operativos fueron requeridos para garantizar la continuidad y eficiencia de la prestación del servicio migratorio durante temporadas de alta afluencia de viajeros, en cumplimiento de la misión institucional. En este contexto, el Grupo de Pasajes y Viáticos mantuvo el seguimiento permanente a la ejecución del presupuesto, monitoreando el comportamiento del gasto y emitiendo alertas presupuestales a las dependencias con el fin de promover el uso racional de los recursos disponibles y asegurar su destinación a las necesidades prioritarias de la Entidad, en concordancia con las medidas de austeridad del gasto.</t>
  </si>
  <si>
    <t>Formulación Plan de Austeridad</t>
  </si>
  <si>
    <t>No. de estrategia</t>
  </si>
  <si>
    <r>
      <t xml:space="preserve">Clasifique la estrategia de acuerdo con el tipo de acción que se aplicará sobre el gasto. Seleccione una de las siguientes opciones:
</t>
    </r>
    <r>
      <rPr>
        <b/>
        <sz val="12"/>
        <color theme="1"/>
        <rFont val="Arial"/>
        <family val="2"/>
      </rPr>
      <t xml:space="preserve"> Mantene</t>
    </r>
    <r>
      <rPr>
        <sz val="12"/>
        <color theme="1"/>
        <rFont val="Arial"/>
        <family val="2"/>
      </rPr>
      <t xml:space="preserve">r: conservar el nivel actual de gasto cuando este se encuentra dentro de los parámetros de eficiencia y austeridad. 
</t>
    </r>
    <r>
      <rPr>
        <b/>
        <sz val="12"/>
        <color theme="1"/>
        <rFont val="Arial"/>
        <family val="2"/>
      </rPr>
      <t>Monitorea</t>
    </r>
    <r>
      <rPr>
        <sz val="12"/>
        <color theme="1"/>
        <rFont val="Arial"/>
        <family val="2"/>
      </rPr>
      <t xml:space="preserve">r: realizar seguimiento periódico al comportamiento del gasto para prevenir incrementos injustificados. 
Controlar: implementar mecanismos administrativos o financieros que regulen y supervisen el uso de los recursos.
 </t>
    </r>
    <r>
      <rPr>
        <b/>
        <sz val="12"/>
        <color theme="1"/>
        <rFont val="Arial"/>
        <family val="2"/>
      </rPr>
      <t>Minimizar</t>
    </r>
    <r>
      <rPr>
        <sz val="12"/>
        <color theme="1"/>
        <rFont val="Arial"/>
        <family val="2"/>
      </rPr>
      <t xml:space="preserve">: reducir el gasto al nivel más bajo posible sin afectar el cumplimiento de las funciones institucionales.
</t>
    </r>
    <r>
      <rPr>
        <b/>
        <sz val="12"/>
        <color theme="1"/>
        <rFont val="Arial"/>
        <family val="2"/>
      </rPr>
      <t xml:space="preserve"> Optimizar</t>
    </r>
    <r>
      <rPr>
        <sz val="12"/>
        <color theme="1"/>
        <rFont val="Arial"/>
        <family val="2"/>
      </rPr>
      <t xml:space="preserve">: mejorar el uso de los recursos disponibles para lograr mayor eficiencia o mejores resultados con el mismo nivel de gasto. 
</t>
    </r>
    <r>
      <rPr>
        <b/>
        <sz val="12"/>
        <color theme="1"/>
        <rFont val="Arial"/>
        <family val="2"/>
      </rPr>
      <t>Reducir</t>
    </r>
    <r>
      <rPr>
        <sz val="12"/>
        <color theme="1"/>
        <rFont val="Arial"/>
        <family val="2"/>
      </rPr>
      <t xml:space="preserve">: disminuir el gasto frente a periodos anteriores o frente al presupuesto inicialmente proyectado. 
</t>
    </r>
    <r>
      <rPr>
        <b/>
        <sz val="12"/>
        <color theme="1"/>
        <rFont val="Arial"/>
        <family val="2"/>
      </rPr>
      <t>No aplica (N/A):</t>
    </r>
    <r>
      <rPr>
        <sz val="12"/>
        <color theme="1"/>
        <rFont val="Arial"/>
        <family val="2"/>
      </rPr>
      <t xml:space="preserve"> utilizar cuando la estrategia no corresponde a ninguna de las categorías anteriores</t>
    </r>
  </si>
  <si>
    <t>Espacio destinado al análisis cualitativo del comportamiento del gasto. Debe explicar las causas de la variación (incremento o disminución) entre la ejecución presupuestal del trimestre actual (ejemplo 2026) y la ejecución del mismo periodo en la vigencia anterior (ejemplo 2025).
Se deben detallar los factores administrativos y  operativos que influyeron en el resultado,</t>
  </si>
  <si>
    <t>HOJA DE TRABAJO "AUXILIAR COMPARATIVO PTAL "</t>
  </si>
  <si>
    <t>Ejecución vigencia t</t>
  </si>
  <si>
    <t>Ejecución vigencia t-1</t>
  </si>
  <si>
    <t>Corresponde a la asignación presupuestal que se realiza por este concepto para la vigencia actual, conforme a la desagregación presupuestal realizada por la entidad.
Nota: Cambiar el nombre de la columna según la vigencia que corresponda. Ejemplo Ejecución 2026</t>
  </si>
  <si>
    <t>Corresponde a la asignación presupuestal que se realiza por este concepto para la vigencia anterior a la actual, conforme a la desagregación presupuestal realizada por la entidad.
Nota: Cambiar el nombre de la columna según la vigencia que corresponda Ejemplo Ejecución 2025</t>
  </si>
  <si>
    <t xml:space="preserve">Es una medida que expresa la variación en pesos entre dos valores, indicando el aumento o disminución en relación con el valor original sobre el presupuesto asignado por cada rubro. Se calcula tomando la diferencia entre el valor total final de la presente vigencia y el valor total de la vigencia anterior.
</t>
  </si>
  <si>
    <t>Es una medida que expresa el cambio relativo entre dos valores, indicando el porcentaje de aumento o disminución en relación con el valor original sobre el presupuesto asignado por cada rubro. Se calcula tomando la diferencia entre el valor total final de la presente vigencia y el valor total de la vigencia anterior, dividiendo esa diferencia entre el valor inicial y luego multiplicando por 100 para obtener el resultado en porcentaje.</t>
  </si>
  <si>
    <t>1- Soporte horas extras de Enero a Marzo 2026
2- Soportes de Indenización de vacaiones Enero a Marzo 2026</t>
  </si>
  <si>
    <t>1- Comparativo primer trimestre 2025 vs 2026</t>
  </si>
  <si>
    <t>El análisis del indicador  determina que efectivamente si se ha disminuido en 3,11% el valor y las horas extras en el periodo comparado con la vigencia 2025.       Asi mismo informamos que el  grupo de nómina realizo la distribución presupuestal por regional la cual se anexa, dicha distribución no se ha publicado a las regionales, toda vez que se realizará una vez contemos con la ejecución presupuestal definitiva que determine los valores asignados para recargos y horas extras por Minhacienda para la vigencia 2026, incluyendo el retroactivo salarial.     Para los meses de enero, febrero y marzo se realizó el monitoreo de horas extras por regional, haciendo un comparativo entre las vigencias 2025 y 2026.  Adicionalmente se anexa el infome de Indemnizacion de vacaciones junto con los soportes de resoluciones para los meses enero a marzo de 2026</t>
  </si>
  <si>
    <t>El indicador no presenta un resultado cuantitativo consolidado para el segundo trimestre de 2026, en razón a que las actividades se desarrollaron principalmente en ejecución metodológica interna.
Sin embargo, se adelantaron acciones en materia de bienestar e integridad, mediante la implementación de herramientas de Función Pública, actividades pedagógicas y estrategias de apropiación del Código de Integridad, las cuales se ejecutaron a través de la articulación interna, el uso de capacidades institucionales y herramientas disponibles, sin generación de costos adicionales.
Este enfoque permite evidenciar avances cualitativos en la implementación de la estrategia, particularmente en el fortalecimiento de la cultura organizacional y la sensibilización en valores institucionales, y contribuirá a la consolidación de resultados medibles en los siguientes periodos de evaluación.</t>
  </si>
  <si>
    <t>Durante el segundo trimestre se desarrollaron ocho (12) campañas de comunicación difundidas a través de canales de comunicación externa de la entidad y no se adelantaron campañas producto de alianzas o convenios. En promedio, cada campaña realizada al interior de la entidad representa un ahorro de $2.624.185.
Listado de campañas:
1. CheckMig (campaña permanente para agilizar salidas de viajeros internacionales)(7 de mayo).
2. Permiso Especial de Permanencia para representantes legales o custodios de menores de edad - PEP Tutor (24 de abril)
3. Recomendaciones para viajeros en Temporada Alta de mitad de año - Viajero Mundialista (11 de junio).
4. Con Dignidad Cumplimos (Hitos de la entidad enmarcados en la estrategia de logros del Gobierno Nacional) (2 de junio).
5. BioMig (campaña permanente para agilizar flujos migratorios) (8 de abril).
6. Nuevo modelo de citas (Campaña sobre cambios en el sistema de citas para trámites migratorios (26 de abril).
7. Falsos tramitadores (Campaña multimedia de prevención a la ciudadanía y promoción de canales oficiales (5 de mayo). 
8. Sistema de Reporte de Extranjeros-SIRE. Sistema de reporte de contratación de ciudadanos extranjeros (2 de junio).
9. LibertApp. Campaña de prevención contra la trata de personas (Adaptada a Mundial FIFA, Mercenarismo)(3 y 17 de junio).
10. Micrositio OM3. Campaña de lanzamiento del micrositio del Observatorio de Migraciones, Migrantes y Movilidad Humana (OM3) (26 de mayo).
11. Protección de la niñez. Campaña de prevención para la salida del país de niñas, niños y adolescentes, y el Registro de Deudores Alimentarios Morosos REDAM (24 de junio).
12. Encuesta de transparencia y acceso a la información pública. Campaña para evaluar la información pública de Migración Colombia en todos sus canales oficiales (18 de junio).</t>
  </si>
  <si>
    <t>1. Se adelantó la estructuración de los estudios previos para contratar la empresa prestadora del servicio de monitoreo de medios de comunicación, la cual se encuentra en revisión por parte del grupo de Contratos.
2. El monitoreo de medios se continúa haciendo internamente por parte del equipo de comunicciones.
3. El análisis cualitativo y cuantitativo consolidado se reporta trimestralmente mediante los indicadores de gestión a la Oficina Asesora de Planeación.
4. Los contratos de suscripción a diarios impresos se terminaron conforme al tiempo de ejecución y no se procedió a realizar renovación para este servicio; actualmente se lleva un registro de diarios en su versión digital sin pago de suscripciones.
5. La realización por parte de funcionarios/contratistas de la Oficina de Comunicaciones representa un gasto adicional de $4.918.340 mensual aparte de horas extras y sobrecargas laborales.</t>
  </si>
  <si>
    <t>1. Se reforzó el relacionamiento con periodistas y medios de comunicación interesados en publicar noticias de la Entidad sin costo (Free Press) que representó un ahorro para la entidad de $9.841.303.690 el trimestre o lo que equivale en promedio a $3.058.205 por noticia registrada en medios para un total de 3.218 impactos positivos en prensa nacional en el segundo trimestre de 2026.
2. Se actualizó la base de datos de prensa y medios de comunicación, se creó el grupo de prensa regional oriente y se complementaron los demás grupos de WhatsApp para difusión de noticias de la entidad.
3. Se reforzó la atención a medios de comunicación y periodistas que solicitan información a través de canales oficiales sobre la gestión misional de la entidad.
4. El análisis cualitativo y cuantitativo consolidado se reporta trimestralmente mediante los indicadores de gestión a la Oficina Asesora de Planeación.</t>
  </si>
  <si>
    <r>
      <t xml:space="preserve">SUBDIRECCIÓN DE TALENTO HUMANO
</t>
    </r>
    <r>
      <rPr>
        <b/>
        <sz val="8"/>
        <color theme="0"/>
        <rFont val="Arial"/>
        <family val="2"/>
      </rPr>
      <t>Luz Janneth Garzón Sandoval</t>
    </r>
    <r>
      <rPr>
        <sz val="8"/>
        <color theme="1"/>
        <rFont val="Arial"/>
        <family val="2"/>
      </rPr>
      <t xml:space="preserve">
</t>
    </r>
  </si>
  <si>
    <r>
      <t xml:space="preserve">SUBDIRECCIÓN DE TALENTO HUMANO
</t>
    </r>
    <r>
      <rPr>
        <b/>
        <sz val="8"/>
        <color theme="0"/>
        <rFont val="Arial"/>
        <family val="2"/>
      </rPr>
      <t>Angela Rociry Longas Beltran</t>
    </r>
  </si>
  <si>
    <r>
      <t xml:space="preserve">SUBDIRECCIÓN DE TALENTO HUMANO
</t>
    </r>
    <r>
      <rPr>
        <b/>
        <sz val="8"/>
        <color theme="0"/>
        <rFont val="Arial"/>
        <family val="2"/>
      </rPr>
      <t>Angela Rociry Longas Beltran</t>
    </r>
    <r>
      <rPr>
        <b/>
        <sz val="8"/>
        <color rgb="FFFF0000"/>
        <rFont val="Arial"/>
        <family val="2"/>
      </rPr>
      <t xml:space="preserve">
</t>
    </r>
  </si>
  <si>
    <r>
      <t xml:space="preserve">SUBDIRECCIÓN DE TALENTO HUMANO
</t>
    </r>
    <r>
      <rPr>
        <b/>
        <sz val="8"/>
        <color theme="0"/>
        <rFont val="Arial"/>
        <family val="2"/>
      </rPr>
      <t>Marisol Rodríguez Baracaldo</t>
    </r>
    <r>
      <rPr>
        <sz val="8"/>
        <color theme="1"/>
        <rFont val="Arial"/>
        <family val="2"/>
      </rPr>
      <t xml:space="preserve">
</t>
    </r>
  </si>
  <si>
    <t>1- Soporte horas extras de Abril a Junio 2026
2- Soporte capacitación dictada a los funcionarios el 6 de abril de 2026                                                                                  3- Soportes de Indenmización de vacaciones Abril a Junio 2026 Listado y resoluciones
https://migracioncolombia365-my.sharepoint.com/:f:/g/personal/jose_rodriguez_migracioncolombia_gov_co/IgBMQ9BHbTXBSbi2hXivX320AYpjTONd7OkHew8pEGHb0F4?e=x4aF43</t>
  </si>
  <si>
    <t>1-Lineaminetos institucionales de austeridad y Restricciones de comisiones al interior del pais
https://migracioncolombia365-my.sharepoint.com/:f:/g/personal/jose_rodriguez_migracioncolombia_gov_co/IgBMQ9BHbTXBSbi2hXivX320AYpjTONd7OkHew8pEGHb0F4?e=x4aF43</t>
  </si>
  <si>
    <t>1- Plan de austeridad primer trimestre 
https://migracioncolombia365-my.sharepoint.com/:f:/g/personal/jose_rodriguez_migracioncolombia_gov_co/IgBMQ9BHbTXBSbi2hXivX320AYpjTONd7OkHew8pEGHb0F4?e=x4aF43</t>
  </si>
  <si>
    <t>Informe de campañas de comunicación difundidas en el segundo trimestre de 2026 con enlaces a las publicaciones.
https://migracioncolombia365-my.sharepoint.com/:f:/g/personal/jose_rodriguez_migracioncolombia_gov_co/IgBMQ9BHbTXBSbi2hXivX320AYpjTONd7OkHew8pEGHb0F4?e=x4aF43</t>
  </si>
  <si>
    <t>1. Estudios Previos contrato de Monitoreo.
2. Consolidado de monitoreo de medios diario.
3. Informe de Percepcion de Imagen a traves de Medios Externos II Trimestre 2026.
4. Evidencias de desuscripción a diarios impresos.
https://migracioncolombia365-my.sharepoint.com/:f:/g/personal/jose_rodriguez_migracioncolombia_gov_co/IgBMQ9BHbTXBSbi2hXivX320AYpjTONd7OkHew8pEGHb0F4?e=x4aF43</t>
  </si>
  <si>
    <t>1. Evidencias de difusión a prensa.
2. Base de datos de medios de comunicación actualizada 2026.
3. Panel de atención a PQRS de prensa y medios de comunicación, solucionadas por la Oficina de Comunicaciones a través de la plataforma Aranda.
4. Indicador Gestion de la Comunicacion Interna y Externa Junio 2026 (2)
https://migracioncolombia365-my.sharepoint.com/:f:/g/personal/jose_rodriguez_migracioncolombia_gov_co/IgBMQ9BHbTXBSbi2hXivX320AYpjTONd7OkHew8pEGHb0F4?e=x4aF43</t>
  </si>
  <si>
    <t xml:space="preserve">1-Contratos de SECOP II:
ARMENIA: CO1.PCCNTR.8766656 
TUNJA: CO1.PCCNTR.8816508 
IBAGUE: CO1.PCCNTR.8764367 
OFICINA 301 - CONTRATO CO1.PCCNTR.8756562-2026
OFICINA 207 Y 212 - CONTRATO 388 - 2025
OFICINA 401, 402 Y 404 - CONTRATO 397 - 2025
OFICINA 403 - CONTRATO 396 - 2025
https://migracioncolombia365-my.sharepoint.com/:f:/g/personal/jose_rodriguez_migracioncolombia_gov_co/IgBMQ9BHbTXBSbi2hXivX320AYpjTONd7OkHew8pEGHb0F4?e=x4aF43
</t>
  </si>
  <si>
    <t xml:space="preserve">Los documentos de soporte correspondientes a cada uno de los vehículos se encuentran debidamente organizados y consolidados. Dentro de estos soportes se incluye el oficio de solicitud de autorización para el traspaso de los vehículos blindados identificados con placas ABU-710 y ABU-708 a favor de Central de Inversiones S.A. — CISA.
Asimismo, se anexan los siguientes documentos: concepto técnico de baja por vehículo, justificación mecánica detallada de cada propuesta de baja, registro de evaluación técnica y financiera del estado de los vehículos, copia de la Resolución No. 2751 del 12 de junio de 2026 y copia de las licencias de tránsito, o tarjetas de propiedad, de los vehículos blindados identificados con placas ABU-710 y ABU-708.
https://migracioncolombia365-my.sharepoint.com/:f:/g/personal/jose_rodriguez_migracioncolombia_gov_co/IgBMQ9BHbTXBSbi2hXivX320AYpjTONd7OkHew8pEGHb0F4?e=x4aF43
</t>
  </si>
  <si>
    <t>Informe de Austeridad en el gasto/ evidencia anexa
https://migracioncolombia365-my.sharepoint.com/:f:/g/personal/jose_rodriguez_migracioncolombia_gov_co/IgBMQ9BHbTXBSbi2hXivX320AYpjTONd7OkHew8pEGHb0F4?e=x4aF43</t>
  </si>
  <si>
    <t>No aplica para el periodo objeto de seguimiento.
https://migracioncolombia365-my.sharepoint.com/:f:/g/personal/jose_rodriguez_migracioncolombia_gov_co/IgBMQ9BHbTXBSbi2hXivX320AYpjTONd7OkHew8pEGHb0F4?e=x4aF43</t>
  </si>
  <si>
    <t>Se adjuntan las  Facturas Abril, Mayo y  Factura Junio
https://migracioncolombia365-my.sharepoint.com/:f:/g/personal/jose_rodriguez_migracioncolombia_gov_co/IgBMQ9BHbTXBSbi2hXivX320AYpjTONd7OkHew8pEGHb0F4?e=x4aF43</t>
  </si>
  <si>
    <t xml:space="preserve">
Se adjunta la carpeta de evidencias que soporta el seguimiento realizado a los almacenes de la entidad. Este archivo técnico incluye el diagnóstico preliminar, las piezas gráficas publicadas y el estudio previo del proceso de baja de bienes
https://migracioncolombia365-my.sharepoint.com/:f:/g/personal/jose_rodriguez_migracioncolombia_gov_co/IgBMQ9BHbTXBSbi2hXivX320AYpjTONd7OkHew8pEGHb0F4?e=x4aF43</t>
  </si>
  <si>
    <t xml:space="preserve">
UAEMC-SIE-001-2026,  
UAEMC-SIE-001-2026
https://migracioncolombia365-my.sharepoint.com/:f:/g/personal/jose_rodriguez_migracioncolombia_gov_co/IgBMQ9BHbTXBSbi2hXivX320AYpjTONd7OkHew8pEGHb0F4?e=x4aF43</t>
  </si>
  <si>
    <t xml:space="preserve">SUBDIRECCIÓN DE TALENTO HUMANO
</t>
  </si>
  <si>
    <t xml:space="preserve">SUBDIRECCIÓN DE TALENTO HUMANO
</t>
  </si>
  <si>
    <r>
      <t xml:space="preserve">SUBDIRECCIÓN DE TALENTO HUMANO
</t>
    </r>
    <r>
      <rPr>
        <b/>
        <sz val="8"/>
        <color rgb="FFFF0000"/>
        <rFont val="Arial"/>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</si>
</sst>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4" formatCode="_-&quot;$&quot;\ * #,##0.00_-;\-&quot;$&quot;\ * #,##0.00_-;_-&quot;$&quot;\ * &quot;-&quot;??_-;_-@_-"/>
    <numFmt numFmtId="43" formatCode="_-* #,##0.00_-;\-* #,##0.00_-;_-* &quot;-&quot;??_-;_-@_-"/>
    <numFmt numFmtId="164" formatCode="_-* #,##0_-;\-* #,##0_-;_-* &quot;-&quot;??_-;_-@_-"/>
    <numFmt numFmtId="165" formatCode="_-* #,##0_-;\-* #,##0_-;_-* &quot;-&quot;??_-;_-@"/>
    <numFmt numFmtId="166" formatCode="_-&quot;$&quot;\ * #,##0_-;\-&quot;$&quot;\ * #,##0_-;_-&quot;$&quot;\ * &quot;-&quot;??_-;_-@_-"/>
    <numFmt numFmtId="167" formatCode="_-&quot;$&quot;\ * #,##0.00_-;\-&quot;$&quot;\ * #,##0.00_-;_-&quot;$&quot;\ * &quot;-&quot;??_-;_-@"/>
    <numFmt numFmtId="168" formatCode="&quot;$&quot;\ #,##0"/>
    <numFmt numFmtId="169" formatCode="&quot;$&quot;\ #,##0.00"/>
    <numFmt numFmtId="170" formatCode="0.0%"/>
  </numFmts>
  <fonts count="37" x14ac:knownFonts="1">
    <font>
      <sz val="11"/>
      <color theme="1"/>
      <name val="Aptos Narrow"/>
      <family val="2"/>
      <scheme val="minor"/>
    </font>
    <font>
      <sz val="11"/>
      <color theme="1"/>
      <name val="Aptos Narrow"/>
      <family val="2"/>
      <scheme val="minor"/>
    </font>
    <font>
      <sz val="8"/>
      <color theme="1"/>
      <name val="Arial"/>
      <family val="2"/>
    </font>
    <font>
      <b/>
      <sz val="8"/>
      <name val="Arial"/>
      <family val="2"/>
    </font>
    <font>
      <sz val="8"/>
      <name val="Arial"/>
      <family val="2"/>
    </font>
    <font>
      <b/>
      <sz val="8"/>
      <color theme="1"/>
      <name val="Arial"/>
      <family val="2"/>
    </font>
    <font>
      <b/>
      <sz val="12"/>
      <color theme="1"/>
      <name val="Arial"/>
      <family val="2"/>
    </font>
    <font>
      <b/>
      <sz val="8"/>
      <color theme="0"/>
      <name val="Arial"/>
      <family val="2"/>
    </font>
    <font>
      <sz val="8"/>
      <color rgb="FFFF0000"/>
      <name val="Arial"/>
      <family val="2"/>
    </font>
    <font>
      <i/>
      <sz val="8"/>
      <color theme="1"/>
      <name val="Arial"/>
      <family val="2"/>
    </font>
    <font>
      <sz val="8"/>
      <color rgb="FF000000"/>
      <name val="Arial"/>
      <family val="2"/>
    </font>
    <font>
      <sz val="8"/>
      <color rgb="FF0070C0"/>
      <name val="Arial"/>
      <family val="2"/>
    </font>
    <font>
      <b/>
      <i/>
      <sz val="8"/>
      <color theme="1"/>
      <name val="Arial"/>
      <family val="2"/>
    </font>
    <font>
      <b/>
      <sz val="14"/>
      <color indexed="81"/>
      <name val="Tahoma"/>
      <family val="2"/>
    </font>
    <font>
      <sz val="14"/>
      <color indexed="81"/>
      <name val="Tahoma"/>
      <family val="2"/>
    </font>
    <font>
      <b/>
      <sz val="8"/>
      <color rgb="FF000000"/>
      <name val="Arial"/>
      <family val="2"/>
    </font>
    <font>
      <u/>
      <sz val="8"/>
      <color theme="1"/>
      <name val="Arial"/>
      <family val="2"/>
    </font>
    <font>
      <sz val="8"/>
      <color rgb="FF00B050"/>
      <name val="Arial"/>
      <family val="2"/>
    </font>
    <font>
      <b/>
      <sz val="16"/>
      <color theme="1"/>
      <name val="Arial"/>
      <family val="2"/>
    </font>
    <font>
      <sz val="16"/>
      <color theme="1"/>
      <name val="Arial"/>
      <family val="2"/>
    </font>
    <font>
      <b/>
      <sz val="14"/>
      <color theme="1"/>
      <name val="Arial"/>
      <family val="2"/>
    </font>
    <font>
      <sz val="9"/>
      <color theme="1"/>
      <name val="Aptos Narrow"/>
      <family val="2"/>
      <scheme val="minor"/>
    </font>
    <font>
      <sz val="9"/>
      <color theme="1"/>
      <name val="Arial"/>
      <family val="2"/>
    </font>
    <font>
      <b/>
      <sz val="10"/>
      <color theme="1"/>
      <name val="Aptos Narrow"/>
      <family val="2"/>
      <scheme val="minor"/>
    </font>
    <font>
      <b/>
      <sz val="10"/>
      <color theme="1"/>
      <name val="Arial"/>
      <family val="2"/>
    </font>
    <font>
      <sz val="10"/>
      <color theme="1"/>
      <name val="Aptos Narrow"/>
      <family val="2"/>
      <scheme val="minor"/>
    </font>
    <font>
      <b/>
      <sz val="10"/>
      <name val="Arial"/>
      <family val="2"/>
    </font>
    <font>
      <sz val="10"/>
      <name val="Arial"/>
      <family val="2"/>
    </font>
    <font>
      <sz val="10"/>
      <color theme="1"/>
      <name val="Arial"/>
      <family val="2"/>
    </font>
    <font>
      <sz val="9"/>
      <color theme="1"/>
      <name val="Aptos Narrow"/>
    </font>
    <font>
      <sz val="8"/>
      <color theme="1"/>
      <name val="Aptos Narrow"/>
      <family val="2"/>
      <scheme val="minor"/>
    </font>
    <font>
      <sz val="12"/>
      <color theme="1"/>
      <name val="Arial"/>
      <family val="2"/>
    </font>
    <font>
      <b/>
      <sz val="12"/>
      <name val="Arial"/>
      <family val="2"/>
    </font>
    <font>
      <sz val="12"/>
      <name val="Arial"/>
      <family val="2"/>
    </font>
    <font>
      <sz val="12"/>
      <color theme="1"/>
      <name val="Aptos Narrow"/>
      <family val="2"/>
      <scheme val="minor"/>
    </font>
    <font>
      <b/>
      <sz val="12"/>
      <color theme="0"/>
      <name val="Arial"/>
      <family val="2"/>
    </font>
    <font>
      <b/>
      <sz val="8"/>
      <color rgb="FFFF0000"/>
      <name val="Arial"/>
      <family val="2"/>
    </font>
  </fonts>
  <fills count="9">
    <fill>
      <patternFill patternType="none"/>
    </fill>
    <fill>
      <patternFill patternType="gray125"/>
    </fill>
    <fill>
      <patternFill patternType="solid">
        <fgColor theme="2"/>
        <bgColor indexed="64"/>
      </patternFill>
    </fill>
    <fill>
      <patternFill patternType="solid">
        <fgColor theme="2" tint="-9.9978637043366805E-2"/>
        <bgColor indexed="64"/>
      </patternFill>
    </fill>
    <fill>
      <patternFill patternType="solid">
        <fgColor theme="7" tint="-0.249977111117893"/>
        <bgColor indexed="64"/>
      </patternFill>
    </fill>
    <fill>
      <patternFill patternType="solid">
        <fgColor theme="1" tint="0.499984740745262"/>
        <bgColor indexed="64"/>
      </patternFill>
    </fill>
    <fill>
      <patternFill patternType="solid">
        <fgColor rgb="FFFFFF00"/>
        <bgColor indexed="64"/>
      </patternFill>
    </fill>
    <fill>
      <patternFill patternType="solid">
        <fgColor theme="7" tint="-0.249977111117893"/>
        <bgColor rgb="FFD8D8D8"/>
      </patternFill>
    </fill>
    <fill>
      <patternFill patternType="solid">
        <fgColor theme="0"/>
        <bgColor indexed="64"/>
      </patternFill>
    </fill>
  </fills>
  <borders count="6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rgb="FF000000"/>
      </right>
      <top/>
      <bottom style="thin">
        <color rgb="FF000000"/>
      </bottom>
      <diagonal/>
    </border>
    <border>
      <left/>
      <right/>
      <top/>
      <bottom style="thin">
        <color rgb="FF000000"/>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style="thin">
        <color indexed="64"/>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indexed="64"/>
      </left>
      <right style="thin">
        <color rgb="FF000000"/>
      </right>
      <top style="thin">
        <color indexed="64"/>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indexed="64"/>
      </left>
      <right style="thin">
        <color rgb="FF000000"/>
      </right>
      <top/>
      <bottom/>
      <diagonal/>
    </border>
    <border>
      <left style="thin">
        <color rgb="FF000000"/>
      </left>
      <right style="thin">
        <color rgb="FF000000"/>
      </right>
      <top/>
      <bottom/>
      <diagonal/>
    </border>
    <border>
      <left style="thin">
        <color rgb="FF000000"/>
      </left>
      <right/>
      <top/>
      <bottom/>
      <diagonal/>
    </border>
    <border>
      <left style="thin">
        <color indexed="64"/>
      </left>
      <right style="thin">
        <color rgb="FF000000"/>
      </right>
      <top/>
      <bottom style="thin">
        <color rgb="FF000000"/>
      </bottom>
      <diagonal/>
    </border>
    <border>
      <left style="thin">
        <color indexed="64"/>
      </left>
      <right/>
      <top/>
      <bottom/>
      <diagonal/>
    </border>
    <border>
      <left/>
      <right style="thin">
        <color indexed="64"/>
      </right>
      <top style="medium">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bottom style="medium">
        <color indexed="64"/>
      </bottom>
      <diagonal/>
    </border>
    <border>
      <left style="medium">
        <color indexed="64"/>
      </left>
      <right style="medium">
        <color indexed="64"/>
      </right>
      <top/>
      <bottom style="medium">
        <color indexed="64"/>
      </bottom>
      <diagonal/>
    </border>
    <border>
      <left style="thin">
        <color indexed="64"/>
      </left>
      <right/>
      <top/>
      <bottom style="medium">
        <color indexed="64"/>
      </bottom>
      <diagonal/>
    </border>
    <border>
      <left style="thin">
        <color indexed="64"/>
      </left>
      <right/>
      <top style="medium">
        <color indexed="64"/>
      </top>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top style="thin">
        <color indexed="64"/>
      </top>
      <bottom style="thin">
        <color indexed="64"/>
      </bottom>
      <diagonal/>
    </border>
  </borders>
  <cellStyleXfs count="8">
    <xf numFmtId="0" fontId="0"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cellStyleXfs>
  <cellXfs count="316">
    <xf numFmtId="0" fontId="0" fillId="0" borderId="0" xfId="0"/>
    <xf numFmtId="0" fontId="2" fillId="0" borderId="0" xfId="0" applyFont="1" applyAlignment="1">
      <alignment horizontal="center" vertical="center"/>
    </xf>
    <xf numFmtId="0" fontId="3" fillId="0" borderId="0" xfId="0" applyFont="1" applyAlignment="1">
      <alignment horizontal="center" vertical="center" wrapText="1"/>
    </xf>
    <xf numFmtId="0" fontId="4" fillId="0" borderId="0" xfId="0" applyFont="1" applyAlignment="1">
      <alignment horizontal="center" vertical="center" wrapText="1"/>
    </xf>
    <xf numFmtId="0" fontId="2" fillId="0" borderId="0" xfId="0" applyFont="1" applyAlignment="1">
      <alignment horizontal="center"/>
    </xf>
    <xf numFmtId="0" fontId="2" fillId="0" borderId="0" xfId="0" applyFont="1"/>
    <xf numFmtId="0" fontId="6" fillId="0" borderId="3" xfId="0" applyFont="1" applyBorder="1" applyAlignment="1">
      <alignment horizontal="center" vertical="center"/>
    </xf>
    <xf numFmtId="0" fontId="0" fillId="0" borderId="0" xfId="0" applyAlignment="1">
      <alignment vertical="center"/>
    </xf>
    <xf numFmtId="0" fontId="5" fillId="0" borderId="8" xfId="0" applyFont="1" applyBorder="1" applyAlignment="1">
      <alignment horizontal="center" vertical="center" wrapText="1"/>
    </xf>
    <xf numFmtId="0" fontId="2" fillId="0" borderId="8" xfId="0" applyFont="1" applyBorder="1" applyAlignment="1">
      <alignment horizontal="center" vertical="center" wrapText="1"/>
    </xf>
    <xf numFmtId="0" fontId="4" fillId="0" borderId="8" xfId="0" applyFont="1" applyBorder="1" applyAlignment="1">
      <alignment horizontal="center" vertical="center" wrapText="1"/>
    </xf>
    <xf numFmtId="10" fontId="2" fillId="0" borderId="6" xfId="0" applyNumberFormat="1" applyFont="1" applyBorder="1" applyAlignment="1">
      <alignment horizontal="center" vertical="center" wrapText="1"/>
    </xf>
    <xf numFmtId="9" fontId="2" fillId="0" borderId="8" xfId="0" applyNumberFormat="1" applyFont="1" applyBorder="1" applyAlignment="1">
      <alignment horizontal="center" vertical="center" wrapText="1"/>
    </xf>
    <xf numFmtId="0" fontId="10" fillId="0" borderId="8" xfId="0" applyFont="1" applyBorder="1" applyAlignment="1">
      <alignment horizontal="center" vertical="center" wrapText="1"/>
    </xf>
    <xf numFmtId="0" fontId="4" fillId="0" borderId="4" xfId="0" applyFont="1" applyBorder="1" applyAlignment="1">
      <alignment horizontal="center" vertical="center" wrapText="1"/>
    </xf>
    <xf numFmtId="0" fontId="2" fillId="0" borderId="4" xfId="0" applyFont="1" applyBorder="1" applyAlignment="1">
      <alignment horizontal="center" vertical="center" wrapText="1"/>
    </xf>
    <xf numFmtId="0" fontId="2" fillId="0" borderId="0" xfId="0" applyFont="1" applyAlignment="1">
      <alignment vertical="center"/>
    </xf>
    <xf numFmtId="0" fontId="0" fillId="0" borderId="4" xfId="0" applyBorder="1" applyAlignment="1">
      <alignment vertical="center"/>
    </xf>
    <xf numFmtId="0" fontId="0" fillId="0" borderId="8" xfId="0" applyBorder="1" applyAlignment="1">
      <alignment vertical="center"/>
    </xf>
    <xf numFmtId="0" fontId="5" fillId="0" borderId="1" xfId="0" applyFont="1" applyBorder="1" applyAlignment="1">
      <alignment horizontal="center" vertical="center"/>
    </xf>
    <xf numFmtId="0" fontId="5" fillId="0" borderId="0" xfId="0" applyFont="1" applyAlignment="1">
      <alignment horizontal="center" vertical="center"/>
    </xf>
    <xf numFmtId="0" fontId="3" fillId="0" borderId="27" xfId="0" applyFont="1" applyBorder="1" applyAlignment="1">
      <alignment horizontal="center" vertical="center" wrapText="1"/>
    </xf>
    <xf numFmtId="0" fontId="5" fillId="0" borderId="5" xfId="0" applyFont="1" applyBorder="1" applyAlignment="1">
      <alignment horizontal="center" vertical="center" wrapText="1"/>
    </xf>
    <xf numFmtId="0" fontId="2" fillId="0" borderId="6" xfId="0" applyFont="1" applyBorder="1" applyAlignment="1">
      <alignment horizontal="center" vertical="center" wrapText="1"/>
    </xf>
    <xf numFmtId="0" fontId="15" fillId="0" borderId="8" xfId="0" applyFont="1" applyBorder="1" applyAlignment="1">
      <alignment horizontal="center" vertical="center" wrapText="1"/>
    </xf>
    <xf numFmtId="0" fontId="10" fillId="0" borderId="30" xfId="0" applyFont="1" applyBorder="1" applyAlignment="1">
      <alignment horizontal="center" vertical="center" wrapText="1"/>
    </xf>
    <xf numFmtId="0" fontId="4" fillId="0" borderId="30" xfId="0" applyFont="1" applyBorder="1" applyAlignment="1">
      <alignment horizontal="center" vertical="center" wrapText="1"/>
    </xf>
    <xf numFmtId="0" fontId="10" fillId="0" borderId="31" xfId="0" applyFont="1" applyBorder="1" applyAlignment="1">
      <alignment horizontal="center" vertical="center" wrapText="1"/>
    </xf>
    <xf numFmtId="0" fontId="2" fillId="0" borderId="8" xfId="0" applyFont="1" applyBorder="1" applyAlignment="1">
      <alignment horizontal="left" vertical="center" wrapText="1"/>
    </xf>
    <xf numFmtId="164" fontId="2" fillId="0" borderId="6" xfId="4" applyNumberFormat="1" applyFont="1" applyFill="1" applyBorder="1" applyAlignment="1">
      <alignment horizontal="center" vertical="center" wrapText="1"/>
    </xf>
    <xf numFmtId="0" fontId="10" fillId="0" borderId="35" xfId="0" applyFont="1" applyBorder="1" applyAlignment="1">
      <alignment horizontal="center" vertical="center" wrapText="1"/>
    </xf>
    <xf numFmtId="0" fontId="2" fillId="0" borderId="0" xfId="0" applyFont="1" applyAlignment="1">
      <alignment horizontal="center" vertical="center" wrapText="1"/>
    </xf>
    <xf numFmtId="9" fontId="4" fillId="0" borderId="8" xfId="0" applyNumberFormat="1" applyFont="1" applyBorder="1" applyAlignment="1">
      <alignment horizontal="center" vertical="center" wrapText="1"/>
    </xf>
    <xf numFmtId="0" fontId="10" fillId="0" borderId="40" xfId="0" applyFont="1" applyBorder="1" applyAlignment="1">
      <alignment horizontal="center" vertical="center" wrapText="1"/>
    </xf>
    <xf numFmtId="0" fontId="10" fillId="0" borderId="41" xfId="0" applyFont="1" applyBorder="1" applyAlignment="1">
      <alignment horizontal="center" vertical="center" wrapText="1"/>
    </xf>
    <xf numFmtId="9" fontId="10" fillId="0" borderId="35" xfId="0" applyNumberFormat="1" applyFont="1" applyBorder="1" applyAlignment="1">
      <alignment horizontal="center" vertical="center" wrapText="1"/>
    </xf>
    <xf numFmtId="0" fontId="2" fillId="0" borderId="30" xfId="0" applyFont="1" applyBorder="1" applyAlignment="1">
      <alignment horizontal="center" vertical="center" wrapText="1"/>
    </xf>
    <xf numFmtId="9" fontId="2" fillId="0" borderId="6" xfId="0" applyNumberFormat="1" applyFont="1" applyBorder="1" applyAlignment="1">
      <alignment horizontal="center" vertical="center" wrapText="1"/>
    </xf>
    <xf numFmtId="0" fontId="10" fillId="0" borderId="6" xfId="0" applyFont="1" applyBorder="1" applyAlignment="1">
      <alignment horizontal="center" vertical="center" wrapText="1"/>
    </xf>
    <xf numFmtId="0" fontId="7" fillId="4" borderId="5" xfId="0" applyFont="1" applyFill="1" applyBorder="1" applyAlignment="1">
      <alignment horizontal="center" vertical="center"/>
    </xf>
    <xf numFmtId="0" fontId="2" fillId="0" borderId="9" xfId="0" applyFont="1" applyBorder="1" applyAlignment="1">
      <alignment horizontal="center" vertical="center" wrapText="1"/>
    </xf>
    <xf numFmtId="0" fontId="3" fillId="3" borderId="19" xfId="0" applyFont="1" applyFill="1" applyBorder="1" applyAlignment="1">
      <alignment horizontal="center" vertical="center" wrapText="1"/>
    </xf>
    <xf numFmtId="0" fontId="3" fillId="3" borderId="21" xfId="0" applyFont="1" applyFill="1" applyBorder="1" applyAlignment="1">
      <alignment horizontal="center" vertical="center" wrapText="1"/>
    </xf>
    <xf numFmtId="0" fontId="5" fillId="0" borderId="1" xfId="0" applyFont="1" applyBorder="1" applyAlignment="1">
      <alignment vertical="center"/>
    </xf>
    <xf numFmtId="0" fontId="5" fillId="0" borderId="0" xfId="0" applyFont="1" applyAlignment="1">
      <alignment vertical="center"/>
    </xf>
    <xf numFmtId="0" fontId="18" fillId="0" borderId="0" xfId="2" applyFont="1" applyAlignment="1">
      <alignment horizontal="center" vertical="center"/>
    </xf>
    <xf numFmtId="0" fontId="18" fillId="0" borderId="0" xfId="2" applyFont="1" applyAlignment="1">
      <alignment horizontal="center" vertical="center" wrapText="1"/>
    </xf>
    <xf numFmtId="0" fontId="19" fillId="0" borderId="0" xfId="2" applyFont="1" applyAlignment="1">
      <alignment horizontal="center" vertical="center" wrapText="1"/>
    </xf>
    <xf numFmtId="164" fontId="19" fillId="0" borderId="0" xfId="1" applyNumberFormat="1" applyFont="1" applyAlignment="1">
      <alignment horizontal="center" vertical="center"/>
    </xf>
    <xf numFmtId="0" fontId="6" fillId="0" borderId="3" xfId="2" applyFont="1" applyBorder="1" applyAlignment="1">
      <alignment horizontal="center" vertical="center"/>
    </xf>
    <xf numFmtId="0" fontId="21" fillId="0" borderId="8" xfId="0" applyFont="1" applyBorder="1" applyAlignment="1">
      <alignment horizontal="center" vertical="center"/>
    </xf>
    <xf numFmtId="0" fontId="21" fillId="0" borderId="8" xfId="0" applyFont="1" applyBorder="1" applyAlignment="1">
      <alignment horizontal="center" vertical="center" wrapText="1"/>
    </xf>
    <xf numFmtId="164" fontId="21" fillId="0" borderId="8" xfId="1" applyNumberFormat="1" applyFont="1" applyBorder="1" applyAlignment="1">
      <alignment vertical="center"/>
    </xf>
    <xf numFmtId="166" fontId="22" fillId="0" borderId="8" xfId="5" applyNumberFormat="1" applyFont="1" applyBorder="1" applyAlignment="1">
      <alignment horizontal="right" vertical="center"/>
    </xf>
    <xf numFmtId="9" fontId="22" fillId="0" borderId="8" xfId="6" applyFont="1" applyBorder="1" applyAlignment="1">
      <alignment horizontal="center" vertical="center"/>
    </xf>
    <xf numFmtId="164" fontId="21" fillId="0" borderId="8" xfId="1" applyNumberFormat="1" applyFont="1" applyFill="1" applyBorder="1" applyAlignment="1">
      <alignment vertical="center"/>
    </xf>
    <xf numFmtId="0" fontId="0" fillId="0" borderId="0" xfId="0" applyAlignment="1">
      <alignment horizontal="center"/>
    </xf>
    <xf numFmtId="0" fontId="0" fillId="0" borderId="0" xfId="0" applyAlignment="1">
      <alignment horizontal="center" wrapText="1"/>
    </xf>
    <xf numFmtId="164" fontId="0" fillId="0" borderId="0" xfId="1" applyNumberFormat="1" applyFont="1"/>
    <xf numFmtId="0" fontId="3" fillId="3" borderId="18" xfId="0" applyFont="1" applyFill="1" applyBorder="1" applyAlignment="1">
      <alignment horizontal="center" vertical="center" wrapText="1"/>
    </xf>
    <xf numFmtId="0" fontId="5" fillId="0" borderId="27" xfId="0" applyFont="1" applyBorder="1" applyAlignment="1">
      <alignment vertical="center"/>
    </xf>
    <xf numFmtId="0" fontId="5" fillId="0" borderId="51" xfId="0" applyFont="1" applyBorder="1" applyAlignment="1">
      <alignment horizontal="center" vertical="center"/>
    </xf>
    <xf numFmtId="164" fontId="21" fillId="0" borderId="4" xfId="1" applyNumberFormat="1" applyFont="1" applyBorder="1" applyAlignment="1">
      <alignment vertical="center"/>
    </xf>
    <xf numFmtId="166" fontId="22" fillId="0" borderId="4" xfId="5" applyNumberFormat="1" applyFont="1" applyBorder="1" applyAlignment="1">
      <alignment horizontal="right" vertical="center"/>
    </xf>
    <xf numFmtId="9" fontId="22" fillId="0" borderId="4" xfId="6" applyFont="1" applyBorder="1" applyAlignment="1">
      <alignment horizontal="center" vertical="center"/>
    </xf>
    <xf numFmtId="0" fontId="21" fillId="0" borderId="4" xfId="0" applyFont="1" applyBorder="1" applyAlignment="1">
      <alignment horizontal="center" vertical="center"/>
    </xf>
    <xf numFmtId="0" fontId="21" fillId="0" borderId="4" xfId="0" applyFont="1" applyBorder="1" applyAlignment="1">
      <alignment horizontal="center" vertical="center" wrapText="1"/>
    </xf>
    <xf numFmtId="0" fontId="3" fillId="3" borderId="56" xfId="0" applyFont="1" applyFill="1" applyBorder="1" applyAlignment="1">
      <alignment horizontal="center" vertical="center" wrapText="1"/>
    </xf>
    <xf numFmtId="0" fontId="25" fillId="0" borderId="0" xfId="0" applyFont="1"/>
    <xf numFmtId="0" fontId="26" fillId="0" borderId="27" xfId="2" applyFont="1" applyBorder="1" applyAlignment="1">
      <alignment horizontal="center" vertical="center" wrapText="1"/>
    </xf>
    <xf numFmtId="0" fontId="28" fillId="0" borderId="51" xfId="2" applyFont="1" applyBorder="1" applyAlignment="1">
      <alignment horizontal="center" vertical="center"/>
    </xf>
    <xf numFmtId="0" fontId="24" fillId="0" borderId="1" xfId="2" applyFont="1" applyBorder="1" applyAlignment="1">
      <alignment horizontal="center" vertical="center" wrapText="1"/>
    </xf>
    <xf numFmtId="167" fontId="29" fillId="0" borderId="35" xfId="0" applyNumberFormat="1" applyFont="1" applyBorder="1" applyAlignment="1">
      <alignment vertical="center"/>
    </xf>
    <xf numFmtId="0" fontId="3" fillId="3" borderId="57"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3" fillId="3" borderId="58" xfId="0" applyFont="1" applyFill="1" applyBorder="1" applyAlignment="1">
      <alignment horizontal="center" vertical="center" wrapText="1"/>
    </xf>
    <xf numFmtId="10" fontId="2" fillId="0" borderId="8" xfId="0" applyNumberFormat="1" applyFont="1" applyBorder="1" applyAlignment="1">
      <alignment horizontal="center" vertical="center" wrapText="1"/>
    </xf>
    <xf numFmtId="164" fontId="2" fillId="0" borderId="8" xfId="4" applyNumberFormat="1" applyFont="1" applyFill="1" applyBorder="1" applyAlignment="1">
      <alignment horizontal="center" vertical="center" wrapText="1"/>
    </xf>
    <xf numFmtId="9" fontId="10" fillId="0" borderId="8" xfId="0" applyNumberFormat="1" applyFont="1" applyBorder="1" applyAlignment="1">
      <alignment horizontal="center" vertical="center" wrapText="1"/>
    </xf>
    <xf numFmtId="0" fontId="30" fillId="0" borderId="8" xfId="0" applyFont="1" applyBorder="1" applyAlignment="1">
      <alignment horizontal="center" vertical="center" wrapText="1"/>
    </xf>
    <xf numFmtId="0" fontId="2" fillId="0" borderId="8" xfId="0" applyFont="1" applyBorder="1" applyAlignment="1">
      <alignment vertical="center" wrapText="1"/>
    </xf>
    <xf numFmtId="0" fontId="2" fillId="0" borderId="8" xfId="0" applyFont="1" applyBorder="1" applyAlignment="1">
      <alignment horizontal="center" wrapText="1"/>
    </xf>
    <xf numFmtId="0" fontId="2" fillId="0" borderId="0" xfId="0" applyFont="1" applyAlignment="1">
      <alignment horizontal="left"/>
    </xf>
    <xf numFmtId="0" fontId="5" fillId="0" borderId="51" xfId="0" applyFont="1" applyBorder="1" applyAlignment="1">
      <alignment horizontal="left" vertical="center"/>
    </xf>
    <xf numFmtId="0" fontId="5" fillId="0" borderId="11" xfId="0" applyFont="1" applyBorder="1" applyAlignment="1">
      <alignment horizontal="left" vertical="center"/>
    </xf>
    <xf numFmtId="0" fontId="5" fillId="0" borderId="0" xfId="0" applyFont="1" applyAlignment="1">
      <alignment horizontal="left" vertical="center"/>
    </xf>
    <xf numFmtId="0" fontId="0" fillId="0" borderId="0" xfId="0" applyAlignment="1">
      <alignment horizontal="left" vertical="center"/>
    </xf>
    <xf numFmtId="3" fontId="2" fillId="0" borderId="8" xfId="0" applyNumberFormat="1" applyFont="1" applyBorder="1" applyAlignment="1">
      <alignment horizontal="left" vertical="center" wrapText="1"/>
    </xf>
    <xf numFmtId="0" fontId="2" fillId="0" borderId="8" xfId="0" applyFont="1" applyBorder="1" applyAlignment="1">
      <alignment horizontal="left" vertical="center"/>
    </xf>
    <xf numFmtId="164" fontId="21" fillId="6" borderId="8" xfId="1" applyNumberFormat="1" applyFont="1" applyFill="1" applyBorder="1" applyAlignment="1">
      <alignment vertical="center"/>
    </xf>
    <xf numFmtId="43" fontId="0" fillId="0" borderId="0" xfId="1" applyFont="1"/>
    <xf numFmtId="164" fontId="0" fillId="0" borderId="0" xfId="0" applyNumberFormat="1"/>
    <xf numFmtId="0" fontId="30" fillId="0" borderId="8" xfId="0" applyFont="1" applyBorder="1" applyAlignment="1">
      <alignment vertical="center"/>
    </xf>
    <xf numFmtId="9" fontId="30" fillId="0" borderId="8" xfId="7" applyFont="1" applyFill="1" applyBorder="1" applyAlignment="1">
      <alignment horizontal="center" vertical="center"/>
    </xf>
    <xf numFmtId="9" fontId="30" fillId="0" borderId="8" xfId="0" applyNumberFormat="1" applyFont="1" applyBorder="1" applyAlignment="1">
      <alignment horizontal="center" vertical="center" wrapText="1"/>
    </xf>
    <xf numFmtId="168" fontId="30" fillId="0" borderId="8" xfId="0" applyNumberFormat="1" applyFont="1" applyBorder="1" applyAlignment="1">
      <alignment horizontal="center" vertical="center" wrapText="1"/>
    </xf>
    <xf numFmtId="10" fontId="30" fillId="0" borderId="8" xfId="7" applyNumberFormat="1" applyFont="1" applyFill="1" applyBorder="1" applyAlignment="1">
      <alignment horizontal="center" vertical="center"/>
    </xf>
    <xf numFmtId="9" fontId="30" fillId="0" borderId="8" xfId="0" applyNumberFormat="1" applyFont="1" applyBorder="1" applyAlignment="1">
      <alignment horizontal="center" vertical="center"/>
    </xf>
    <xf numFmtId="167" fontId="2" fillId="0" borderId="8" xfId="0" applyNumberFormat="1" applyFont="1" applyBorder="1" applyAlignment="1">
      <alignment horizontal="center" vertical="center" wrapText="1"/>
    </xf>
    <xf numFmtId="0" fontId="6" fillId="0" borderId="1" xfId="0" applyFont="1" applyBorder="1" applyAlignment="1">
      <alignment horizontal="center" vertical="center"/>
    </xf>
    <xf numFmtId="0" fontId="2" fillId="0" borderId="4" xfId="0" applyFont="1" applyBorder="1" applyAlignment="1">
      <alignment horizontal="center" vertical="center"/>
    </xf>
    <xf numFmtId="0" fontId="2" fillId="0" borderId="4" xfId="0" applyFont="1" applyBorder="1" applyAlignment="1">
      <alignment horizontal="left" vertical="center" wrapText="1"/>
    </xf>
    <xf numFmtId="10" fontId="2" fillId="0" borderId="8" xfId="0" applyNumberFormat="1" applyFont="1" applyBorder="1" applyAlignment="1">
      <alignment horizontal="center" vertical="center"/>
    </xf>
    <xf numFmtId="0" fontId="2" fillId="0" borderId="8" xfId="0" applyFont="1" applyBorder="1" applyAlignment="1">
      <alignment horizontal="center" vertical="center"/>
    </xf>
    <xf numFmtId="0" fontId="30" fillId="0" borderId="4" xfId="0" applyFont="1" applyBorder="1" applyAlignment="1">
      <alignment horizontal="center" vertical="center"/>
    </xf>
    <xf numFmtId="0" fontId="30" fillId="0" borderId="8" xfId="0" applyFont="1" applyBorder="1" applyAlignment="1">
      <alignment horizontal="center" vertical="center"/>
    </xf>
    <xf numFmtId="0" fontId="30" fillId="0" borderId="4" xfId="0" applyFont="1" applyBorder="1" applyAlignment="1">
      <alignment horizontal="center" vertical="center" wrapText="1"/>
    </xf>
    <xf numFmtId="9" fontId="2" fillId="0" borderId="8" xfId="7" applyFont="1" applyBorder="1" applyAlignment="1">
      <alignment horizontal="center" vertical="center"/>
    </xf>
    <xf numFmtId="9" fontId="2" fillId="8" borderId="6" xfId="7" applyFont="1" applyFill="1" applyBorder="1" applyAlignment="1">
      <alignment horizontal="center" vertical="center" wrapText="1"/>
    </xf>
    <xf numFmtId="0" fontId="2" fillId="8" borderId="6" xfId="0" applyFont="1" applyFill="1" applyBorder="1" applyAlignment="1">
      <alignment horizontal="center" vertical="center" wrapText="1"/>
    </xf>
    <xf numFmtId="0" fontId="5" fillId="0" borderId="11" xfId="0" applyFont="1" applyBorder="1" applyAlignment="1">
      <alignment horizontal="center" vertical="center"/>
    </xf>
    <xf numFmtId="0" fontId="31" fillId="0" borderId="0" xfId="0" applyFont="1"/>
    <xf numFmtId="0" fontId="32" fillId="0" borderId="51" xfId="0" applyFont="1" applyBorder="1" applyAlignment="1">
      <alignment horizontal="center" vertical="center" wrapText="1"/>
    </xf>
    <xf numFmtId="0" fontId="6" fillId="0" borderId="27" xfId="0" applyFont="1" applyBorder="1" applyAlignment="1">
      <alignment horizontal="center" vertical="center"/>
    </xf>
    <xf numFmtId="0" fontId="6" fillId="0" borderId="51" xfId="0" applyFont="1" applyBorder="1" applyAlignment="1">
      <alignment horizontal="center" vertical="center"/>
    </xf>
    <xf numFmtId="0" fontId="6" fillId="0" borderId="11" xfId="0" applyFont="1" applyBorder="1" applyAlignment="1">
      <alignment horizontal="center" vertical="center"/>
    </xf>
    <xf numFmtId="0" fontId="34" fillId="0" borderId="0" xfId="0" applyFont="1"/>
    <xf numFmtId="0" fontId="32" fillId="3" borderId="18" xfId="0" applyFont="1" applyFill="1" applyBorder="1" applyAlignment="1">
      <alignment horizontal="center" vertical="center" wrapText="1"/>
    </xf>
    <xf numFmtId="0" fontId="32" fillId="3" borderId="19" xfId="0" applyFont="1" applyFill="1" applyBorder="1" applyAlignment="1">
      <alignment horizontal="center" vertical="center" wrapText="1"/>
    </xf>
    <xf numFmtId="0" fontId="32" fillId="3" borderId="21" xfId="0" applyFont="1" applyFill="1" applyBorder="1" applyAlignment="1">
      <alignment horizontal="center" vertical="center" wrapText="1"/>
    </xf>
    <xf numFmtId="0" fontId="31" fillId="0" borderId="8" xfId="0" applyFont="1" applyBorder="1" applyAlignment="1">
      <alignment horizontal="justify" vertical="center" wrapText="1"/>
    </xf>
    <xf numFmtId="0" fontId="31" fillId="0" borderId="8" xfId="3" applyFont="1" applyBorder="1" applyAlignment="1">
      <alignment horizontal="justify" vertical="center" wrapText="1"/>
    </xf>
    <xf numFmtId="0" fontId="34" fillId="0" borderId="0" xfId="0" applyFont="1" applyAlignment="1">
      <alignment vertical="center"/>
    </xf>
    <xf numFmtId="0" fontId="35" fillId="4" borderId="8" xfId="0" applyFont="1" applyFill="1" applyBorder="1" applyAlignment="1">
      <alignment horizontal="center" vertical="center" wrapText="1"/>
    </xf>
    <xf numFmtId="170" fontId="2" fillId="0" borderId="8" xfId="0" applyNumberFormat="1" applyFont="1" applyBorder="1" applyAlignment="1">
      <alignment horizontal="center" vertical="center" wrapText="1"/>
    </xf>
    <xf numFmtId="9" fontId="2" fillId="0" borderId="8" xfId="7" applyFont="1" applyFill="1" applyBorder="1" applyAlignment="1">
      <alignment horizontal="center" vertical="center"/>
    </xf>
    <xf numFmtId="169" fontId="2" fillId="0" borderId="8" xfId="0" applyNumberFormat="1" applyFont="1" applyBorder="1" applyAlignment="1">
      <alignment horizontal="center" vertical="center" wrapText="1"/>
    </xf>
    <xf numFmtId="0" fontId="0" fillId="0" borderId="4" xfId="0" applyBorder="1" applyAlignment="1">
      <alignment vertical="center" wrapText="1"/>
    </xf>
    <xf numFmtId="0" fontId="2" fillId="0" borderId="4" xfId="0" applyFont="1" applyBorder="1" applyAlignment="1">
      <alignment vertical="center" wrapText="1"/>
    </xf>
    <xf numFmtId="0" fontId="2" fillId="0" borderId="8" xfId="0" applyFont="1" applyBorder="1" applyAlignment="1">
      <alignment vertical="center"/>
    </xf>
    <xf numFmtId="9" fontId="2" fillId="0" borderId="4" xfId="7" applyFont="1" applyBorder="1" applyAlignment="1">
      <alignment horizontal="center" vertical="center"/>
    </xf>
    <xf numFmtId="10" fontId="2" fillId="0" borderId="4" xfId="7" applyNumberFormat="1" applyFont="1" applyBorder="1" applyAlignment="1">
      <alignment horizontal="center" vertical="center"/>
    </xf>
    <xf numFmtId="168" fontId="0" fillId="0" borderId="8" xfId="0" applyNumberFormat="1" applyBorder="1" applyAlignment="1">
      <alignment horizontal="center" vertical="center" wrapText="1"/>
    </xf>
    <xf numFmtId="0" fontId="30" fillId="6" borderId="8" xfId="0" applyFont="1" applyFill="1" applyBorder="1" applyAlignment="1">
      <alignment horizontal="center" vertical="center"/>
    </xf>
    <xf numFmtId="0" fontId="3" fillId="6" borderId="19" xfId="0" applyFont="1" applyFill="1" applyBorder="1" applyAlignment="1">
      <alignment horizontal="center" vertical="center" wrapText="1"/>
    </xf>
    <xf numFmtId="0" fontId="2" fillId="0" borderId="5" xfId="0" applyFont="1" applyBorder="1" applyAlignment="1">
      <alignment horizontal="center" vertical="center" wrapText="1"/>
    </xf>
    <xf numFmtId="0" fontId="2" fillId="0" borderId="4" xfId="0" applyFont="1" applyBorder="1" applyAlignment="1">
      <alignment horizontal="center" vertical="center" wrapText="1"/>
    </xf>
    <xf numFmtId="0" fontId="30" fillId="0" borderId="5" xfId="0" applyFont="1" applyBorder="1" applyAlignment="1">
      <alignment horizontal="center" vertical="center" wrapText="1"/>
    </xf>
    <xf numFmtId="0" fontId="30" fillId="0" borderId="10" xfId="0" applyFont="1" applyBorder="1" applyAlignment="1">
      <alignment horizontal="center" vertical="center" wrapText="1"/>
    </xf>
    <xf numFmtId="0" fontId="30" fillId="0" borderId="4" xfId="0" applyFont="1" applyBorder="1" applyAlignment="1">
      <alignment horizontal="center" vertical="center" wrapText="1"/>
    </xf>
    <xf numFmtId="0" fontId="7" fillId="4" borderId="28" xfId="0" applyFont="1" applyFill="1" applyBorder="1" applyAlignment="1">
      <alignment horizontal="center" vertical="center"/>
    </xf>
    <xf numFmtId="0" fontId="7" fillId="4" borderId="50" xfId="0" applyFont="1" applyFill="1" applyBorder="1" applyAlignment="1">
      <alignment horizontal="center" vertical="center"/>
    </xf>
    <xf numFmtId="0" fontId="7" fillId="4" borderId="15" xfId="0" applyFont="1" applyFill="1" applyBorder="1" applyAlignment="1">
      <alignment horizontal="center" vertical="center" wrapText="1"/>
    </xf>
    <xf numFmtId="0" fontId="7" fillId="4" borderId="20" xfId="0" applyFont="1" applyFill="1" applyBorder="1" applyAlignment="1">
      <alignment horizontal="center" vertical="center" wrapText="1"/>
    </xf>
    <xf numFmtId="0" fontId="5" fillId="0" borderId="22" xfId="0" applyFont="1" applyBorder="1" applyAlignment="1">
      <alignment horizontal="center" vertical="center"/>
    </xf>
    <xf numFmtId="0" fontId="5" fillId="0" borderId="23" xfId="0" applyFont="1" applyBorder="1" applyAlignment="1">
      <alignment horizontal="center" vertical="center"/>
    </xf>
    <xf numFmtId="0" fontId="5" fillId="0" borderId="24" xfId="0" applyFont="1" applyBorder="1" applyAlignment="1">
      <alignment horizontal="center" vertical="center"/>
    </xf>
    <xf numFmtId="0" fontId="5" fillId="0" borderId="25" xfId="0" applyFont="1" applyBorder="1" applyAlignment="1">
      <alignment horizontal="center" vertical="center"/>
    </xf>
    <xf numFmtId="0" fontId="5" fillId="0" borderId="0" xfId="0" applyFont="1" applyAlignment="1">
      <alignment horizontal="center" vertical="center"/>
    </xf>
    <xf numFmtId="0" fontId="5" fillId="0" borderId="26" xfId="0" applyFont="1" applyBorder="1" applyAlignment="1">
      <alignment horizontal="center" vertical="center"/>
    </xf>
    <xf numFmtId="0" fontId="5" fillId="0" borderId="27" xfId="0" applyFont="1" applyBorder="1" applyAlignment="1">
      <alignment horizontal="center" vertical="center"/>
    </xf>
    <xf numFmtId="0" fontId="5" fillId="0" borderId="28" xfId="0" applyFont="1" applyBorder="1" applyAlignment="1">
      <alignment horizontal="center" vertical="center"/>
    </xf>
    <xf numFmtId="0" fontId="5" fillId="0" borderId="29" xfId="0" applyFont="1" applyBorder="1" applyAlignment="1">
      <alignment horizontal="center" vertical="center"/>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7" fillId="5" borderId="52" xfId="0" applyFont="1" applyFill="1" applyBorder="1" applyAlignment="1">
      <alignment horizontal="center" vertical="center"/>
    </xf>
    <xf numFmtId="0" fontId="7" fillId="5" borderId="28" xfId="0" applyFont="1" applyFill="1" applyBorder="1" applyAlignment="1">
      <alignment horizontal="center" vertical="center"/>
    </xf>
    <xf numFmtId="0" fontId="7" fillId="4" borderId="13" xfId="0" applyFont="1" applyFill="1" applyBorder="1" applyAlignment="1">
      <alignment horizontal="center" vertical="center" wrapText="1"/>
    </xf>
    <xf numFmtId="0" fontId="7" fillId="4" borderId="18" xfId="0" applyFont="1" applyFill="1" applyBorder="1" applyAlignment="1">
      <alignment horizontal="center" vertical="center" wrapText="1"/>
    </xf>
    <xf numFmtId="0" fontId="7" fillId="4" borderId="14" xfId="0" applyFont="1" applyFill="1" applyBorder="1" applyAlignment="1">
      <alignment horizontal="center" vertical="center" wrapText="1"/>
    </xf>
    <xf numFmtId="0" fontId="7" fillId="4" borderId="19" xfId="0" applyFont="1" applyFill="1" applyBorder="1" applyAlignment="1">
      <alignment horizontal="center" vertical="center" wrapText="1"/>
    </xf>
    <xf numFmtId="0" fontId="7" fillId="4" borderId="47" xfId="0" applyFont="1" applyFill="1" applyBorder="1" applyAlignment="1">
      <alignment horizontal="center" vertical="center" wrapText="1"/>
    </xf>
    <xf numFmtId="0" fontId="7" fillId="4" borderId="50" xfId="0" applyFont="1" applyFill="1" applyBorder="1" applyAlignment="1">
      <alignment horizontal="center" vertical="center" wrapText="1"/>
    </xf>
    <xf numFmtId="0" fontId="4" fillId="0" borderId="5"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4" xfId="0" applyFont="1" applyBorder="1" applyAlignment="1">
      <alignment horizontal="center" vertical="center" wrapText="1"/>
    </xf>
    <xf numFmtId="0" fontId="7" fillId="4" borderId="53" xfId="0" applyFont="1" applyFill="1" applyBorder="1" applyAlignment="1">
      <alignment horizontal="center" vertical="center" wrapText="1"/>
    </xf>
    <xf numFmtId="0" fontId="7" fillId="4" borderId="52" xfId="0" applyFont="1" applyFill="1" applyBorder="1" applyAlignment="1">
      <alignment horizontal="center" vertical="center" wrapText="1"/>
    </xf>
    <xf numFmtId="0" fontId="3" fillId="2" borderId="54" xfId="0" applyFont="1" applyFill="1" applyBorder="1" applyAlignment="1">
      <alignment horizontal="center" vertical="center" wrapText="1"/>
    </xf>
    <xf numFmtId="0" fontId="3" fillId="2" borderId="48" xfId="0" applyFont="1" applyFill="1" applyBorder="1" applyAlignment="1">
      <alignment horizontal="center" vertical="center" wrapText="1"/>
    </xf>
    <xf numFmtId="0" fontId="3" fillId="2" borderId="49" xfId="0" applyFont="1" applyFill="1" applyBorder="1" applyAlignment="1">
      <alignment horizontal="center" vertical="center" wrapText="1"/>
    </xf>
    <xf numFmtId="0" fontId="5" fillId="0" borderId="4" xfId="0" applyFont="1" applyBorder="1" applyAlignment="1">
      <alignment horizontal="center" vertical="center" wrapText="1"/>
    </xf>
    <xf numFmtId="0" fontId="4" fillId="0" borderId="8" xfId="0" applyFont="1" applyBorder="1" applyAlignment="1">
      <alignment horizontal="center"/>
    </xf>
    <xf numFmtId="0" fontId="3" fillId="0" borderId="8" xfId="0" applyFont="1" applyBorder="1" applyAlignment="1">
      <alignment horizontal="center"/>
    </xf>
    <xf numFmtId="0" fontId="10" fillId="0" borderId="10" xfId="0" applyFont="1" applyBorder="1" applyAlignment="1">
      <alignment horizontal="center" vertical="center" wrapText="1"/>
    </xf>
    <xf numFmtId="0" fontId="10" fillId="0" borderId="4" xfId="0" applyFont="1" applyBorder="1" applyAlignment="1">
      <alignment horizontal="center" vertical="center" wrapText="1"/>
    </xf>
    <xf numFmtId="10" fontId="2" fillId="0" borderId="9" xfId="0" applyNumberFormat="1" applyFont="1" applyBorder="1" applyAlignment="1">
      <alignment horizontal="center" vertical="center" wrapText="1"/>
    </xf>
    <xf numFmtId="10" fontId="2" fillId="0" borderId="6" xfId="0" applyNumberFormat="1" applyFont="1" applyBorder="1" applyAlignment="1">
      <alignment horizontal="center" vertical="center" wrapText="1"/>
    </xf>
    <xf numFmtId="0" fontId="30" fillId="0" borderId="15" xfId="0" applyFont="1" applyBorder="1" applyAlignment="1">
      <alignment horizontal="center" vertical="center" wrapText="1"/>
    </xf>
    <xf numFmtId="0" fontId="30" fillId="0" borderId="4" xfId="0" applyFont="1" applyBorder="1" applyAlignment="1">
      <alignment horizontal="center" vertical="center"/>
    </xf>
    <xf numFmtId="0" fontId="5" fillId="0" borderId="8" xfId="0" applyFont="1" applyBorder="1" applyAlignment="1">
      <alignment horizontal="center" vertical="center" wrapText="1"/>
    </xf>
    <xf numFmtId="0" fontId="2" fillId="0" borderId="10" xfId="0" applyFont="1" applyBorder="1" applyAlignment="1">
      <alignment horizontal="center" vertical="center" wrapText="1"/>
    </xf>
    <xf numFmtId="0" fontId="10" fillId="0" borderId="33" xfId="0" applyFont="1" applyBorder="1" applyAlignment="1">
      <alignment horizontal="center" vertical="center" wrapText="1"/>
    </xf>
    <xf numFmtId="0" fontId="4" fillId="0" borderId="37" xfId="0" applyFont="1" applyBorder="1" applyAlignment="1">
      <alignment horizontal="center" vertical="center"/>
    </xf>
    <xf numFmtId="0" fontId="2" fillId="0" borderId="33" xfId="0" applyFont="1" applyBorder="1" applyAlignment="1">
      <alignment horizontal="center" vertical="center" wrapText="1"/>
    </xf>
    <xf numFmtId="0" fontId="4" fillId="0" borderId="37" xfId="0" applyFont="1" applyBorder="1" applyAlignment="1">
      <alignment horizontal="center"/>
    </xf>
    <xf numFmtId="9" fontId="10" fillId="0" borderId="33" xfId="0" applyNumberFormat="1" applyFont="1" applyBorder="1" applyAlignment="1">
      <alignment horizontal="center" vertical="center" wrapText="1"/>
    </xf>
    <xf numFmtId="0" fontId="5" fillId="0" borderId="5" xfId="0" applyFont="1" applyBorder="1" applyAlignment="1">
      <alignment horizontal="center" vertical="center" wrapText="1"/>
    </xf>
    <xf numFmtId="0" fontId="5" fillId="0" borderId="10" xfId="0" applyFont="1" applyBorder="1" applyAlignment="1">
      <alignment horizontal="center" vertical="center" wrapText="1"/>
    </xf>
    <xf numFmtId="0" fontId="15" fillId="0" borderId="8" xfId="0" applyFont="1" applyBorder="1" applyAlignment="1">
      <alignment horizontal="center" vertical="center" wrapText="1"/>
    </xf>
    <xf numFmtId="0" fontId="10" fillId="0" borderId="32" xfId="0" applyFont="1" applyBorder="1" applyAlignment="1">
      <alignment horizontal="center" vertical="center" wrapText="1"/>
    </xf>
    <xf numFmtId="0" fontId="4" fillId="0" borderId="30" xfId="0" applyFont="1" applyBorder="1" applyAlignment="1">
      <alignment horizontal="center"/>
    </xf>
    <xf numFmtId="0" fontId="4" fillId="0" borderId="33" xfId="0" applyFont="1" applyBorder="1" applyAlignment="1">
      <alignment horizontal="center" vertical="center" wrapText="1"/>
    </xf>
    <xf numFmtId="0" fontId="10" fillId="0" borderId="34" xfId="0" applyFont="1" applyBorder="1" applyAlignment="1">
      <alignment horizontal="center" vertical="center" wrapText="1"/>
    </xf>
    <xf numFmtId="0" fontId="10" fillId="0" borderId="37" xfId="0" applyFont="1" applyBorder="1" applyAlignment="1">
      <alignment horizontal="center" vertical="center" wrapText="1"/>
    </xf>
    <xf numFmtId="10" fontId="2" fillId="0" borderId="5" xfId="0" applyNumberFormat="1" applyFont="1" applyBorder="1" applyAlignment="1">
      <alignment horizontal="center" vertical="center"/>
    </xf>
    <xf numFmtId="0" fontId="2" fillId="0" borderId="4" xfId="0" applyFont="1" applyBorder="1" applyAlignment="1">
      <alignment horizontal="center" vertical="center"/>
    </xf>
    <xf numFmtId="0" fontId="10" fillId="0" borderId="6" xfId="0" applyFont="1" applyBorder="1" applyAlignment="1">
      <alignment horizontal="center" vertical="center" wrapText="1"/>
    </xf>
    <xf numFmtId="0" fontId="2" fillId="0" borderId="6" xfId="0" applyFont="1" applyBorder="1" applyAlignment="1">
      <alignment horizontal="center"/>
    </xf>
    <xf numFmtId="0" fontId="4" fillId="0" borderId="6" xfId="0" applyFont="1" applyBorder="1" applyAlignment="1">
      <alignment horizontal="center"/>
    </xf>
    <xf numFmtId="0" fontId="2" fillId="0" borderId="8" xfId="0" applyFont="1" applyBorder="1" applyAlignment="1">
      <alignment horizontal="center" vertical="center" wrapText="1"/>
    </xf>
    <xf numFmtId="0" fontId="10" fillId="0" borderId="39" xfId="0" applyFont="1" applyBorder="1" applyAlignment="1">
      <alignment horizontal="center" vertical="center" wrapText="1"/>
    </xf>
    <xf numFmtId="0" fontId="10" fillId="0" borderId="42" xfId="0" applyFont="1" applyBorder="1" applyAlignment="1">
      <alignment horizontal="center" vertical="center" wrapText="1"/>
    </xf>
    <xf numFmtId="0" fontId="10" fillId="0" borderId="45" xfId="0" applyFont="1" applyBorder="1" applyAlignment="1">
      <alignment horizontal="center" vertical="center" wrapText="1"/>
    </xf>
    <xf numFmtId="0" fontId="10" fillId="0" borderId="43" xfId="0" applyFont="1" applyBorder="1" applyAlignment="1">
      <alignment horizontal="center" vertical="center" wrapText="1"/>
    </xf>
    <xf numFmtId="9" fontId="10" fillId="0" borderId="36" xfId="0" applyNumberFormat="1" applyFont="1" applyBorder="1" applyAlignment="1">
      <alignment horizontal="center" vertical="center" wrapText="1"/>
    </xf>
    <xf numFmtId="0" fontId="4" fillId="0" borderId="44" xfId="0" applyFont="1" applyBorder="1" applyAlignment="1">
      <alignment horizontal="center"/>
    </xf>
    <xf numFmtId="0" fontId="4" fillId="0" borderId="38" xfId="0" applyFont="1" applyBorder="1" applyAlignment="1">
      <alignment horizontal="center"/>
    </xf>
    <xf numFmtId="165" fontId="10" fillId="0" borderId="36" xfId="0" applyNumberFormat="1" applyFont="1" applyBorder="1" applyAlignment="1">
      <alignment horizontal="center" vertical="center" wrapText="1"/>
    </xf>
    <xf numFmtId="0" fontId="7" fillId="4" borderId="0" xfId="0" applyFont="1" applyFill="1" applyAlignment="1">
      <alignment horizontal="center" vertical="center"/>
    </xf>
    <xf numFmtId="0" fontId="7" fillId="4" borderId="12" xfId="0" applyFont="1" applyFill="1" applyBorder="1" applyAlignment="1">
      <alignment horizontal="center" vertical="center"/>
    </xf>
    <xf numFmtId="0" fontId="3" fillId="2" borderId="16" xfId="0" applyFont="1" applyFill="1" applyBorder="1" applyAlignment="1">
      <alignment horizontal="center" vertical="center" wrapText="1"/>
    </xf>
    <xf numFmtId="0" fontId="4" fillId="0" borderId="25" xfId="0" applyFont="1" applyBorder="1" applyAlignment="1">
      <alignment horizontal="center" vertical="center"/>
    </xf>
    <xf numFmtId="0" fontId="4" fillId="0" borderId="0" xfId="0" applyFont="1" applyAlignment="1">
      <alignment horizontal="center" vertical="center"/>
    </xf>
    <xf numFmtId="0" fontId="4" fillId="0" borderId="26" xfId="0" applyFont="1" applyBorder="1" applyAlignment="1">
      <alignment horizontal="center" vertical="center"/>
    </xf>
    <xf numFmtId="10" fontId="2" fillId="0" borderId="5" xfId="0" applyNumberFormat="1" applyFont="1" applyBorder="1" applyAlignment="1">
      <alignment horizontal="center" vertical="center" wrapText="1"/>
    </xf>
    <xf numFmtId="10" fontId="2" fillId="0" borderId="4" xfId="0" applyNumberFormat="1" applyFont="1" applyBorder="1" applyAlignment="1">
      <alignment horizontal="center" vertical="center" wrapText="1"/>
    </xf>
    <xf numFmtId="0" fontId="2" fillId="0" borderId="15" xfId="0" applyFont="1" applyBorder="1" applyAlignment="1">
      <alignment horizontal="center" vertical="center" wrapText="1"/>
    </xf>
    <xf numFmtId="0" fontId="2" fillId="0" borderId="5" xfId="0" applyFont="1" applyBorder="1" applyAlignment="1">
      <alignment horizontal="center" vertical="center"/>
    </xf>
    <xf numFmtId="9" fontId="30" fillId="0" borderId="5" xfId="0" applyNumberFormat="1" applyFont="1" applyBorder="1" applyAlignment="1">
      <alignment horizontal="center" vertical="center" wrapText="1"/>
    </xf>
    <xf numFmtId="9" fontId="30" fillId="0" borderId="4" xfId="0" applyNumberFormat="1" applyFont="1" applyBorder="1" applyAlignment="1">
      <alignment horizontal="center" vertical="center" wrapText="1"/>
    </xf>
    <xf numFmtId="0" fontId="30" fillId="0" borderId="10" xfId="0" applyFont="1" applyBorder="1" applyAlignment="1">
      <alignment horizontal="center" vertical="center"/>
    </xf>
    <xf numFmtId="0" fontId="2" fillId="0" borderId="5" xfId="0" applyFont="1" applyBorder="1" applyAlignment="1">
      <alignment horizontal="left" vertical="center" wrapText="1"/>
    </xf>
    <xf numFmtId="0" fontId="2" fillId="0" borderId="10" xfId="0" applyFont="1" applyBorder="1" applyAlignment="1">
      <alignment horizontal="left" vertical="center" wrapText="1"/>
    </xf>
    <xf numFmtId="0" fontId="2" fillId="0" borderId="4" xfId="0" applyFont="1" applyBorder="1" applyAlignment="1">
      <alignment horizontal="left" vertical="center" wrapText="1"/>
    </xf>
    <xf numFmtId="10" fontId="30" fillId="0" borderId="8" xfId="7" applyNumberFormat="1" applyFont="1" applyFill="1" applyBorder="1" applyAlignment="1">
      <alignment horizontal="center" vertical="center"/>
    </xf>
    <xf numFmtId="0" fontId="2" fillId="0" borderId="8" xfId="0" applyFont="1" applyBorder="1" applyAlignment="1">
      <alignment horizontal="left" vertical="center" wrapText="1"/>
    </xf>
    <xf numFmtId="165" fontId="10" fillId="0" borderId="8" xfId="0" applyNumberFormat="1" applyFont="1" applyBorder="1" applyAlignment="1">
      <alignment horizontal="center" vertical="center" wrapText="1"/>
    </xf>
    <xf numFmtId="0" fontId="10" fillId="0" borderId="8" xfId="0" applyFont="1" applyBorder="1" applyAlignment="1">
      <alignment horizontal="center" vertical="center" wrapText="1"/>
    </xf>
    <xf numFmtId="9" fontId="10" fillId="0" borderId="8" xfId="0" applyNumberFormat="1" applyFont="1" applyBorder="1" applyAlignment="1">
      <alignment horizontal="center" vertical="center" wrapText="1"/>
    </xf>
    <xf numFmtId="0" fontId="2" fillId="0" borderId="8" xfId="0" applyFont="1" applyBorder="1" applyAlignment="1">
      <alignment horizontal="center"/>
    </xf>
    <xf numFmtId="0" fontId="4" fillId="0" borderId="8" xfId="0" applyFont="1" applyBorder="1" applyAlignment="1">
      <alignment horizontal="center" vertical="center" wrapText="1"/>
    </xf>
    <xf numFmtId="0" fontId="4" fillId="0" borderId="8" xfId="0" applyFont="1" applyBorder="1" applyAlignment="1">
      <alignment horizontal="center" vertical="center"/>
    </xf>
    <xf numFmtId="0" fontId="7" fillId="4" borderId="10" xfId="0" applyFont="1" applyFill="1" applyBorder="1" applyAlignment="1">
      <alignment horizontal="center" vertical="center" wrapText="1"/>
    </xf>
    <xf numFmtId="0" fontId="7" fillId="4" borderId="57" xfId="0" applyFont="1" applyFill="1" applyBorder="1" applyAlignment="1">
      <alignment horizontal="center" vertical="center" wrapText="1"/>
    </xf>
    <xf numFmtId="0" fontId="7" fillId="4" borderId="5" xfId="0" applyFont="1" applyFill="1" applyBorder="1" applyAlignment="1">
      <alignment horizontal="center" vertical="center" wrapText="1"/>
    </xf>
    <xf numFmtId="0" fontId="7" fillId="4" borderId="12" xfId="0" applyFont="1" applyFill="1" applyBorder="1" applyAlignment="1">
      <alignment horizontal="center" vertical="center" wrapText="1"/>
    </xf>
    <xf numFmtId="0" fontId="7" fillId="4" borderId="46" xfId="0" applyFont="1" applyFill="1" applyBorder="1" applyAlignment="1">
      <alignment horizontal="center" vertical="center" wrapText="1"/>
    </xf>
    <xf numFmtId="10" fontId="2" fillId="0" borderId="8" xfId="0" applyNumberFormat="1" applyFont="1" applyBorder="1" applyAlignment="1">
      <alignment horizontal="center" vertical="center" wrapText="1"/>
    </xf>
    <xf numFmtId="0" fontId="24" fillId="0" borderId="1" xfId="2" applyFont="1" applyBorder="1" applyAlignment="1">
      <alignment horizontal="center" vertical="center"/>
    </xf>
    <xf numFmtId="0" fontId="24" fillId="0" borderId="2" xfId="2" applyFont="1" applyBorder="1" applyAlignment="1">
      <alignment horizontal="center" vertical="center"/>
    </xf>
    <xf numFmtId="0" fontId="24" fillId="0" borderId="3" xfId="2" applyFont="1" applyBorder="1" applyAlignment="1">
      <alignment horizontal="center" vertical="center"/>
    </xf>
    <xf numFmtId="0" fontId="21" fillId="0" borderId="6" xfId="0" applyFont="1" applyBorder="1" applyAlignment="1">
      <alignment horizontal="left" vertical="center"/>
    </xf>
    <xf numFmtId="0" fontId="21" fillId="0" borderId="7" xfId="0" applyFont="1" applyBorder="1" applyAlignment="1">
      <alignment horizontal="left" vertical="center"/>
    </xf>
    <xf numFmtId="0" fontId="21" fillId="0" borderId="6" xfId="0" applyFont="1" applyBorder="1" applyAlignment="1">
      <alignment horizontal="left" vertical="center" wrapText="1"/>
    </xf>
    <xf numFmtId="0" fontId="21" fillId="0" borderId="7" xfId="0" applyFont="1" applyBorder="1" applyAlignment="1">
      <alignment horizontal="left" vertical="center" wrapText="1"/>
    </xf>
    <xf numFmtId="0" fontId="23" fillId="0" borderId="22" xfId="2" applyFont="1" applyBorder="1" applyAlignment="1">
      <alignment horizontal="center" vertical="center"/>
    </xf>
    <xf numFmtId="0" fontId="23" fillId="0" borderId="23" xfId="2" applyFont="1" applyBorder="1" applyAlignment="1">
      <alignment horizontal="center" vertical="center"/>
    </xf>
    <xf numFmtId="0" fontId="23" fillId="0" borderId="24" xfId="2" applyFont="1" applyBorder="1" applyAlignment="1">
      <alignment horizontal="center" vertical="center"/>
    </xf>
    <xf numFmtId="0" fontId="23" fillId="0" borderId="25" xfId="2" applyFont="1" applyBorder="1" applyAlignment="1">
      <alignment horizontal="center" vertical="center"/>
    </xf>
    <xf numFmtId="0" fontId="23" fillId="0" borderId="0" xfId="2" applyFont="1" applyAlignment="1">
      <alignment horizontal="center" vertical="center"/>
    </xf>
    <xf numFmtId="0" fontId="23" fillId="0" borderId="26" xfId="2" applyFont="1" applyBorder="1" applyAlignment="1">
      <alignment horizontal="center" vertical="center"/>
    </xf>
    <xf numFmtId="0" fontId="23" fillId="0" borderId="27" xfId="2" applyFont="1" applyBorder="1" applyAlignment="1">
      <alignment horizontal="center" vertical="center"/>
    </xf>
    <xf numFmtId="0" fontId="23" fillId="0" borderId="28" xfId="2" applyFont="1" applyBorder="1" applyAlignment="1">
      <alignment horizontal="center" vertical="center"/>
    </xf>
    <xf numFmtId="0" fontId="23" fillId="0" borderId="29" xfId="2" applyFont="1" applyBorder="1" applyAlignment="1">
      <alignment horizontal="center" vertical="center"/>
    </xf>
    <xf numFmtId="0" fontId="20" fillId="0" borderId="1" xfId="2" applyFont="1" applyBorder="1" applyAlignment="1">
      <alignment horizontal="center" vertical="center"/>
    </xf>
    <xf numFmtId="0" fontId="20" fillId="0" borderId="3" xfId="2" applyFont="1" applyBorder="1" applyAlignment="1">
      <alignment horizontal="center" vertical="center"/>
    </xf>
    <xf numFmtId="164" fontId="5" fillId="2" borderId="54" xfId="1" applyNumberFormat="1" applyFont="1" applyFill="1" applyBorder="1" applyAlignment="1">
      <alignment horizontal="center" vertical="center" wrapText="1"/>
    </xf>
    <xf numFmtId="164" fontId="5" fillId="2" borderId="48" xfId="1" applyNumberFormat="1" applyFont="1" applyFill="1" applyBorder="1" applyAlignment="1">
      <alignment horizontal="center" vertical="center" wrapText="1"/>
    </xf>
    <xf numFmtId="164" fontId="5" fillId="2" borderId="49" xfId="1" applyNumberFormat="1" applyFont="1" applyFill="1" applyBorder="1" applyAlignment="1">
      <alignment horizontal="center" vertical="center" wrapText="1"/>
    </xf>
    <xf numFmtId="0" fontId="27" fillId="0" borderId="1" xfId="2" applyFont="1" applyBorder="1" applyAlignment="1">
      <alignment horizontal="center" vertical="center" wrapText="1"/>
    </xf>
    <xf numFmtId="0" fontId="27" fillId="0" borderId="2" xfId="2" applyFont="1" applyBorder="1" applyAlignment="1">
      <alignment horizontal="center" vertical="center" wrapText="1"/>
    </xf>
    <xf numFmtId="0" fontId="27" fillId="0" borderId="3" xfId="2" applyFont="1" applyBorder="1" applyAlignment="1">
      <alignment horizontal="center" vertical="center" wrapText="1"/>
    </xf>
    <xf numFmtId="0" fontId="28" fillId="0" borderId="1" xfId="2" applyFont="1" applyBorder="1" applyAlignment="1">
      <alignment horizontal="center" vertical="center"/>
    </xf>
    <xf numFmtId="0" fontId="28" fillId="0" borderId="2" xfId="2" applyFont="1" applyBorder="1" applyAlignment="1">
      <alignment horizontal="center" vertical="center"/>
    </xf>
    <xf numFmtId="0" fontId="28" fillId="0" borderId="3" xfId="2" applyFont="1" applyBorder="1" applyAlignment="1">
      <alignment horizontal="center" vertical="center"/>
    </xf>
    <xf numFmtId="0" fontId="21" fillId="0" borderId="16" xfId="0" applyFont="1" applyBorder="1" applyAlignment="1">
      <alignment horizontal="left" vertical="center"/>
    </xf>
    <xf numFmtId="0" fontId="21" fillId="0" borderId="55" xfId="0" applyFont="1" applyBorder="1" applyAlignment="1">
      <alignment horizontal="left" vertical="center"/>
    </xf>
    <xf numFmtId="0" fontId="7" fillId="7" borderId="14" xfId="2" applyFont="1" applyFill="1" applyBorder="1" applyAlignment="1">
      <alignment horizontal="center" vertical="center" wrapText="1"/>
    </xf>
    <xf numFmtId="0" fontId="7" fillId="7" borderId="19" xfId="2" applyFont="1" applyFill="1" applyBorder="1" applyAlignment="1">
      <alignment horizontal="center" vertical="center" wrapText="1"/>
    </xf>
    <xf numFmtId="0" fontId="7" fillId="7" borderId="17" xfId="2" applyFont="1" applyFill="1" applyBorder="1" applyAlignment="1">
      <alignment horizontal="center" vertical="center" wrapText="1"/>
    </xf>
    <xf numFmtId="0" fontId="7" fillId="7" borderId="21" xfId="2" applyFont="1" applyFill="1" applyBorder="1" applyAlignment="1">
      <alignment horizontal="center" vertical="center" wrapText="1"/>
    </xf>
    <xf numFmtId="0" fontId="24" fillId="0" borderId="6" xfId="3" applyFont="1" applyBorder="1" applyAlignment="1">
      <alignment horizontal="center" vertical="center"/>
    </xf>
    <xf numFmtId="0" fontId="24" fillId="0" borderId="59" xfId="3" applyFont="1" applyBorder="1" applyAlignment="1">
      <alignment horizontal="center" vertical="center"/>
    </xf>
    <xf numFmtId="0" fontId="24" fillId="0" borderId="7" xfId="3" applyFont="1" applyBorder="1" applyAlignment="1">
      <alignment horizontal="center" vertical="center"/>
    </xf>
    <xf numFmtId="0" fontId="35" fillId="4" borderId="8" xfId="0" applyFont="1" applyFill="1" applyBorder="1" applyAlignment="1">
      <alignment horizontal="center" vertical="center" wrapText="1"/>
    </xf>
    <xf numFmtId="0" fontId="31" fillId="0" borderId="8" xfId="0" applyFont="1" applyBorder="1" applyAlignment="1">
      <alignment horizontal="justify" vertical="center" wrapText="1"/>
    </xf>
    <xf numFmtId="0" fontId="35" fillId="4" borderId="15" xfId="0" applyFont="1" applyFill="1" applyBorder="1" applyAlignment="1">
      <alignment horizontal="center" vertical="center" wrapText="1"/>
    </xf>
    <xf numFmtId="0" fontId="35" fillId="4" borderId="10" xfId="0" applyFont="1" applyFill="1" applyBorder="1" applyAlignment="1">
      <alignment horizontal="center" vertical="center" wrapText="1"/>
    </xf>
    <xf numFmtId="0" fontId="35" fillId="4" borderId="13" xfId="0" applyFont="1" applyFill="1" applyBorder="1" applyAlignment="1">
      <alignment horizontal="center" vertical="center" wrapText="1"/>
    </xf>
    <xf numFmtId="0" fontId="35" fillId="4" borderId="57" xfId="0" applyFont="1" applyFill="1" applyBorder="1" applyAlignment="1">
      <alignment horizontal="center" vertical="center" wrapText="1"/>
    </xf>
    <xf numFmtId="0" fontId="35" fillId="4" borderId="14" xfId="0" applyFont="1" applyFill="1" applyBorder="1" applyAlignment="1">
      <alignment horizontal="center" vertical="center" wrapText="1"/>
    </xf>
    <xf numFmtId="0" fontId="35" fillId="4" borderId="5" xfId="0" applyFont="1" applyFill="1" applyBorder="1" applyAlignment="1">
      <alignment horizontal="center" vertical="center" wrapText="1"/>
    </xf>
    <xf numFmtId="0" fontId="35" fillId="4" borderId="47" xfId="0" applyFont="1" applyFill="1" applyBorder="1" applyAlignment="1">
      <alignment horizontal="center" vertical="center" wrapText="1"/>
    </xf>
    <xf numFmtId="0" fontId="35" fillId="4" borderId="12" xfId="0" applyFont="1" applyFill="1" applyBorder="1" applyAlignment="1">
      <alignment horizontal="center" vertical="center" wrapText="1"/>
    </xf>
    <xf numFmtId="0" fontId="6" fillId="0" borderId="22" xfId="0" applyFont="1" applyBorder="1" applyAlignment="1">
      <alignment horizontal="center" vertical="center"/>
    </xf>
    <xf numFmtId="0" fontId="6" fillId="0" borderId="24" xfId="0" applyFont="1" applyBorder="1" applyAlignment="1">
      <alignment horizontal="center" vertical="center"/>
    </xf>
    <xf numFmtId="0" fontId="6" fillId="0" borderId="25" xfId="0" applyFont="1" applyBorder="1" applyAlignment="1">
      <alignment horizontal="center" vertical="center"/>
    </xf>
    <xf numFmtId="0" fontId="6" fillId="0" borderId="26" xfId="0" applyFont="1" applyBorder="1" applyAlignment="1">
      <alignment horizontal="center" vertical="center"/>
    </xf>
    <xf numFmtId="0" fontId="6" fillId="0" borderId="27" xfId="0" applyFont="1" applyBorder="1" applyAlignment="1">
      <alignment horizontal="center" vertical="center"/>
    </xf>
    <xf numFmtId="0" fontId="6" fillId="0" borderId="29" xfId="0" applyFont="1" applyBorder="1" applyAlignment="1">
      <alignment horizontal="center" vertical="center"/>
    </xf>
    <xf numFmtId="0" fontId="6" fillId="0" borderId="3" xfId="0" applyFont="1" applyBorder="1" applyAlignment="1">
      <alignment horizontal="center" vertical="center"/>
    </xf>
    <xf numFmtId="0" fontId="33" fillId="0" borderId="0" xfId="0" applyFont="1" applyAlignment="1">
      <alignment horizontal="center" vertical="center"/>
    </xf>
    <xf numFmtId="0" fontId="33" fillId="0" borderId="26" xfId="0" applyFont="1" applyBorder="1" applyAlignment="1">
      <alignment horizontal="center" vertical="center"/>
    </xf>
    <xf numFmtId="0" fontId="31" fillId="0" borderId="1" xfId="0" applyFont="1" applyBorder="1" applyAlignment="1">
      <alignment horizontal="center" vertical="center"/>
    </xf>
    <xf numFmtId="0" fontId="31" fillId="0" borderId="2" xfId="0" applyFont="1" applyBorder="1" applyAlignment="1">
      <alignment horizontal="center" vertical="center"/>
    </xf>
    <xf numFmtId="0" fontId="31" fillId="0" borderId="3" xfId="0" applyFont="1" applyBorder="1" applyAlignment="1">
      <alignment horizontal="center" vertical="center"/>
    </xf>
    <xf numFmtId="0" fontId="35" fillId="4" borderId="1" xfId="0" applyFont="1" applyFill="1" applyBorder="1" applyAlignment="1">
      <alignment horizontal="center" vertical="center"/>
    </xf>
    <xf numFmtId="0" fontId="35" fillId="4" borderId="2" xfId="0" applyFont="1" applyFill="1" applyBorder="1" applyAlignment="1">
      <alignment horizontal="center" vertical="center"/>
    </xf>
    <xf numFmtId="0" fontId="35" fillId="4" borderId="3" xfId="0" applyFont="1" applyFill="1" applyBorder="1" applyAlignment="1">
      <alignment horizontal="center" vertical="center"/>
    </xf>
    <xf numFmtId="0" fontId="35" fillId="5" borderId="1" xfId="0" applyFont="1" applyFill="1" applyBorder="1" applyAlignment="1">
      <alignment horizontal="center" vertical="center"/>
    </xf>
    <xf numFmtId="0" fontId="35" fillId="5" borderId="2" xfId="0" applyFont="1" applyFill="1" applyBorder="1" applyAlignment="1">
      <alignment horizontal="center" vertical="center"/>
    </xf>
    <xf numFmtId="0" fontId="35" fillId="4" borderId="53" xfId="0" applyFont="1" applyFill="1" applyBorder="1" applyAlignment="1">
      <alignment horizontal="center" vertical="center" wrapText="1"/>
    </xf>
    <xf numFmtId="0" fontId="35" fillId="4" borderId="46" xfId="0" applyFont="1" applyFill="1" applyBorder="1" applyAlignment="1">
      <alignment horizontal="center" vertical="center" wrapText="1"/>
    </xf>
    <xf numFmtId="0" fontId="32" fillId="2" borderId="54" xfId="0" applyFont="1" applyFill="1" applyBorder="1" applyAlignment="1">
      <alignment horizontal="center" vertical="center" wrapText="1"/>
    </xf>
    <xf numFmtId="0" fontId="32" fillId="2" borderId="48" xfId="0" applyFont="1" applyFill="1" applyBorder="1" applyAlignment="1">
      <alignment horizontal="center" vertical="center" wrapText="1"/>
    </xf>
    <xf numFmtId="0" fontId="32" fillId="2" borderId="49" xfId="0" applyFont="1" applyFill="1" applyBorder="1" applyAlignment="1">
      <alignment horizontal="center" vertical="center" wrapText="1"/>
    </xf>
  </cellXfs>
  <cellStyles count="8">
    <cellStyle name="Millares" xfId="1" builtinId="3"/>
    <cellStyle name="Millares 2" xfId="4" xr:uid="{8D3E26C2-2CE7-498C-9472-BC7B60876E60}"/>
    <cellStyle name="Moneda 2" xfId="5" xr:uid="{D929935E-44D3-4045-AF89-656F6F932180}"/>
    <cellStyle name="Normal" xfId="0" builtinId="0"/>
    <cellStyle name="Normal 3" xfId="3" xr:uid="{7474205D-7640-4227-AB65-19972D272A9E}"/>
    <cellStyle name="Normal 4" xfId="2" xr:uid="{8CD75DFA-B833-4AA9-857D-92C5E7C0B596}"/>
    <cellStyle name="Porcentaje" xfId="7" builtinId="5"/>
    <cellStyle name="Porcentaje 2" xfId="6" xr:uid="{7A5263E9-2E82-4706-A719-99258C7B818E}"/>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microsoft.com/office/2017/10/relationships/person" Target="persons/person.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4.emf"/><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96610</xdr:rowOff>
    </xdr:from>
    <xdr:to>
      <xdr:col>2</xdr:col>
      <xdr:colOff>714375</xdr:colOff>
      <xdr:row>4</xdr:row>
      <xdr:rowOff>154998</xdr:rowOff>
    </xdr:to>
    <xdr:pic>
      <xdr:nvPicPr>
        <xdr:cNvPr id="2" name="5 Imagen">
          <a:extLst>
            <a:ext uri="{FF2B5EF4-FFF2-40B4-BE49-F238E27FC236}">
              <a16:creationId xmlns:a16="http://schemas.microsoft.com/office/drawing/2014/main" id="{44E92B59-B313-4540-A0C7-A98D65496D3D}"/>
            </a:ext>
          </a:extLst>
        </xdr:cNvPr>
        <xdr:cNvPicPr>
          <a:picLocks noChangeAspect="1"/>
        </xdr:cNvPicPr>
      </xdr:nvPicPr>
      <xdr:blipFill rotWithShape="1">
        <a:blip xmlns:r="http://schemas.openxmlformats.org/officeDocument/2006/relationships" r:embed="rId1"/>
        <a:srcRect t="31276" b="32035"/>
        <a:stretch/>
      </xdr:blipFill>
      <xdr:spPr>
        <a:xfrm>
          <a:off x="0" y="391885"/>
          <a:ext cx="2238375" cy="410813"/>
        </a:xfrm>
        <a:prstGeom prst="rect">
          <a:avLst/>
        </a:prstGeom>
      </xdr:spPr>
    </xdr:pic>
    <xdr:clientData/>
  </xdr:twoCellAnchor>
  <xdr:twoCellAnchor editAs="oneCell">
    <xdr:from>
      <xdr:col>13</xdr:col>
      <xdr:colOff>297872</xdr:colOff>
      <xdr:row>11</xdr:row>
      <xdr:rowOff>112568</xdr:rowOff>
    </xdr:from>
    <xdr:to>
      <xdr:col>13</xdr:col>
      <xdr:colOff>3567546</xdr:colOff>
      <xdr:row>11</xdr:row>
      <xdr:rowOff>2410959</xdr:rowOff>
    </xdr:to>
    <xdr:pic>
      <xdr:nvPicPr>
        <xdr:cNvPr id="3" name="Imagen 2">
          <a:extLst>
            <a:ext uri="{FF2B5EF4-FFF2-40B4-BE49-F238E27FC236}">
              <a16:creationId xmlns:a16="http://schemas.microsoft.com/office/drawing/2014/main" id="{BAE887D1-F72F-258D-A2EF-02E168F157AD}"/>
            </a:ext>
          </a:extLst>
        </xdr:cNvPr>
        <xdr:cNvPicPr>
          <a:picLocks noChangeAspect="1"/>
        </xdr:cNvPicPr>
      </xdr:nvPicPr>
      <xdr:blipFill rotWithShape="1">
        <a:blip xmlns:r="http://schemas.openxmlformats.org/officeDocument/2006/relationships" r:embed="rId2"/>
        <a:srcRect r="10386"/>
        <a:stretch>
          <a:fillRect/>
        </a:stretch>
      </xdr:blipFill>
      <xdr:spPr>
        <a:xfrm>
          <a:off x="12472554" y="4909704"/>
          <a:ext cx="3269674" cy="2298391"/>
        </a:xfrm>
        <a:prstGeom prst="rect">
          <a:avLst/>
        </a:prstGeom>
      </xdr:spPr>
    </xdr:pic>
    <xdr:clientData/>
  </xdr:twoCellAnchor>
  <xdr:twoCellAnchor editAs="oneCell">
    <xdr:from>
      <xdr:col>16</xdr:col>
      <xdr:colOff>0</xdr:colOff>
      <xdr:row>11</xdr:row>
      <xdr:rowOff>0</xdr:rowOff>
    </xdr:from>
    <xdr:to>
      <xdr:col>16</xdr:col>
      <xdr:colOff>3086100</xdr:colOff>
      <xdr:row>11</xdr:row>
      <xdr:rowOff>2523963</xdr:rowOff>
    </xdr:to>
    <xdr:pic>
      <xdr:nvPicPr>
        <xdr:cNvPr id="5" name="Imagen 4">
          <a:extLst>
            <a:ext uri="{FF2B5EF4-FFF2-40B4-BE49-F238E27FC236}">
              <a16:creationId xmlns:a16="http://schemas.microsoft.com/office/drawing/2014/main" id="{0B227FAD-98CE-4C41-A2C3-14FFB459F3FD}"/>
            </a:ext>
          </a:extLst>
        </xdr:cNvPr>
        <xdr:cNvPicPr>
          <a:picLocks noChangeAspect="1"/>
        </xdr:cNvPicPr>
      </xdr:nvPicPr>
      <xdr:blipFill>
        <a:blip xmlns:r="http://schemas.openxmlformats.org/officeDocument/2006/relationships" r:embed="rId3"/>
        <a:stretch>
          <a:fillRect/>
        </a:stretch>
      </xdr:blipFill>
      <xdr:spPr>
        <a:xfrm>
          <a:off x="21145500" y="5562600"/>
          <a:ext cx="3086100" cy="252396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2</xdr:row>
      <xdr:rowOff>96610</xdr:rowOff>
    </xdr:from>
    <xdr:to>
      <xdr:col>2</xdr:col>
      <xdr:colOff>714375</xdr:colOff>
      <xdr:row>4</xdr:row>
      <xdr:rowOff>154998</xdr:rowOff>
    </xdr:to>
    <xdr:pic>
      <xdr:nvPicPr>
        <xdr:cNvPr id="2" name="5 Imagen">
          <a:extLst>
            <a:ext uri="{FF2B5EF4-FFF2-40B4-BE49-F238E27FC236}">
              <a16:creationId xmlns:a16="http://schemas.microsoft.com/office/drawing/2014/main" id="{153360DB-8993-4989-B04D-A91B4371A279}"/>
            </a:ext>
          </a:extLst>
        </xdr:cNvPr>
        <xdr:cNvPicPr>
          <a:picLocks noChangeAspect="1"/>
        </xdr:cNvPicPr>
      </xdr:nvPicPr>
      <xdr:blipFill rotWithShape="1">
        <a:blip xmlns:r="http://schemas.openxmlformats.org/officeDocument/2006/relationships" r:embed="rId1"/>
        <a:srcRect t="31276" b="32035"/>
        <a:stretch/>
      </xdr:blipFill>
      <xdr:spPr>
        <a:xfrm>
          <a:off x="0" y="391885"/>
          <a:ext cx="2238375" cy="410813"/>
        </a:xfrm>
        <a:prstGeom prst="rect">
          <a:avLst/>
        </a:prstGeom>
      </xdr:spPr>
    </xdr:pic>
    <xdr:clientData/>
  </xdr:twoCellAnchor>
  <xdr:twoCellAnchor editAs="oneCell">
    <xdr:from>
      <xdr:col>13</xdr:col>
      <xdr:colOff>0</xdr:colOff>
      <xdr:row>11</xdr:row>
      <xdr:rowOff>0</xdr:rowOff>
    </xdr:from>
    <xdr:to>
      <xdr:col>14</xdr:col>
      <xdr:colOff>9525</xdr:colOff>
      <xdr:row>12</xdr:row>
      <xdr:rowOff>9525</xdr:rowOff>
    </xdr:to>
    <xdr:pic>
      <xdr:nvPicPr>
        <xdr:cNvPr id="3" name="Imagen 2">
          <a:extLst>
            <a:ext uri="{FF2B5EF4-FFF2-40B4-BE49-F238E27FC236}">
              <a16:creationId xmlns:a16="http://schemas.microsoft.com/office/drawing/2014/main" id="{BB840A29-2679-6147-9113-45068268766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449175" y="4781550"/>
          <a:ext cx="4057650" cy="2295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2</xdr:row>
      <xdr:rowOff>96610</xdr:rowOff>
    </xdr:from>
    <xdr:to>
      <xdr:col>2</xdr:col>
      <xdr:colOff>714375</xdr:colOff>
      <xdr:row>4</xdr:row>
      <xdr:rowOff>154998</xdr:rowOff>
    </xdr:to>
    <xdr:pic>
      <xdr:nvPicPr>
        <xdr:cNvPr id="2" name="5 Imagen">
          <a:extLst>
            <a:ext uri="{FF2B5EF4-FFF2-40B4-BE49-F238E27FC236}">
              <a16:creationId xmlns:a16="http://schemas.microsoft.com/office/drawing/2014/main" id="{94F2747A-9C0A-47A8-8C67-8CD33027C02B}"/>
            </a:ext>
          </a:extLst>
        </xdr:cNvPr>
        <xdr:cNvPicPr>
          <a:picLocks noChangeAspect="1"/>
        </xdr:cNvPicPr>
      </xdr:nvPicPr>
      <xdr:blipFill rotWithShape="1">
        <a:blip xmlns:r="http://schemas.openxmlformats.org/officeDocument/2006/relationships" r:embed="rId1"/>
        <a:srcRect t="31276" b="32035"/>
        <a:stretch/>
      </xdr:blipFill>
      <xdr:spPr>
        <a:xfrm>
          <a:off x="0" y="391885"/>
          <a:ext cx="2238375" cy="410813"/>
        </a:xfrm>
        <a:prstGeom prst="rect">
          <a:avLst/>
        </a:prstGeom>
      </xdr:spPr>
    </xdr:pic>
    <xdr:clientData/>
  </xdr:twoCellAnchor>
  <xdr:twoCellAnchor editAs="oneCell">
    <xdr:from>
      <xdr:col>12</xdr:col>
      <xdr:colOff>1404936</xdr:colOff>
      <xdr:row>11</xdr:row>
      <xdr:rowOff>0</xdr:rowOff>
    </xdr:from>
    <xdr:to>
      <xdr:col>13</xdr:col>
      <xdr:colOff>2493168</xdr:colOff>
      <xdr:row>11</xdr:row>
      <xdr:rowOff>2523963</xdr:rowOff>
    </xdr:to>
    <xdr:pic>
      <xdr:nvPicPr>
        <xdr:cNvPr id="5" name="Imagen 4">
          <a:extLst>
            <a:ext uri="{FF2B5EF4-FFF2-40B4-BE49-F238E27FC236}">
              <a16:creationId xmlns:a16="http://schemas.microsoft.com/office/drawing/2014/main" id="{194AEEB3-445F-4B2B-B5E1-A148F79827FB}"/>
            </a:ext>
          </a:extLst>
        </xdr:cNvPr>
        <xdr:cNvPicPr>
          <a:picLocks noChangeAspect="1"/>
        </xdr:cNvPicPr>
      </xdr:nvPicPr>
      <xdr:blipFill>
        <a:blip xmlns:r="http://schemas.openxmlformats.org/officeDocument/2006/relationships" r:embed="rId2"/>
        <a:stretch>
          <a:fillRect/>
        </a:stretch>
      </xdr:blipFill>
      <xdr:spPr>
        <a:xfrm>
          <a:off x="12572999" y="4798219"/>
          <a:ext cx="2797969" cy="252396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2</xdr:row>
      <xdr:rowOff>96610</xdr:rowOff>
    </xdr:from>
    <xdr:to>
      <xdr:col>2</xdr:col>
      <xdr:colOff>714375</xdr:colOff>
      <xdr:row>4</xdr:row>
      <xdr:rowOff>154998</xdr:rowOff>
    </xdr:to>
    <xdr:pic>
      <xdr:nvPicPr>
        <xdr:cNvPr id="2" name="5 Imagen">
          <a:extLst>
            <a:ext uri="{FF2B5EF4-FFF2-40B4-BE49-F238E27FC236}">
              <a16:creationId xmlns:a16="http://schemas.microsoft.com/office/drawing/2014/main" id="{376B6D6E-BCB1-4A1E-BB2A-BA988641AF5E}"/>
            </a:ext>
          </a:extLst>
        </xdr:cNvPr>
        <xdr:cNvPicPr>
          <a:picLocks noChangeAspect="1"/>
        </xdr:cNvPicPr>
      </xdr:nvPicPr>
      <xdr:blipFill rotWithShape="1">
        <a:blip xmlns:r="http://schemas.openxmlformats.org/officeDocument/2006/relationships" r:embed="rId1"/>
        <a:srcRect t="31276" b="32035"/>
        <a:stretch/>
      </xdr:blipFill>
      <xdr:spPr>
        <a:xfrm>
          <a:off x="0" y="391885"/>
          <a:ext cx="2238375" cy="41081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2</xdr:row>
      <xdr:rowOff>96610</xdr:rowOff>
    </xdr:from>
    <xdr:to>
      <xdr:col>2</xdr:col>
      <xdr:colOff>714375</xdr:colOff>
      <xdr:row>4</xdr:row>
      <xdr:rowOff>154998</xdr:rowOff>
    </xdr:to>
    <xdr:pic>
      <xdr:nvPicPr>
        <xdr:cNvPr id="2" name="5 Imagen">
          <a:extLst>
            <a:ext uri="{FF2B5EF4-FFF2-40B4-BE49-F238E27FC236}">
              <a16:creationId xmlns:a16="http://schemas.microsoft.com/office/drawing/2014/main" id="{A7FF668B-0D60-4634-919E-0C2B0CADB79D}"/>
            </a:ext>
          </a:extLst>
        </xdr:cNvPr>
        <xdr:cNvPicPr>
          <a:picLocks noChangeAspect="1"/>
        </xdr:cNvPicPr>
      </xdr:nvPicPr>
      <xdr:blipFill rotWithShape="1">
        <a:blip xmlns:r="http://schemas.openxmlformats.org/officeDocument/2006/relationships" r:embed="rId1"/>
        <a:srcRect t="31276" b="32035"/>
        <a:stretch/>
      </xdr:blipFill>
      <xdr:spPr>
        <a:xfrm>
          <a:off x="0" y="391885"/>
          <a:ext cx="2238375" cy="410813"/>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138908</xdr:rowOff>
    </xdr:from>
    <xdr:to>
      <xdr:col>2</xdr:col>
      <xdr:colOff>1413669</xdr:colOff>
      <xdr:row>2</xdr:row>
      <xdr:rowOff>133351</xdr:rowOff>
    </xdr:to>
    <xdr:pic>
      <xdr:nvPicPr>
        <xdr:cNvPr id="2" name="5 Imagen">
          <a:extLst>
            <a:ext uri="{FF2B5EF4-FFF2-40B4-BE49-F238E27FC236}">
              <a16:creationId xmlns:a16="http://schemas.microsoft.com/office/drawing/2014/main" id="{77EB495B-876B-4127-8E2D-F071F7F8B60C}"/>
            </a:ext>
          </a:extLst>
        </xdr:cNvPr>
        <xdr:cNvPicPr>
          <a:picLocks noChangeAspect="1"/>
        </xdr:cNvPicPr>
      </xdr:nvPicPr>
      <xdr:blipFill rotWithShape="1">
        <a:blip xmlns:r="http://schemas.openxmlformats.org/officeDocument/2006/relationships" r:embed="rId1"/>
        <a:srcRect t="31276" b="32035"/>
        <a:stretch/>
      </xdr:blipFill>
      <xdr:spPr>
        <a:xfrm>
          <a:off x="0" y="138908"/>
          <a:ext cx="3547269" cy="442118"/>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300718</xdr:colOff>
      <xdr:row>0</xdr:row>
      <xdr:rowOff>81643</xdr:rowOff>
    </xdr:from>
    <xdr:to>
      <xdr:col>1</xdr:col>
      <xdr:colOff>156482</xdr:colOff>
      <xdr:row>2</xdr:row>
      <xdr:rowOff>221798</xdr:rowOff>
    </xdr:to>
    <xdr:pic>
      <xdr:nvPicPr>
        <xdr:cNvPr id="2" name="5 Imagen">
          <a:extLst>
            <a:ext uri="{FF2B5EF4-FFF2-40B4-BE49-F238E27FC236}">
              <a16:creationId xmlns:a16="http://schemas.microsoft.com/office/drawing/2014/main" id="{67A31D8F-E972-4740-B94B-6318E572BB34}"/>
            </a:ext>
          </a:extLst>
        </xdr:cNvPr>
        <xdr:cNvPicPr>
          <a:picLocks noChangeAspect="1"/>
        </xdr:cNvPicPr>
      </xdr:nvPicPr>
      <xdr:blipFill rotWithShape="1">
        <a:blip xmlns:r="http://schemas.openxmlformats.org/officeDocument/2006/relationships" r:embed="rId1"/>
        <a:srcRect t="31276" b="32035"/>
        <a:stretch/>
      </xdr:blipFill>
      <xdr:spPr>
        <a:xfrm>
          <a:off x="300718" y="81643"/>
          <a:ext cx="2417989" cy="71165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1014187520/Downloads/EDF.26%20Formulacion%20de%20necesidades%20v3%20(2).xlsx" TargetMode="External"/><Relationship Id="rId1" Type="http://schemas.openxmlformats.org/officeDocument/2006/relationships/externalLinkPath" Target="/Users/1014187520/Downloads/EDF.26%20Formulacion%20de%20necesidades%20v3%20(2).xlsx" TargetMode="External"/></Relationships>
</file>

<file path=xl/externalLinks/_rels/externalLink2.xml.rels><?xml version="1.0" encoding="UTF-8" standalone="yes"?>
<Relationships xmlns="http://schemas.openxmlformats.org/package/2006/relationships"><Relationship Id="rId3" Type="http://schemas.openxmlformats.org/officeDocument/2006/relationships/externalLinkPath" Target="../../../../Downloads/MATRIZ%20PLAN%20DE%20AUSTERIDAD%20%202026%20DILIGENCIADA%20PRIMER%20TRIMESTRE%20NOMNA%20(1).xlsx" TargetMode="External"/><Relationship Id="rId2" Type="http://schemas.openxmlformats.org/officeDocument/2006/relationships/externalLinkPath" Target="file:///C:\Users\52355500C\Downloads\MATRIZ%20PLAN%20DE%20AUSTERIDAD%20%202026%20DILIGENCIADA%20PRIMER%20TRIMESTRE%20NOMNA%20(1).xlsx" TargetMode="External"/><Relationship Id="rId1" Type="http://schemas.openxmlformats.org/officeDocument/2006/relationships/externalLinkPath" Target="/Users/52355500C/Downloads/MATRIZ%20PLAN%20DE%20AUSTERIDAD%20%202026%20DILIGENCIADA%20PRIMER%20TRIMESTRE%20NOMNA%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Instructivo"/>
      <sheetName val="EDF.26"/>
      <sheetName val="ListaRUBROS"/>
      <sheetName val="Lista"/>
      <sheetName val="ANEXO1 Ferrelectricos"/>
      <sheetName val="ANEXO 2 Papeleria-Toner-Utiles"/>
      <sheetName val="A-02-01 ACTIVOS NO FIN"/>
      <sheetName val="A-02-02-01 MAT Y SUM"/>
      <sheetName val="A-02-02-02 SERVICIOS (A)"/>
      <sheetName val="A-02-02-02 SERVICIOS (B)"/>
      <sheetName val="A-02-02-02 SERVICIOS (C)"/>
      <sheetName val="A-03 TRANS Y A-08 TRIB "/>
    </sheetNames>
    <sheetDataSet>
      <sheetData sheetId="0"/>
      <sheetData sheetId="1" refreshError="1"/>
      <sheetData sheetId="2">
        <row r="2">
          <cell r="A2" t="str">
            <v>OTROS SISTEMAS DE ARMAMENTO</v>
          </cell>
        </row>
        <row r="3">
          <cell r="A3" t="str">
            <v>MUEBLES, INSTRUMENTOS MUSICALES, ARTÍCULOS DE DEPORTE Y ANTIGÜEDADES</v>
          </cell>
        </row>
        <row r="4">
          <cell r="A4" t="str">
            <v>MAQUINARIA PARA USO GENERAL</v>
          </cell>
        </row>
        <row r="5">
          <cell r="A5" t="str">
            <v>EQUIPO Y APARATOS DE RADIO, TELEVISIÓN Y COMUNICACIONES</v>
          </cell>
        </row>
        <row r="6">
          <cell r="A6" t="str">
            <v>EQUIPO DE TRANSPORTE</v>
          </cell>
        </row>
        <row r="7">
          <cell r="A7" t="str">
            <v>PRODUCTOS DE LA PROPIEDAD INTELECTUAL</v>
          </cell>
        </row>
        <row r="8">
          <cell r="A8" t="str">
            <v>PIEDRA, ARENA Y ARCILLA</v>
          </cell>
        </row>
        <row r="9">
          <cell r="A9" t="str">
            <v>HILADOS E HILOS; TEJIDOS DE FIBRAS TEXTILES INCLUSO AFELPADOS</v>
          </cell>
        </row>
        <row r="10">
          <cell r="A10" t="str">
            <v>ARTÍCULOS TEXTILES (EXCEPTO PRENDAS DE VESTIR)</v>
          </cell>
        </row>
        <row r="11">
          <cell r="A11" t="str">
            <v>DOTACIÓN (PRENDAS DE VESTIR Y CALZADO)</v>
          </cell>
        </row>
        <row r="12">
          <cell r="A12" t="str">
            <v>PRODUCTOS DE MADERA, CORCHO, CESTERÍA Y ESPARTERÍA</v>
          </cell>
        </row>
        <row r="13">
          <cell r="A13" t="str">
            <v>PASTA O PULPA, PAPEL Y PRODUCTOS DE PAPEL; IMPRESOS Y ARTÍCULOS SIMILARES</v>
          </cell>
        </row>
        <row r="14">
          <cell r="A14" t="str">
            <v>PRODUCTOS DE HORNOS DE COQUE; PRODUCTOS DE REFINACIÓN DE PETRÓLEO Y COMBUSTIBLE NUCLEAR</v>
          </cell>
        </row>
        <row r="15">
          <cell r="A15" t="str">
            <v>OTROS PRODUCTOS QUÍMICOS; FIBRAS ARTIFICIALES (O FIBRAS INDUSTRIALES HECHAS POR EL HOMBRE)</v>
          </cell>
        </row>
        <row r="16">
          <cell r="A16" t="str">
            <v>PRODUCTOS DE CAUCHO Y PLÁSTICO</v>
          </cell>
        </row>
        <row r="17">
          <cell r="A17" t="str">
            <v>VIDRIO Y PRODUCTOS DE VIDRIO Y OTROS PRODUCTOS NO METÁLICOS N.C.P.</v>
          </cell>
        </row>
        <row r="18">
          <cell r="A18" t="str">
            <v>OTROS BIENES TRANSPORTABLES N.C.P.</v>
          </cell>
        </row>
        <row r="19">
          <cell r="A19" t="str">
            <v>PRODUCTOS METÁLICOS ELABORADOS (EXCEPTO MAQUINARIA Y EQUIPO)</v>
          </cell>
        </row>
        <row r="20">
          <cell r="A20" t="str">
            <v>MAQUINARIA PARA USO GENERAL</v>
          </cell>
        </row>
        <row r="21">
          <cell r="A21" t="str">
            <v>MAQUINARIA PARA USOS ESPECIALES</v>
          </cell>
        </row>
        <row r="22">
          <cell r="A22" t="str">
            <v>MAQUINARIA DE OFICINA, CONTABILIDAD E INFORMÁTICA</v>
          </cell>
        </row>
        <row r="23">
          <cell r="A23" t="str">
            <v>MAQUINARIA Y APARATOS ELÉCTRICOS</v>
          </cell>
        </row>
        <row r="24">
          <cell r="A24" t="str">
            <v>EQUIPO Y APARATOS DE RADIO, TELEVISIÓN Y COMUNICACIONES</v>
          </cell>
        </row>
        <row r="25">
          <cell r="A25" t="str">
            <v>ALOJAMIENTO; SERVICIOS DE SUMINISTROS DE COMIDAS Y BEBIDAS</v>
          </cell>
        </row>
        <row r="26">
          <cell r="A26" t="str">
            <v>SERVICIOS DE TRANSPORTE DE PASAJEROS</v>
          </cell>
        </row>
        <row r="27">
          <cell r="A27" t="str">
            <v>SERVICIOS DE TRANSPORTE DE CARGA</v>
          </cell>
        </row>
        <row r="28">
          <cell r="A28" t="str">
            <v>SERVICIOS DE APOYO AL TRANSPORTE</v>
          </cell>
        </row>
        <row r="29">
          <cell r="A29" t="str">
            <v>SERVICIOS POSTALES Y DE MENSAJERÍA</v>
          </cell>
        </row>
        <row r="30">
          <cell r="A30" t="str">
            <v>SERVICIOS DE DISTRIBUCIÓN DE ELECTRICIDAD, GAS Y AGUA (POR CUENTA PROPIA)</v>
          </cell>
        </row>
        <row r="31">
          <cell r="A31" t="str">
            <v>SERVICIOS FINANCIEROS Y SERVICIOS CONEXOS</v>
          </cell>
        </row>
        <row r="32">
          <cell r="A32" t="str">
            <v>SERVICIOS INMOBILIARIOS</v>
          </cell>
        </row>
        <row r="33">
          <cell r="A33" t="str">
            <v>SERVICIOS PRESTADOS A LAS EMPRESAS Y SERVICIOS DE PRODUCCIÓN</v>
          </cell>
        </row>
        <row r="34">
          <cell r="A34" t="str">
            <v>SERVICIOS JURÍDICOS Y CONTABLES</v>
          </cell>
        </row>
        <row r="35">
          <cell r="A35" t="str">
            <v>SERVICIOS PROFESIONALES, CIENTÍFICOS Y TÉCNICOS (EXCEPTO LOS SERVICIOS DE INVESTIGACION, URBANISMO, JURÍDICOS Y DE CONTABILIDAD)</v>
          </cell>
        </row>
        <row r="36">
          <cell r="A36" t="str">
            <v>SERVICIOS DE TELECOMUNICACIONES, TRANSMISIÓN Y SUMINISTRO DE INFORMACIÓN</v>
          </cell>
        </row>
        <row r="37">
          <cell r="A37" t="str">
            <v>SERVICIOS DE SOPORTE</v>
          </cell>
        </row>
        <row r="38">
          <cell r="A38" t="str">
            <v>SERVICIOS DE MANTENIMIENTO, REPARACIÓN E INSTALACIÓN (EXCEPTO SERVICIOS DE CONSTRUCCIÓN)</v>
          </cell>
        </row>
        <row r="39">
          <cell r="A39" t="str">
            <v>OTROS SERVICIOS DE FABRICACIÓN; SERVICIOS DE EDICIÓN, IMPRESIÓN Y REPRODUCCIÓN; SERVICIOS DE RECUPERACIÓN DE MATERIALES</v>
          </cell>
        </row>
        <row r="40">
          <cell r="A40" t="str">
            <v>SERVICIOS PARA LA COMUNIDAD, SOCIALES Y PERSONALES</v>
          </cell>
        </row>
        <row r="41">
          <cell r="A41" t="str">
            <v>SERVICIOS DE EDUCACIÓN</v>
          </cell>
        </row>
        <row r="42">
          <cell r="A42" t="str">
            <v>SERVICIOS PARA EL CUIDADO DE LA SALUD HUMANA Y SERVICIOS SOCIALES</v>
          </cell>
        </row>
        <row r="43">
          <cell r="A43" t="str">
            <v>SERVICIOS DE ALCANTARILLADO, RECOLECCIÓN, TRATAMIENTO Y DISPOSICIÓN DE DESECHOS Y OTROS SERVICIOS DE SANEAMIENTO AMBIENTAL</v>
          </cell>
        </row>
        <row r="44">
          <cell r="A44" t="str">
            <v>SERVICIOS RECREATIVOS, CULTURALES Y DEPORTIVOS</v>
          </cell>
        </row>
        <row r="45">
          <cell r="A45" t="str">
            <v>VIÁTICOS DE LOS FUNCIONARIOS EN COMISIÓN</v>
          </cell>
        </row>
        <row r="46">
          <cell r="A46" t="str">
            <v>DEPORTACIÓN A EXTRANJEROS</v>
          </cell>
        </row>
        <row r="47">
          <cell r="A47" t="str">
            <v>INCAPACIDADES (NO DE PENSIONES)</v>
          </cell>
        </row>
        <row r="48">
          <cell r="A48" t="str">
            <v>LICENCIAS DE MATERNIDAD Y PATERNIDAD (NO DE PENSIONES)</v>
          </cell>
        </row>
        <row r="49">
          <cell r="A49" t="str">
            <v>PROGRAMA DE SALUD OCUPACIONAL (NO DE PENSIONES)</v>
          </cell>
        </row>
        <row r="50">
          <cell r="A50" t="str">
            <v>COMPENSACIÓN POR MUERTE</v>
          </cell>
        </row>
        <row r="51">
          <cell r="A51" t="str">
            <v>SENTENCIAS</v>
          </cell>
        </row>
        <row r="52">
          <cell r="A52" t="str">
            <v>IMPUESTO PREDIAL Y SOBRETASA AMBIENTAL</v>
          </cell>
        </row>
        <row r="53">
          <cell r="A53" t="str">
            <v>IMPUESTO SOBRE VEHÍCULOS AUTOMOTORES</v>
          </cell>
        </row>
        <row r="54">
          <cell r="A54" t="str">
            <v>TASAS Y DERECHOS ADMINISTRATIVOS</v>
          </cell>
        </row>
        <row r="55">
          <cell r="A55" t="str">
            <v>CONTRIBUCIONES</v>
          </cell>
        </row>
        <row r="56">
          <cell r="A56" t="str">
            <v>CUOTA DE FISCALIZACIÓN Y AUDITAJE</v>
          </cell>
        </row>
        <row r="57">
          <cell r="A57" t="str">
            <v>SANCIONES ADMINISTRATIVAS</v>
          </cell>
        </row>
        <row r="58">
          <cell r="A58" t="str">
            <v>ADQUIS. DE BYS - SERVICIO DE ASISTENCIA TÉCNICA - FORTALECIMIENTO INSTITUCIONAL DEL SERVICIO A LA CIUDADANÍA Y DE ACCIONES PARA LA PARTICIPACIÓN DEMOCRÁTICA DE LA POBLACIÓN MIGRANTE Y COMUNIDADES DE ACOGIDA A NIVEL   NACIONAL</v>
          </cell>
        </row>
        <row r="59">
          <cell r="A59" t="str">
            <v>ADQUIS. DE BYS - PUNTO DE CONTROL MIGRATORIO - FORTALECIMIENTO DE LA INFRAESTRUCTURA DE LA UAEMC PARA LA ADECUADA PRESTACIÓN DE LOS SERVICIOS MIGRATORIOS EN CONDICIONES DE INCLUSIÓN, SEGURIDAD Y BIENESTAR A NIVEL  NACIONAL</v>
          </cell>
        </row>
        <row r="60">
          <cell r="A60" t="str">
            <v>ADQUIS. DE BYS - CENTRO FACILITADOR DE SERVICIOS MIGRATORIOS - FORTALECIMIENTO DE LA INFRAESTRUCTURA DE LA UAEMC PARA LA ADECUADA PRESTACIÓN DE LOS SERVICIOS MIGRATORIOS EN CONDICIONES DE INCLUSIÓN, SEGURIDAD Y BIENESTAR A NIVEL  NACIONAL</v>
          </cell>
        </row>
        <row r="61">
          <cell r="A61" t="str">
            <v>ADQUIS. DE BYS - SERVICIOS TECNOLÓGICOS - FORTALECIMIENTO DE LAS CAPACIDADES Y EVOLUCIÓN DE LAS TECNOLOGÍAS DE LA INFORMACIÓN EN MIGRACIÓN COLOMBIA NACIONAL</v>
          </cell>
        </row>
        <row r="62">
          <cell r="A62" t="str">
            <v>ADQUIS. DE BYS - DOCUMENTOS DE PLANEACIÓN - OPTIMIZACIÓN DE LAS CAPACIDADES ESTRATÉGICAS INSTITUCIONALES DE MIGRACIÓN COLOMBIA A NIVEL   NACIONAL</v>
          </cell>
        </row>
        <row r="63">
          <cell r="A63" t="str">
            <v>ADQUIS. DE BYS - SERVICIO DE IMPLEMENTACIÓN SISTEMAS DE GESTIÓN - OPTIMIZACIÓN DE LAS CAPACIDADES ESTRATÉGICAS INSTITUCIONALES DE MIGRACIÓN COLOMBIA A NIVEL   NACIONAL</v>
          </cell>
        </row>
        <row r="64">
          <cell r="A64" t="str">
            <v>ADQUIS. DE BYS - SERVICIO DE GESTIÓN DOCUMENTAL - OPTIMIZACIÓN DE LOS PROCESOS DE GESTIÓN DOCUMENTAL EN UAEMC A NIVEL  NACIONAL</v>
          </cell>
        </row>
        <row r="65">
          <cell r="A65" t="str">
            <v>ADQUIS. DE BYS - SERVICIOS DE INFORMACIÓN ACTUALIZADOS - OPTIMIZACIÓN DE LOS PROCESOS DE GESTIÓN DOCUMENTAL EN UAEMC A NIVEL  NACIONAL</v>
          </cell>
        </row>
        <row r="66">
          <cell r="A66" t="str">
            <v>ADQUIS. DE BYS - SERVICIO DE ASISTENCIA TÉCNICA - CONSOLIDACIÓN Y FORTALECIMIENTO DE LA GESTIÓN DEL TALENTO HUMANO DE MIGRACIÓN COLOMBIA A NIVEL  NACIONAL</v>
          </cell>
        </row>
        <row r="67">
          <cell r="A67" t="str">
            <v>ADQUIS. DE BYS - SERVICIO DE EDUCACIÓN INFORMAL PARA LA GESTIÓN ADMINISTRATIVA - CONSOLIDACIÓN Y FORTALECIMIENTO DE LA GESTIÓN DEL TALENTO HUMANO DE MIGRACIÓN COLOMBIA A NIVEL  NACIONAL</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FORMULACIÓN "/>
      <sheetName val=" TRIMESTRE I "/>
      <sheetName val=" TRIMESTRE II"/>
      <sheetName val=" TRIMESTRE III"/>
      <sheetName val=" TRIMESTRE IV"/>
      <sheetName val="AUXILIAR COMPARATIVO PTAL "/>
      <sheetName val="Instructivo"/>
    </sheetNames>
    <sheetDataSet>
      <sheetData sheetId="0" refreshError="1"/>
      <sheetData sheetId="1">
        <row r="12">
          <cell r="N12" t="e">
            <v>#VALUE!</v>
          </cell>
        </row>
      </sheetData>
      <sheetData sheetId="2" refreshError="1"/>
      <sheetData sheetId="3" refreshError="1"/>
      <sheetData sheetId="4" refreshError="1"/>
      <sheetData sheetId="5" refreshError="1"/>
      <sheetData sheetId="6" refreshError="1"/>
    </sheetDataSet>
  </externalBook>
</externalLink>
</file>

<file path=xl/persons/person.xml><?xml version="1.0" encoding="utf-8"?>
<personList xmlns="http://schemas.microsoft.com/office/spreadsheetml/2018/threadedcomments" xmlns:x="http://schemas.openxmlformats.org/spreadsheetml/2006/main">
  <person displayName="Esteban Mantilla" id="{923FD4DB-0C0A-46CC-BCF3-F48056C11F6B}" userId="S::esteban.mantilla@migracioncolombia.gov.co::47a9b31e-3ec0-4934-a9c0-bec0bc7e1f16" providerId="AD"/>
</personList>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N17" dT="2026-04-13T22:06:37.20" personId="{923FD4DB-0C0A-46CC-BCF3-F48056C11F6B}" id="{348F2BC9-D79A-4679-B9AE-D7C6CB0D22CA}">
    <text>Valor del ahorro obtenido de descontar el costo promedio de una campaña ejecutada por 3 integrantes de la Oficina de Comunicaciones (profesional 1) en comparación con el costo promedio que cobra una Agencia de Marketing en el mercado 2026</text>
  </threadedComment>
  <threadedComment ref="N18" dT="2026-04-13T21:35:48.95" personId="{923FD4DB-0C0A-46CC-BCF3-F48056C11F6B}" id="{C2F298E6-CF8B-411B-992A-3FC97F30AF5D}">
    <text>Valor del ahorro resultante entre el comparativo del costo mensual de la última factura de la empresa de monitoreo MYMCOL Vs. Costo estimado mensual de un profesional 1 que hace un monitoreo de 8 horas diarias corrientes (200h) + 2 horas diarias extras (50h)+ 4 horas extras dominicales (32h).</text>
  </threadedComment>
  <threadedComment ref="N19" dT="2026-04-13T20:23:26.52" personId="{923FD4DB-0C0A-46CC-BCF3-F48056C11F6B}" id="{AC4FF48C-6E46-43CC-9A8F-BF3EF197FCF8}">
    <text>Informe de monitoreo marzo 2025 MYMCOL en valoración freepress de las 1056 noticias registradas en medios.</text>
  </threadedComment>
  <threadedComment ref="N20" dT="2026-04-13T21:07:12.48" personId="{923FD4DB-0C0A-46CC-BCF3-F48056C11F6B}" id="{1C17C419-0691-4520-8FDA-FA67A31177BE}">
    <text>Ahorro del valor de 4 licencias de Adobe Premiere en 2024 Vs. 4 licencias de CapCut PRO 2026</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2.xml"/><Relationship Id="rId4" Type="http://schemas.microsoft.com/office/2017/10/relationships/threadedComment" Target="../threadedComments/threadedComment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1.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406DA0-414D-454E-B784-287047D2F764}">
  <dimension ref="A1:Y31"/>
  <sheetViews>
    <sheetView zoomScale="90" zoomScaleNormal="90" workbookViewId="0">
      <selection activeCell="Q36" sqref="Q36"/>
    </sheetView>
  </sheetViews>
  <sheetFormatPr baseColWidth="10" defaultColWidth="11.42578125" defaultRowHeight="15" x14ac:dyDescent="0.25"/>
  <cols>
    <col min="1" max="2" width="11.42578125" style="7"/>
    <col min="3" max="3" width="14.42578125" style="7" customWidth="1"/>
    <col min="4" max="5" width="11.42578125" style="7"/>
    <col min="6" max="6" width="11.85546875" style="7" customWidth="1"/>
    <col min="7" max="7" width="13.42578125" style="7" customWidth="1"/>
    <col min="8" max="8" width="13.28515625" style="7" customWidth="1"/>
    <col min="9" max="9" width="13.7109375" style="7" customWidth="1"/>
    <col min="10" max="12" width="11.42578125" style="7"/>
    <col min="13" max="13" width="13.42578125" style="7" customWidth="1"/>
    <col min="14" max="14" width="49.5703125" style="7" customWidth="1"/>
    <col min="15" max="15" width="36" style="7" customWidth="1"/>
    <col min="16" max="16" width="30.7109375" style="7" customWidth="1"/>
    <col min="17" max="17" width="41.42578125" style="7" customWidth="1"/>
    <col min="18" max="25" width="30.7109375" style="7" customWidth="1"/>
    <col min="26" max="16384" width="11.42578125" style="7"/>
  </cols>
  <sheetData>
    <row r="1" spans="1:25" s="5" customFormat="1" ht="11.25" x14ac:dyDescent="0.2">
      <c r="A1" s="1"/>
      <c r="B1" s="2"/>
      <c r="C1" s="3"/>
      <c r="D1" s="3"/>
      <c r="E1" s="2"/>
      <c r="F1" s="3"/>
      <c r="G1" s="3"/>
      <c r="H1" s="1"/>
      <c r="I1" s="1"/>
      <c r="J1" s="4"/>
      <c r="L1" s="1"/>
      <c r="M1" s="1"/>
    </row>
    <row r="2" spans="1:25" s="5" customFormat="1" ht="12" thickBot="1" x14ac:dyDescent="0.25">
      <c r="A2" s="1"/>
      <c r="B2" s="2"/>
      <c r="C2" s="3"/>
      <c r="D2" s="3"/>
      <c r="E2" s="2"/>
      <c r="F2" s="3"/>
      <c r="G2" s="3"/>
      <c r="H2" s="1"/>
      <c r="I2" s="1"/>
      <c r="J2" s="4"/>
      <c r="L2" s="1"/>
      <c r="M2" s="1"/>
    </row>
    <row r="3" spans="1:25" s="5" customFormat="1" ht="15.75" customHeight="1" thickBot="1" x14ac:dyDescent="0.25">
      <c r="A3" s="144"/>
      <c r="B3" s="145"/>
      <c r="C3" s="146"/>
      <c r="D3" s="153" t="s">
        <v>75</v>
      </c>
      <c r="E3" s="154"/>
      <c r="F3" s="154"/>
      <c r="G3" s="154"/>
      <c r="H3" s="154"/>
      <c r="I3" s="154"/>
      <c r="J3" s="154"/>
      <c r="K3" s="154"/>
      <c r="L3" s="154"/>
      <c r="M3" s="154"/>
      <c r="N3" s="154"/>
      <c r="O3" s="154"/>
      <c r="P3" s="154"/>
      <c r="Q3" s="154"/>
      <c r="R3" s="154"/>
      <c r="S3" s="154"/>
      <c r="T3" s="154"/>
      <c r="U3" s="154"/>
      <c r="V3" s="154"/>
      <c r="W3" s="154"/>
      <c r="X3" s="154"/>
      <c r="Y3" s="155"/>
    </row>
    <row r="4" spans="1:25" s="5" customFormat="1" ht="12" customHeight="1" thickBot="1" x14ac:dyDescent="0.25">
      <c r="A4" s="147"/>
      <c r="B4" s="148"/>
      <c r="C4" s="149"/>
      <c r="D4" s="21" t="s">
        <v>76</v>
      </c>
      <c r="E4" s="221" t="s">
        <v>77</v>
      </c>
      <c r="F4" s="222"/>
      <c r="G4" s="222"/>
      <c r="H4" s="222"/>
      <c r="I4" s="222"/>
      <c r="J4" s="222"/>
      <c r="K4" s="222"/>
      <c r="L4" s="222"/>
      <c r="M4" s="222"/>
      <c r="N4" s="222"/>
      <c r="O4" s="222"/>
      <c r="P4" s="222"/>
      <c r="Q4" s="222"/>
      <c r="R4" s="222"/>
      <c r="S4" s="222"/>
      <c r="T4" s="222"/>
      <c r="U4" s="222"/>
      <c r="V4" s="222"/>
      <c r="W4" s="223"/>
      <c r="X4" s="60" t="s">
        <v>78</v>
      </c>
      <c r="Y4" s="61" t="s">
        <v>79</v>
      </c>
    </row>
    <row r="5" spans="1:25" s="5" customFormat="1" ht="15.75" customHeight="1" thickBot="1" x14ac:dyDescent="0.25">
      <c r="A5" s="150"/>
      <c r="B5" s="151"/>
      <c r="C5" s="152"/>
      <c r="D5" s="19" t="s">
        <v>80</v>
      </c>
      <c r="E5" s="159" t="s">
        <v>81</v>
      </c>
      <c r="F5" s="160"/>
      <c r="G5" s="160"/>
      <c r="H5" s="160"/>
      <c r="I5" s="160"/>
      <c r="J5" s="160"/>
      <c r="K5" s="160"/>
      <c r="L5" s="160"/>
      <c r="M5" s="160"/>
      <c r="N5" s="160"/>
      <c r="O5" s="160"/>
      <c r="P5" s="160"/>
      <c r="Q5" s="160"/>
      <c r="R5" s="160"/>
      <c r="S5" s="160"/>
      <c r="T5" s="160"/>
      <c r="U5" s="160"/>
      <c r="V5" s="160"/>
      <c r="W5" s="161"/>
      <c r="X5" s="43" t="s">
        <v>82</v>
      </c>
      <c r="Y5" s="110">
        <v>2</v>
      </c>
    </row>
    <row r="6" spans="1:25" s="5" customFormat="1" ht="15.75" customHeight="1" thickBot="1" x14ac:dyDescent="0.25">
      <c r="A6" s="20"/>
      <c r="B6" s="20"/>
      <c r="C6" s="20"/>
      <c r="D6" s="20"/>
      <c r="E6" s="1"/>
      <c r="F6" s="1"/>
      <c r="G6" s="1"/>
      <c r="H6" s="1"/>
      <c r="I6" s="1"/>
      <c r="J6" s="1"/>
      <c r="K6" s="1"/>
      <c r="L6" s="1"/>
      <c r="M6" s="1"/>
      <c r="N6" s="1"/>
      <c r="O6" s="44"/>
      <c r="P6" s="20"/>
    </row>
    <row r="7" spans="1:25" ht="16.5" thickBot="1" x14ac:dyDescent="0.3">
      <c r="A7" s="162" t="s">
        <v>0</v>
      </c>
      <c r="B7" s="163"/>
      <c r="C7" s="6">
        <v>2026</v>
      </c>
    </row>
    <row r="8" spans="1:25" s="16" customFormat="1" ht="22.5" customHeight="1" thickBot="1" x14ac:dyDescent="0.3">
      <c r="A8" s="218" t="s">
        <v>30</v>
      </c>
      <c r="B8" s="218"/>
      <c r="C8" s="218"/>
      <c r="D8" s="218"/>
      <c r="E8" s="218"/>
      <c r="F8" s="218"/>
      <c r="G8" s="218"/>
      <c r="H8" s="218"/>
      <c r="I8" s="218"/>
      <c r="J8" s="218"/>
      <c r="K8" s="219"/>
      <c r="L8" s="39" t="s">
        <v>13</v>
      </c>
      <c r="M8" s="39">
        <v>2026</v>
      </c>
      <c r="N8" s="164" t="s">
        <v>31</v>
      </c>
      <c r="O8" s="165"/>
      <c r="P8" s="165"/>
      <c r="Q8" s="165"/>
      <c r="R8" s="165"/>
      <c r="S8" s="165"/>
      <c r="T8" s="165"/>
      <c r="U8" s="165"/>
      <c r="V8" s="165"/>
      <c r="W8" s="165"/>
      <c r="X8" s="165"/>
      <c r="Y8" s="165"/>
    </row>
    <row r="9" spans="1:25" s="16" customFormat="1" ht="20.25" customHeight="1" x14ac:dyDescent="0.25">
      <c r="A9" s="166" t="s">
        <v>25</v>
      </c>
      <c r="B9" s="168" t="s">
        <v>1</v>
      </c>
      <c r="C9" s="168" t="s">
        <v>2</v>
      </c>
      <c r="D9" s="170" t="s">
        <v>3</v>
      </c>
      <c r="E9" s="142" t="s">
        <v>4</v>
      </c>
      <c r="F9" s="142" t="s">
        <v>5</v>
      </c>
      <c r="G9" s="142" t="s">
        <v>26</v>
      </c>
      <c r="H9" s="142" t="s">
        <v>6</v>
      </c>
      <c r="I9" s="142" t="s">
        <v>27</v>
      </c>
      <c r="J9" s="142" t="s">
        <v>7</v>
      </c>
      <c r="K9" s="142" t="s">
        <v>8</v>
      </c>
      <c r="L9" s="142" t="s">
        <v>28</v>
      </c>
      <c r="M9" s="175" t="s">
        <v>29</v>
      </c>
      <c r="N9" s="177" t="s">
        <v>32</v>
      </c>
      <c r="O9" s="178"/>
      <c r="P9" s="179"/>
      <c r="Q9" s="220" t="s">
        <v>33</v>
      </c>
      <c r="R9" s="178"/>
      <c r="S9" s="179"/>
      <c r="T9" s="220" t="s">
        <v>34</v>
      </c>
      <c r="U9" s="178"/>
      <c r="V9" s="179"/>
      <c r="W9" s="220" t="s">
        <v>35</v>
      </c>
      <c r="X9" s="178"/>
      <c r="Y9" s="179"/>
    </row>
    <row r="10" spans="1:25" s="16" customFormat="1" ht="21" customHeight="1" thickBot="1" x14ac:dyDescent="0.3">
      <c r="A10" s="167"/>
      <c r="B10" s="169"/>
      <c r="C10" s="169"/>
      <c r="D10" s="171"/>
      <c r="E10" s="143"/>
      <c r="F10" s="143"/>
      <c r="G10" s="143"/>
      <c r="H10" s="143"/>
      <c r="I10" s="143"/>
      <c r="J10" s="143"/>
      <c r="K10" s="143"/>
      <c r="L10" s="143"/>
      <c r="M10" s="176"/>
      <c r="N10" s="59" t="s">
        <v>9</v>
      </c>
      <c r="O10" s="41" t="s">
        <v>10</v>
      </c>
      <c r="P10" s="42" t="s">
        <v>11</v>
      </c>
      <c r="Q10" s="41" t="s">
        <v>9</v>
      </c>
      <c r="R10" s="41" t="s">
        <v>10</v>
      </c>
      <c r="S10" s="42" t="s">
        <v>11</v>
      </c>
      <c r="T10" s="41" t="s">
        <v>9</v>
      </c>
      <c r="U10" s="41" t="s">
        <v>10</v>
      </c>
      <c r="V10" s="42" t="s">
        <v>11</v>
      </c>
      <c r="W10" s="41" t="s">
        <v>9</v>
      </c>
      <c r="X10" s="41" t="s">
        <v>10</v>
      </c>
      <c r="Y10" s="42" t="s">
        <v>11</v>
      </c>
    </row>
    <row r="11" spans="1:25" ht="271.5" customHeight="1" x14ac:dyDescent="0.25">
      <c r="A11" s="180">
        <v>1</v>
      </c>
      <c r="B11" s="180" t="s">
        <v>36</v>
      </c>
      <c r="C11" s="180" t="s">
        <v>185</v>
      </c>
      <c r="D11" s="136" t="s">
        <v>38</v>
      </c>
      <c r="E11" s="136" t="s">
        <v>39</v>
      </c>
      <c r="F11" s="183" t="s">
        <v>40</v>
      </c>
      <c r="G11" s="15" t="s">
        <v>41</v>
      </c>
      <c r="H11" s="15" t="s">
        <v>42</v>
      </c>
      <c r="I11" s="15" t="s">
        <v>43</v>
      </c>
      <c r="J11" s="14" t="s">
        <v>44</v>
      </c>
      <c r="K11" s="15">
        <v>25</v>
      </c>
      <c r="L11" s="185" t="s">
        <v>45</v>
      </c>
      <c r="M11" s="40" t="s">
        <v>46</v>
      </c>
      <c r="N11" s="9" t="s">
        <v>202</v>
      </c>
      <c r="O11" s="80" t="s">
        <v>203</v>
      </c>
      <c r="P11" s="187" t="s">
        <v>268</v>
      </c>
      <c r="Q11" s="100" t="str">
        <f>' TRIMESTRE II'!N11</f>
        <v>13/13=100%</v>
      </c>
      <c r="R11" s="128" t="str">
        <f>' TRIMESTRE II'!O11</f>
        <v>Como medida de seguimiento y control, durante los meses de Abril, Mayo y Junio de 2026 se realizó el monitoreo del comportamiento de las horas extras por regional, a través de un análisis comparativo con la vigencia 2025, con el fin de identificar variaciones y prevenir desviaciones en la ejecución del gasto, NINGUNA REGIONAL EXCEDIÓ EL TOPE DE LA CIRCULAR ACTUAL, sin embargo a fin de fortalecer el conocimiento en cunto a la radicación de las horas extras, recargos y compesatorios  Talento Humano capacito a los integantes de Migración Colombia, se anexa evidnencia del dia 9 de abril de 2026</v>
      </c>
      <c r="S11" s="226" t="s">
        <v>251</v>
      </c>
      <c r="T11" s="127"/>
      <c r="U11" s="17"/>
      <c r="V11" s="17"/>
      <c r="W11" s="17"/>
      <c r="X11" s="17"/>
      <c r="Y11" s="17"/>
    </row>
    <row r="12" spans="1:25" ht="270" x14ac:dyDescent="0.25">
      <c r="A12" s="181"/>
      <c r="B12" s="182"/>
      <c r="C12" s="181"/>
      <c r="D12" s="181"/>
      <c r="E12" s="181"/>
      <c r="F12" s="184"/>
      <c r="G12" s="9" t="s">
        <v>47</v>
      </c>
      <c r="H12" s="9" t="s">
        <v>48</v>
      </c>
      <c r="I12" s="9" t="s">
        <v>49</v>
      </c>
      <c r="J12" s="9" t="s">
        <v>50</v>
      </c>
      <c r="K12" s="12">
        <v>0.03</v>
      </c>
      <c r="L12" s="186"/>
      <c r="M12" s="37" t="s">
        <v>46</v>
      </c>
      <c r="N12" s="18"/>
      <c r="O12" s="80" t="s">
        <v>270</v>
      </c>
      <c r="P12" s="188"/>
      <c r="Q12" s="129"/>
      <c r="R12" s="79" t="s">
        <v>250</v>
      </c>
      <c r="S12" s="136"/>
      <c r="T12" s="18"/>
      <c r="U12" s="18"/>
      <c r="V12" s="18"/>
      <c r="W12" s="18"/>
      <c r="X12" s="18"/>
      <c r="Y12" s="18"/>
    </row>
    <row r="13" spans="1:25" ht="213.75" customHeight="1" x14ac:dyDescent="0.25">
      <c r="A13" s="189">
        <v>2</v>
      </c>
      <c r="B13" s="189" t="s">
        <v>51</v>
      </c>
      <c r="C13" s="189" t="s">
        <v>186</v>
      </c>
      <c r="D13" s="135" t="s">
        <v>52</v>
      </c>
      <c r="E13" s="135" t="s">
        <v>53</v>
      </c>
      <c r="F13" s="172" t="s">
        <v>54</v>
      </c>
      <c r="G13" s="13" t="s">
        <v>55</v>
      </c>
      <c r="H13" s="9" t="s">
        <v>56</v>
      </c>
      <c r="I13" s="9" t="s">
        <v>57</v>
      </c>
      <c r="J13" s="9" t="s">
        <v>44</v>
      </c>
      <c r="K13" s="10">
        <v>25</v>
      </c>
      <c r="L13" s="11" t="s">
        <v>58</v>
      </c>
      <c r="M13" s="23" t="s">
        <v>46</v>
      </c>
      <c r="N13" s="125">
        <v>0.97435897435897434</v>
      </c>
      <c r="O13" s="13" t="s">
        <v>199</v>
      </c>
      <c r="P13" s="137" t="s">
        <v>224</v>
      </c>
      <c r="Q13" s="130">
        <f>' TRIMESTRE II'!N13</f>
        <v>0.97</v>
      </c>
      <c r="R13" s="128" t="str">
        <f>' TRIMESTRE II'!O13</f>
        <v>Durante el segundo trimestre de la vigencia 2026 se continuó realizando el seguimiento y control a la ejecución del presupuesto destinado al reconocimiento de viáticos, mediante el monitoreo permanente de la ejecución presupuestal y la elaboración de los reportes de seguimiento correspondientes.
De igual forma, con el propósito de fortalecer el cumplimiento de las medidas de austeridad del gasto y promover el uso eficiente de los recursos públicos, se remitieron alertas presupuestales a las diferentes dependencias a través de correos electrónicos y memorandos, informando el estado de la ejecución presupuestal y reiterando los lineamientos institucionales de austeridad y restricción en materia de comisiones de servicio, tiquetes y reconocimiento de viáticos.
Estas acciones permitieron mantener informadas a las dependencias sobre la disponibilidad de recursos, fortalecer la planeación de las solicitudes de comisión y garantizar la observancia de los lineamientos establecidos en la Resolución 1207 de 2022 y demás disposiciones internas aplicables.</v>
      </c>
      <c r="S13" s="135" t="s">
        <v>224</v>
      </c>
      <c r="T13" s="18"/>
      <c r="U13" s="18"/>
      <c r="V13" s="18"/>
      <c r="W13" s="18"/>
      <c r="X13" s="18"/>
      <c r="Y13" s="18"/>
    </row>
    <row r="14" spans="1:25" ht="382.5" x14ac:dyDescent="0.25">
      <c r="A14" s="189"/>
      <c r="B14" s="189"/>
      <c r="C14" s="189"/>
      <c r="D14" s="190"/>
      <c r="E14" s="190"/>
      <c r="F14" s="173"/>
      <c r="G14" s="13" t="s">
        <v>59</v>
      </c>
      <c r="H14" s="9" t="s">
        <v>56</v>
      </c>
      <c r="I14" s="9" t="s">
        <v>60</v>
      </c>
      <c r="J14" s="9" t="s">
        <v>61</v>
      </c>
      <c r="K14" s="12" t="s">
        <v>62</v>
      </c>
      <c r="L14" s="11" t="s">
        <v>58</v>
      </c>
      <c r="M14" s="23" t="s">
        <v>46</v>
      </c>
      <c r="N14" s="125">
        <v>0.91382765531062127</v>
      </c>
      <c r="O14" s="13" t="s">
        <v>200</v>
      </c>
      <c r="P14" s="230"/>
      <c r="Q14" s="130">
        <f>' TRIMESTRE II'!N14</f>
        <v>0.96</v>
      </c>
      <c r="R14" s="128" t="str">
        <f>' TRIMESTRE II'!O14</f>
        <v>En el segundo trimestre de la vigencia 2026, el Grupo de Pasajes y Viáticos continuó efectuando la verificación permanente de las solicitudes de comisión de servicios y de expedición de tiquetes, tanto al interior como al exterior del país, con el fin de garantizar el cumplimiento de los requisitos, criterios de austeridad y autorizaciones previas establecidos en la normatividad vigente y en los lineamientos institucionales.
Como parte de este proceso, se realizó el seguimiento diario a las solicitudes radicadas por las dependencias y regionales, verificando aspectos relacionados con la justificación de la comisión, la disponibilidad presupuestal, las autorizaciones correspondientes y la observancia de las medidas de austeridad del gasto. Cuando se identificaron inconsistencias o solicitudes que no cumplían con los lineamientos establecidos, se emitieron las observaciones pertinentes y se solicitó su ajuste o la respectiva justificación, previo a la continuidad del trámite.
Estas acciones fortalecieron el control preventivo sobre la autorización de las comisiones de servicio, contribuyendo al uso eficiente de los recursos públicos y a la adecuada ejecución del presupuesto asignado para viáticos y tiquetes.</v>
      </c>
      <c r="S14" s="190"/>
      <c r="T14" s="18"/>
      <c r="U14" s="18"/>
      <c r="V14" s="18"/>
      <c r="W14" s="18"/>
      <c r="X14" s="18"/>
      <c r="Y14" s="18"/>
    </row>
    <row r="15" spans="1:25" ht="409.5" x14ac:dyDescent="0.25">
      <c r="A15" s="181"/>
      <c r="B15" s="182"/>
      <c r="C15" s="181"/>
      <c r="D15" s="190"/>
      <c r="E15" s="190"/>
      <c r="F15" s="174"/>
      <c r="G15" s="9" t="s">
        <v>63</v>
      </c>
      <c r="H15" s="9" t="s">
        <v>56</v>
      </c>
      <c r="I15" s="9" t="s">
        <v>64</v>
      </c>
      <c r="J15" s="9" t="s">
        <v>65</v>
      </c>
      <c r="K15" s="12">
        <v>1</v>
      </c>
      <c r="L15" s="11" t="s">
        <v>58</v>
      </c>
      <c r="M15" s="23" t="s">
        <v>46</v>
      </c>
      <c r="N15" s="125">
        <v>0.32013791480311499</v>
      </c>
      <c r="O15" s="13" t="s">
        <v>201</v>
      </c>
      <c r="P15" s="188"/>
      <c r="Q15" s="100">
        <f>' TRIMESTRE II'!N15</f>
        <v>0.89</v>
      </c>
      <c r="R15" s="128" t="str">
        <f>' TRIMESTRE II'!O15</f>
        <v>Durante el segundo trimestre de la vigencia 2026 se continuó realizando el seguimiento periódico a la ejecución presupuestal del rubro de viáticos frente a la apropiación asignada, con el fin de monitorear el comportamiento del gasto y adoptar oportunamente las medidas de control y optimización correspondientes.
Al cierre del período se registró una ejecución presupuestal del 89%, porcentaje que obedece principalmente a la implementación de los planes operativos de contingencia desarrollados durante la temporada de mitad de año, los cuales demandaron el desplazamiento y permanencia de personal de apoyo en los Puestos de Control Migratorio (PCM) del Aeropuerto Internacional El Dorado (Bogotá), el Aeropuerto Internacional José María Córdova (Rionegro) y el Aeropuerto Internacional Rafael Núñez (Cartagena).
Estos apoyos operativos fueron requeridos para garantizar la continuidad y eficiencia de la prestación del servicio migratorio durante temporadas de alta afluencia de viajeros, en cumplimiento de la misión institucional. En este contexto, el Grupo de Pasajes y Viáticos mantuvo el seguimiento permanente a la ejecución del presupuesto, monitoreando el comportamiento del gasto y emitiendo alertas presupuestales a las dependencias con el fin de promover el uso racional de los recursos disponibles y asegurar su destinación a las necesidades prioritarias de la Entidad, en concordancia con las medidas de austeridad del gasto.</v>
      </c>
      <c r="S15" s="136"/>
      <c r="T15" s="18"/>
      <c r="U15" s="18"/>
      <c r="V15" s="18"/>
      <c r="W15" s="18"/>
      <c r="X15" s="18"/>
      <c r="Y15" s="18"/>
    </row>
    <row r="16" spans="1:25" ht="409.5" x14ac:dyDescent="0.25">
      <c r="A16" s="8">
        <v>3</v>
      </c>
      <c r="B16" s="8" t="s">
        <v>66</v>
      </c>
      <c r="C16" s="8" t="s">
        <v>187</v>
      </c>
      <c r="D16" s="9" t="s">
        <v>68</v>
      </c>
      <c r="E16" s="9" t="s">
        <v>69</v>
      </c>
      <c r="F16" s="13" t="s">
        <v>40</v>
      </c>
      <c r="G16" s="9" t="s">
        <v>70</v>
      </c>
      <c r="H16" s="9" t="s">
        <v>71</v>
      </c>
      <c r="I16" s="10" t="s">
        <v>72</v>
      </c>
      <c r="J16" s="9" t="s">
        <v>73</v>
      </c>
      <c r="K16" s="12" t="s">
        <v>74</v>
      </c>
      <c r="L16" s="11" t="s">
        <v>58</v>
      </c>
      <c r="M16" s="23" t="s">
        <v>46</v>
      </c>
      <c r="N16" s="12">
        <v>0</v>
      </c>
      <c r="O16" s="94" t="s">
        <v>222</v>
      </c>
      <c r="P16" s="94" t="s">
        <v>225</v>
      </c>
      <c r="Q16" s="100">
        <f>' TRIMESTRE II'!N16</f>
        <v>0</v>
      </c>
      <c r="R16" s="128" t="str">
        <f>' TRIMESTRE II'!O16</f>
        <v>El indicador no presenta un resultado cuantitativo consolidado para el segundo trimestre de 2026, en razón a que las actividades se desarrollaron principalmente en ejecución metodológica interna.
Sin embargo, se adelantaron acciones en materia de bienestar e integridad, mediante la implementación de herramientas de Función Pública, actividades pedagógicas y estrategias de apropiación del Código de Integridad, las cuales se ejecutaron a través de la articulación interna, el uso de capacidades institucionales y herramientas disponibles, sin generación de costos adicionales.
Este enfoque permite evidenciar avances cualitativos en la implementación de la estrategia, particularmente en el fortalecimiento de la cultura organizacional y la sensibilización en valores institucionales, y contribuirá a la consolidación de resultados medibles en los siguientes periodos de evaluación.</v>
      </c>
      <c r="S16" s="101" t="str">
        <f>' TRIMESTRE II'!P16</f>
        <v>1- Plan de austeridad primer trimestre 
https://migracioncolombia365-my.sharepoint.com/:f:/g/personal/jose_rodriguez_migracioncolombia_gov_co/IgBMQ9BHbTXBSbi2hXivX320AYpjTONd7OkHew8pEGHb0F4?e=x4aF43</v>
      </c>
      <c r="T16" s="18"/>
      <c r="U16" s="18"/>
      <c r="V16" s="18"/>
      <c r="W16" s="18"/>
      <c r="X16" s="18"/>
      <c r="Y16" s="18"/>
    </row>
    <row r="17" spans="1:25" ht="409.5" x14ac:dyDescent="0.25">
      <c r="A17" s="135">
        <v>4</v>
      </c>
      <c r="B17" s="196" t="s">
        <v>83</v>
      </c>
      <c r="C17" s="196" t="s">
        <v>188</v>
      </c>
      <c r="D17" s="9" t="s">
        <v>85</v>
      </c>
      <c r="E17" s="9" t="s">
        <v>86</v>
      </c>
      <c r="F17" s="13" t="s">
        <v>40</v>
      </c>
      <c r="G17" s="9" t="s">
        <v>87</v>
      </c>
      <c r="H17" s="9" t="s">
        <v>88</v>
      </c>
      <c r="I17" s="9" t="s">
        <v>89</v>
      </c>
      <c r="J17" s="9" t="s">
        <v>90</v>
      </c>
      <c r="K17" s="12">
        <v>0.02</v>
      </c>
      <c r="L17" s="23" t="s">
        <v>58</v>
      </c>
      <c r="M17" s="23" t="s">
        <v>91</v>
      </c>
      <c r="N17" s="126">
        <v>-1424185.5</v>
      </c>
      <c r="O17" s="94" t="s">
        <v>204</v>
      </c>
      <c r="P17" s="94" t="s">
        <v>226</v>
      </c>
      <c r="Q17" s="100">
        <f>' TRIMESTRE II'!N17</f>
        <v>0</v>
      </c>
      <c r="R17" s="128" t="str">
        <f>' TRIMESTRE II'!O17</f>
        <v>Durante el segundo trimestre se desarrollaron ocho (12) campañas de comunicación difundidas a través de canales de comunicación externa de la entidad y no se adelantaron campañas producto de alianzas o convenios. En promedio, cada campaña realizada al interior de la entidad representa un ahorro de $2.624.185.
Listado de campañas:
1. CheckMig (campaña permanente para agilizar salidas de viajeros internacionales)(7 de mayo).
2. Permiso Especial de Permanencia para representantes legales o custodios de menores de edad - PEP Tutor (24 de abril)
3. Recomendaciones para viajeros en Temporada Alta de mitad de año - Viajero Mundialista (11 de junio).
4. Con Dignidad Cumplimos (Hitos de la entidad enmarcados en la estrategia de logros del Gobierno Nacional) (2 de junio).
5. BioMig (campaña permanente para agilizar flujos migratorios) (8 de abril).
6. Nuevo modelo de citas (Campaña sobre cambios en el sistema de citas para trámites migratorios (26 de abril).
7. Falsos tramitadores (Campaña multimedia de prevención a la ciudadanía y promoción de canales oficiales (5 de mayo). 
8. Sistema de Reporte de Extranjeros-SIRE. Sistema de reporte de contratación de ciudadanos extranjeros (2 de junio).
9. LibertApp. Campaña de prevención contra la trata de personas (Adaptada a Mundial FIFA, Mercenarismo)(3 y 17 de junio).
10. Micrositio OM3. Campaña de lanzamiento del micrositio del Observatorio de Migraciones, Migrantes y Movilidad Humana (OM3) (26 de mayo).
11. Protección de la niñez. Campaña de prevención para la salida del país de niñas, niños y adolescentes, y el Registro de Deudores Alimentarios Morosos REDAM (24 de junio).
12. Encuesta de transparencia y acceso a la información pública. Campaña para evaluar la información pública de Migración Colombia en todos sus canales oficiales (18 de junio).</v>
      </c>
      <c r="S17" s="101" t="str">
        <f>' TRIMESTRE II'!P17</f>
        <v>Informe de campañas de comunicación difundidas en el segundo trimestre de 2026 con enlaces a las publicaciones.
https://migracioncolombia365-my.sharepoint.com/:f:/g/personal/jose_rodriguez_migracioncolombia_gov_co/IgBMQ9BHbTXBSbi2hXivX320AYpjTONd7OkHew8pEGHb0F4?e=x4aF43</v>
      </c>
      <c r="T17" s="18"/>
      <c r="U17" s="18"/>
      <c r="V17" s="18"/>
      <c r="W17" s="18"/>
      <c r="X17" s="18"/>
      <c r="Y17" s="18"/>
    </row>
    <row r="18" spans="1:25" ht="409.5" x14ac:dyDescent="0.25">
      <c r="A18" s="190"/>
      <c r="B18" s="197"/>
      <c r="C18" s="197"/>
      <c r="D18" s="9" t="s">
        <v>92</v>
      </c>
      <c r="E18" s="9" t="s">
        <v>93</v>
      </c>
      <c r="F18" s="13" t="s">
        <v>40</v>
      </c>
      <c r="G18" s="9" t="s">
        <v>94</v>
      </c>
      <c r="H18" s="9" t="s">
        <v>88</v>
      </c>
      <c r="I18" s="9" t="s">
        <v>95</v>
      </c>
      <c r="J18" s="9" t="s">
        <v>96</v>
      </c>
      <c r="K18" s="12">
        <v>0.02</v>
      </c>
      <c r="L18" s="23"/>
      <c r="M18" s="23" t="s">
        <v>91</v>
      </c>
      <c r="N18" s="126">
        <v>4918340</v>
      </c>
      <c r="O18" s="94" t="s">
        <v>205</v>
      </c>
      <c r="P18" s="94" t="s">
        <v>206</v>
      </c>
      <c r="Q18" s="100">
        <f>' TRIMESTRE II'!N18</f>
        <v>0</v>
      </c>
      <c r="R18" s="128" t="str">
        <f>' TRIMESTRE II'!O18</f>
        <v>1. Se adelantó la estructuración de los estudios previos para contratar la empresa prestadora del servicio de monitoreo de medios de comunicación, la cual se encuentra en revisión por parte del grupo de Contratos.
2. El monitoreo de medios se continúa haciendo internamente por parte del equipo de comunicciones.
3. El análisis cualitativo y cuantitativo consolidado se reporta trimestralmente mediante los indicadores de gestión a la Oficina Asesora de Planeación.
4. Los contratos de suscripción a diarios impresos se terminaron conforme al tiempo de ejecución y no se procedió a realizar renovación para este servicio; actualmente se lleva un registro de diarios en su versión digital sin pago de suscripciones.
5. La realización por parte de funcionarios/contratistas de la Oficina de Comunicaciones representa un gasto adicional de $4.918.340 mensual aparte de horas extras y sobrecargas laborales.</v>
      </c>
      <c r="S18" s="101" t="str">
        <f>' TRIMESTRE II'!P18</f>
        <v>1. Estudios Previos contrato de Monitoreo.
2. Consolidado de monitoreo de medios diario.
3. Informe de Percepcion de Imagen a traves de Medios Externos II Trimestre 2026.
4. Evidencias de desuscripción a diarios impresos.
https://migracioncolombia365-my.sharepoint.com/:f:/g/personal/jose_rodriguez_migracioncolombia_gov_co/IgBMQ9BHbTXBSbi2hXivX320AYpjTONd7OkHew8pEGHb0F4?e=x4aF43</v>
      </c>
      <c r="T18" s="18"/>
      <c r="U18" s="18"/>
      <c r="V18" s="18"/>
      <c r="W18" s="18"/>
      <c r="X18" s="18"/>
      <c r="Y18" s="18"/>
    </row>
    <row r="19" spans="1:25" ht="393.75" x14ac:dyDescent="0.25">
      <c r="A19" s="190"/>
      <c r="B19" s="197"/>
      <c r="C19" s="197"/>
      <c r="D19" s="9" t="s">
        <v>97</v>
      </c>
      <c r="E19" s="9" t="s">
        <v>98</v>
      </c>
      <c r="F19" s="13" t="s">
        <v>40</v>
      </c>
      <c r="G19" s="9" t="s">
        <v>99</v>
      </c>
      <c r="H19" s="9" t="s">
        <v>88</v>
      </c>
      <c r="I19" s="9" t="s">
        <v>100</v>
      </c>
      <c r="J19" s="9" t="s">
        <v>101</v>
      </c>
      <c r="K19" s="12">
        <v>0.02</v>
      </c>
      <c r="L19" s="23"/>
      <c r="M19" s="23" t="s">
        <v>91</v>
      </c>
      <c r="N19" s="126">
        <v>3058205.4924242422</v>
      </c>
      <c r="O19" s="94" t="s">
        <v>207</v>
      </c>
      <c r="P19" s="94" t="s">
        <v>208</v>
      </c>
      <c r="Q19" s="100">
        <f>' TRIMESTRE II'!N19</f>
        <v>0</v>
      </c>
      <c r="R19" s="128" t="str">
        <f>' TRIMESTRE II'!O19</f>
        <v>1. Se reforzó el relacionamiento con periodistas y medios de comunicación interesados en publicar noticias de la Entidad sin costo (Free Press) que representó un ahorro para la entidad de $9.841.303.690 el trimestre o lo que equivale en promedio a $3.058.205 por noticia registrada en medios para un total de 3.218 impactos positivos en prensa nacional en el segundo trimestre de 2026.
2. Se actualizó la base de datos de prensa y medios de comunicación, se creó el grupo de prensa regional oriente y se complementaron los demás grupos de WhatsApp para difusión de noticias de la entidad.
3. Se reforzó la atención a medios de comunicación y periodistas que solicitan información a través de canales oficiales sobre la gestión misional de la entidad.
4. El análisis cualitativo y cuantitativo consolidado se reporta trimestralmente mediante los indicadores de gestión a la Oficina Asesora de Planeación.</v>
      </c>
      <c r="S19" s="101" t="str">
        <f>' TRIMESTRE II'!P19</f>
        <v>1. Evidencias de difusión a prensa.
2. Base de datos de medios de comunicación actualizada 2026.
3. Panel de atención a PQRS de prensa y medios de comunicación, solucionadas por la Oficina de Comunicaciones a través de la plataforma Aranda.
4. Indicador Gestion de la Comunicacion Interna y Externa Junio 2026 (2)
https://migracioncolombia365-my.sharepoint.com/:f:/g/personal/jose_rodriguez_migracioncolombia_gov_co/IgBMQ9BHbTXBSbi2hXivX320AYpjTONd7OkHew8pEGHb0F4?e=x4aF43</v>
      </c>
      <c r="T19" s="18"/>
      <c r="U19" s="18"/>
      <c r="V19" s="18"/>
      <c r="W19" s="18"/>
      <c r="X19" s="18"/>
      <c r="Y19" s="18"/>
    </row>
    <row r="20" spans="1:25" ht="135" x14ac:dyDescent="0.25">
      <c r="A20" s="136"/>
      <c r="B20" s="180"/>
      <c r="C20" s="180"/>
      <c r="D20" s="9" t="s">
        <v>102</v>
      </c>
      <c r="E20" s="9" t="s">
        <v>103</v>
      </c>
      <c r="F20" s="13" t="s">
        <v>40</v>
      </c>
      <c r="G20" s="9" t="s">
        <v>104</v>
      </c>
      <c r="H20" s="9" t="s">
        <v>105</v>
      </c>
      <c r="I20" s="9" t="s">
        <v>106</v>
      </c>
      <c r="J20" s="9" t="s">
        <v>107</v>
      </c>
      <c r="K20" s="12">
        <v>0.5</v>
      </c>
      <c r="L20" s="23"/>
      <c r="M20" s="23" t="s">
        <v>91</v>
      </c>
      <c r="N20" s="126">
        <v>12209456</v>
      </c>
      <c r="O20" s="94" t="s">
        <v>209</v>
      </c>
      <c r="P20" s="94" t="s">
        <v>210</v>
      </c>
      <c r="Q20" s="100">
        <f>' TRIMESTRE II'!N20</f>
        <v>0</v>
      </c>
      <c r="R20" s="128">
        <f>' TRIMESTRE II'!O20</f>
        <v>0</v>
      </c>
      <c r="S20" s="101">
        <f>' TRIMESTRE II'!P20</f>
        <v>0</v>
      </c>
      <c r="T20" s="18"/>
      <c r="U20" s="18"/>
      <c r="V20" s="18"/>
      <c r="W20" s="18"/>
      <c r="X20" s="18"/>
      <c r="Y20" s="18"/>
    </row>
    <row r="21" spans="1:25" ht="409.5" x14ac:dyDescent="0.25">
      <c r="A21" s="9">
        <v>5</v>
      </c>
      <c r="B21" s="8" t="s">
        <v>108</v>
      </c>
      <c r="C21" s="24" t="s">
        <v>189</v>
      </c>
      <c r="D21" s="25" t="s">
        <v>110</v>
      </c>
      <c r="E21" s="25" t="s">
        <v>111</v>
      </c>
      <c r="F21" s="25" t="s">
        <v>112</v>
      </c>
      <c r="G21" s="25" t="s">
        <v>113</v>
      </c>
      <c r="H21" s="13" t="s">
        <v>114</v>
      </c>
      <c r="I21" s="26" t="s">
        <v>115</v>
      </c>
      <c r="J21" s="26" t="s">
        <v>116</v>
      </c>
      <c r="K21" s="25" t="s">
        <v>117</v>
      </c>
      <c r="L21" s="27" t="s">
        <v>58</v>
      </c>
      <c r="M21" s="38" t="s">
        <v>118</v>
      </c>
      <c r="N21" s="12">
        <v>1</v>
      </c>
      <c r="O21" s="94" t="s">
        <v>213</v>
      </c>
      <c r="P21" s="94" t="s">
        <v>233</v>
      </c>
      <c r="Q21" s="130">
        <f>' TRIMESTRE II'!N21</f>
        <v>1</v>
      </c>
      <c r="R21" s="128" t="str">
        <f>' TRIMESTRE II'!O21</f>
        <v>Durante el primer trimestre, se logró identificar y contratar 4 arrendamientos nuevos (Providencia , armenia , Tunja e Ibague), cumpliendo con todos los requisitos documentales establecidos. Cada arrendamiento fue evaluado de manera exhaustiva, respaldado por la documentación completa, que incluye: el concepto técnico que valida la condición del inmueble y justifica la necesidad del mismo. Además, se presentó un análisis detallado de cada caso, señalando las razones por las cuales se debe contratar el arrendamiento de estas sedes. es una medida adecuada, considerando aspectos como evaluar el aprovechamiento del espacio en los inmuebles actuales (propios o arrendados) para determinar si la necesidad puede cubrirse mediante la redistribución de áreas existentes antes de contratar una nueva sede. Garantizando así el cumplimiento de la estrategia de austeridad y la optimización de los recursos públicos.
Se elaboró informes de Austeridad del gasto, con el registro del comportamiento de los rubros a cargo de la Subdirección Administrativa y Financiera. En específico de arriendos para las oficinas 207, 212, 301, 401, 402, 403, 404. 
Desde el GIT de Administrativa se realizó el seguimiento de los rubros que se encuentran a cargo de la Subdirección Administrativa y Financiera, específicamente los componentes de servicios públicos, consumos de papel y consumo de combustible, arrendamientos del II trimestre 2026 en comparativa con el II trimestre de 2025.</v>
      </c>
      <c r="S21" s="101" t="str">
        <f>' TRIMESTRE II'!P21</f>
        <v xml:space="preserve">1-Contratos de SECOP II:
ARMENIA: CO1.PCCNTR.8766656 
TUNJA: CO1.PCCNTR.8816508 
IBAGUE: CO1.PCCNTR.8764367 
OFICINA 301 - CONTRATO CO1.PCCNTR.8756562-2026
OFICINA 207 Y 212 - CONTRATO 388 - 2025
OFICINA 401, 402 Y 404 - CONTRATO 397 - 2025
OFICINA 403 - CONTRATO 396 - 2025
https://migracioncolombia365-my.sharepoint.com/:f:/g/personal/jose_rodriguez_migracioncolombia_gov_co/IgBMQ9BHbTXBSbi2hXivX320AYpjTONd7OkHew8pEGHb0F4?e=x4aF43
</v>
      </c>
      <c r="T21" s="18"/>
      <c r="U21" s="18"/>
      <c r="V21" s="18"/>
      <c r="W21" s="18"/>
      <c r="X21" s="18"/>
      <c r="Y21" s="18"/>
    </row>
    <row r="22" spans="1:25" ht="409.5" x14ac:dyDescent="0.25">
      <c r="A22" s="22">
        <v>6</v>
      </c>
      <c r="B22" s="22" t="s">
        <v>119</v>
      </c>
      <c r="C22" s="22" t="s">
        <v>190</v>
      </c>
      <c r="D22" s="28" t="s">
        <v>121</v>
      </c>
      <c r="E22" s="9" t="s">
        <v>122</v>
      </c>
      <c r="F22" s="9" t="s">
        <v>123</v>
      </c>
      <c r="G22" s="9" t="s">
        <v>124</v>
      </c>
      <c r="H22" s="9" t="s">
        <v>114</v>
      </c>
      <c r="I22" s="9" t="s">
        <v>125</v>
      </c>
      <c r="J22" s="9" t="s">
        <v>126</v>
      </c>
      <c r="K22" s="12">
        <v>0.05</v>
      </c>
      <c r="L22" s="29" t="s">
        <v>45</v>
      </c>
      <c r="M22" s="23" t="s">
        <v>118</v>
      </c>
      <c r="N22" s="124">
        <v>6.9343065693430656E-2</v>
      </c>
      <c r="O22" s="94" t="s">
        <v>214</v>
      </c>
      <c r="P22" s="94" t="s">
        <v>215</v>
      </c>
      <c r="Q22" s="131">
        <f>' TRIMESTRE II'!N22</f>
        <v>6.5600000000000006E-2</v>
      </c>
      <c r="R22" s="128" t="str">
        <f>' TRIMESTRE II'!O22</f>
        <v xml:space="preserve">Durante el segundo trimestre, una vez realizado el Comité de Bajas, se concluyó aprobar la baja de 17 vehículos pertenecientes a la Unidad Administrativa Especial Migración Colombia. De los 19 vehículos inicialmente propuestos, uno se encontraba en trámite de baja y, al estar bajo la figura de comodato, se adelantó la verificación correspondiente para su entrega; respecto del otro vehículo, este no fue aprobado por el Comité.
Como resultado del proceso aprobado, se expidió la Resolución No. 2572 del 03 de junio de 2026, mediante la cual se ordenó la baja de los vehículos correspondientes. Posteriormente, el 30 de junio de 2026 se radicó ante la Superintendencia de Vigilancia y Seguridad Privada la solicitud de autorización para el traspaso, bajo el radicado No. 2026012167CE, con el fin de obtener el aval respectivo y continuar con el trámite de entrega de los vehículos a CISA – Central de Inversiones S.A.
En consecuencia, durante el segundo trimestre se avanzó en la formalización de la baja de los vehículos aprobados, la expedición del acto administrativo </v>
      </c>
      <c r="S22" s="101" t="str">
        <f>' TRIMESTRE II'!P22</f>
        <v xml:space="preserve">Los documentos de soporte correspondientes a cada uno de los vehículos se encuentran debidamente organizados y consolidados. Dentro de estos soportes se incluye el oficio de solicitud de autorización para el traspaso de los vehículos blindados identificados con placas ABU-710 y ABU-708 a favor de Central de Inversiones S.A. — CISA.
Asimismo, se anexan los siguientes documentos: concepto técnico de baja por vehículo, justificación mecánica detallada de cada propuesta de baja, registro de evaluación técnica y financiera del estado de los vehículos, copia de la Resolución No. 2751 del 12 de junio de 2026 y copia de las licencias de tránsito, o tarjetas de propiedad, de los vehículos blindados identificados con placas ABU-710 y ABU-708.
https://migracioncolombia365-my.sharepoint.com/:f:/g/personal/jose_rodriguez_migracioncolombia_gov_co/IgBMQ9BHbTXBSbi2hXivX320AYpjTONd7OkHew8pEGHb0F4?e=x4aF43
</v>
      </c>
      <c r="T22" s="18"/>
      <c r="U22" s="18"/>
      <c r="V22" s="18"/>
      <c r="W22" s="18"/>
      <c r="X22" s="18"/>
      <c r="Y22" s="18"/>
    </row>
    <row r="23" spans="1:25" ht="202.5" customHeight="1" x14ac:dyDescent="0.25">
      <c r="A23" s="189">
        <v>7</v>
      </c>
      <c r="B23" s="189" t="s">
        <v>127</v>
      </c>
      <c r="C23" s="198" t="s">
        <v>191</v>
      </c>
      <c r="D23" s="199" t="s">
        <v>129</v>
      </c>
      <c r="E23" s="201" t="s">
        <v>130</v>
      </c>
      <c r="F23" s="202" t="s">
        <v>54</v>
      </c>
      <c r="G23" s="30" t="s">
        <v>131</v>
      </c>
      <c r="H23" s="30" t="s">
        <v>132</v>
      </c>
      <c r="I23" s="191" t="s">
        <v>133</v>
      </c>
      <c r="J23" s="193" t="s">
        <v>134</v>
      </c>
      <c r="K23" s="195">
        <v>0.01</v>
      </c>
      <c r="L23" s="217" t="s">
        <v>45</v>
      </c>
      <c r="M23" s="206" t="s">
        <v>118</v>
      </c>
      <c r="N23" s="224">
        <v>9.7520828358334498E-3</v>
      </c>
      <c r="O23" s="228" t="s">
        <v>216</v>
      </c>
      <c r="P23" s="137" t="s">
        <v>269</v>
      </c>
      <c r="Q23" s="227" t="s">
        <v>242</v>
      </c>
      <c r="R23" s="135" t="s">
        <v>238</v>
      </c>
      <c r="S23" s="135" t="s">
        <v>237</v>
      </c>
      <c r="T23" s="18"/>
      <c r="U23" s="18"/>
      <c r="V23" s="18"/>
      <c r="W23" s="18"/>
      <c r="X23" s="18"/>
      <c r="Y23" s="18"/>
    </row>
    <row r="24" spans="1:25" ht="168.75" x14ac:dyDescent="0.25">
      <c r="A24" s="181"/>
      <c r="B24" s="182"/>
      <c r="C24" s="181"/>
      <c r="D24" s="200"/>
      <c r="E24" s="194"/>
      <c r="F24" s="203"/>
      <c r="G24" s="30" t="s">
        <v>135</v>
      </c>
      <c r="H24" s="30" t="s">
        <v>132</v>
      </c>
      <c r="I24" s="192"/>
      <c r="J24" s="194"/>
      <c r="K24" s="194"/>
      <c r="L24" s="216"/>
      <c r="M24" s="208"/>
      <c r="N24" s="225"/>
      <c r="O24" s="229"/>
      <c r="P24" s="139"/>
      <c r="Q24" s="205"/>
      <c r="R24" s="136"/>
      <c r="S24" s="136"/>
      <c r="T24" s="18"/>
      <c r="U24" s="18"/>
      <c r="V24" s="18"/>
      <c r="W24" s="18"/>
      <c r="X24" s="18"/>
      <c r="Y24" s="18"/>
    </row>
    <row r="25" spans="1:25" ht="409.5" x14ac:dyDescent="0.25">
      <c r="A25" s="135">
        <v>8</v>
      </c>
      <c r="B25" s="196" t="s">
        <v>136</v>
      </c>
      <c r="C25" s="196" t="s">
        <v>192</v>
      </c>
      <c r="D25" s="135" t="s">
        <v>138</v>
      </c>
      <c r="E25" s="135" t="s">
        <v>139</v>
      </c>
      <c r="F25" s="9" t="s">
        <v>123</v>
      </c>
      <c r="G25" s="9" t="s">
        <v>140</v>
      </c>
      <c r="H25" s="135" t="s">
        <v>141</v>
      </c>
      <c r="I25" s="30" t="s">
        <v>142</v>
      </c>
      <c r="J25" s="30" t="s">
        <v>143</v>
      </c>
      <c r="K25" s="12">
        <v>1</v>
      </c>
      <c r="L25" s="23">
        <v>0</v>
      </c>
      <c r="M25" s="38" t="s">
        <v>118</v>
      </c>
      <c r="N25" s="12">
        <v>1</v>
      </c>
      <c r="O25" s="94" t="s">
        <v>211</v>
      </c>
      <c r="P25" s="228" t="s">
        <v>231</v>
      </c>
      <c r="Q25" s="100">
        <f>' TRIMESTRE II'!N25</f>
        <v>100</v>
      </c>
      <c r="R25" s="128" t="str">
        <f>' TRIMESTRE II'!O25</f>
        <v xml:space="preserve">Durante el trimestre objeto de seguimiento no se adelantaron procesos de contratación para la prestación de servicios profesionales y de apoyo a la gestión, razón por la cual no se radicaron estudios previos para la verificación y validación de honorarios por parte del Grupo Interno de Trabajo Contratos. En consecuencia, esta actividad no fue ejecutada durante el período evaluado, debido a las restricciones aplicables en materia de contratación derivadas de la Ley de Garantías Electorales, las cuales limitaron la ssucripción de la tipología contractual.
En ese sentido, la ausencia de verificaciones no obedece a incumplimientos en la ejecución de la actividad de control, sino a la inexistencia de procesos contractuales susceptibles de revisión durante el trimestre objeto de análisis. Por lo tanto, no se identificaron estudios previos, solicitudes de contratación ni documentos asociados que requirieran la validación de honorarios, circunstancia que impide realizar mediciones o emitir resultados respecto de esta actividad para el período evaluado.
Se precisa que, una vez se reanude la suscripcicón de contratos de prestación de servicios profesionales y de apoyo a la gestión y se radiquen las correspondientes solicitudes de contratación, el GIT Contratos continuará ejecutando las actividades de revisión y validación de honorarios conforme a los procedimientos y disposiciones internas asociadas a este aspecto. </v>
      </c>
      <c r="S25" s="135" t="s">
        <v>236</v>
      </c>
      <c r="T25" s="18"/>
      <c r="U25" s="18"/>
      <c r="V25" s="18"/>
      <c r="W25" s="18"/>
      <c r="X25" s="18"/>
      <c r="Y25" s="18"/>
    </row>
    <row r="26" spans="1:25" ht="348.75" x14ac:dyDescent="0.25">
      <c r="A26" s="136"/>
      <c r="B26" s="180"/>
      <c r="C26" s="180"/>
      <c r="D26" s="136"/>
      <c r="E26" s="136"/>
      <c r="F26" s="9" t="s">
        <v>123</v>
      </c>
      <c r="G26" s="9" t="s">
        <v>144</v>
      </c>
      <c r="H26" s="136"/>
      <c r="I26" s="30" t="s">
        <v>142</v>
      </c>
      <c r="J26" s="30" t="s">
        <v>145</v>
      </c>
      <c r="K26" s="12">
        <v>1</v>
      </c>
      <c r="L26" s="23">
        <v>0</v>
      </c>
      <c r="M26" s="38" t="s">
        <v>118</v>
      </c>
      <c r="N26" s="12">
        <v>1</v>
      </c>
      <c r="O26" s="94" t="s">
        <v>212</v>
      </c>
      <c r="P26" s="229"/>
      <c r="Q26" s="100">
        <f>' TRIMESTRE II'!N26</f>
        <v>100</v>
      </c>
      <c r="R26" s="128" t="str">
        <f>' TRIMESTRE II'!O26</f>
        <v xml:space="preserve">Durante el trimestre objeto de seguimiento no se radicaron procesos de contratación de prestación de servicios profesionales y de apoyo a la gestión financiados con recursos de inversión, como consecuencia de las restricciones aplicables en materia de contratación derivadas de la Ley de Garantías Electorales. En razón de lo anterior, no se presentaron solicitudes contractuales que requirieran la revisión de la certificación expedida por la Oficina Asesora de Planeación ni la verificación de los demás requisitos y soportes asociados a esta actividad de control.
En consecuencia, la actividad no fue ejecutada durante el período evaluado, debido a la inexistencia de procesos susceptibles de validación, situación que obedece a una circunstancia normativa externa y no a la omisión de las funciones de seguimiento y verificación asignadas. 
Se precisa que una vez se reanuden las actuaciones contractuales correspondientes y se radiquen las solicitudes respectivas, se efectuarán las revisiones y validaciones de conformidad con los procedimientos y disposiciones internas asociadas a este aspecto. </v>
      </c>
      <c r="S26" s="136"/>
      <c r="T26" s="18"/>
      <c r="U26" s="18"/>
      <c r="V26" s="18"/>
      <c r="W26" s="18"/>
      <c r="X26" s="18"/>
      <c r="Y26" s="18"/>
    </row>
    <row r="27" spans="1:25" ht="409.5" x14ac:dyDescent="0.25">
      <c r="A27" s="15">
        <v>9</v>
      </c>
      <c r="B27" s="8" t="s">
        <v>146</v>
      </c>
      <c r="C27" s="8" t="s">
        <v>193</v>
      </c>
      <c r="D27" s="9" t="s">
        <v>148</v>
      </c>
      <c r="E27" s="31" t="s">
        <v>149</v>
      </c>
      <c r="F27" s="13" t="s">
        <v>112</v>
      </c>
      <c r="G27" s="9" t="s">
        <v>150</v>
      </c>
      <c r="H27" s="9" t="s">
        <v>151</v>
      </c>
      <c r="I27" s="9" t="s">
        <v>152</v>
      </c>
      <c r="J27" s="10" t="s">
        <v>153</v>
      </c>
      <c r="K27" s="32">
        <v>0.08</v>
      </c>
      <c r="L27" s="23" t="s">
        <v>154</v>
      </c>
      <c r="M27" s="23" t="s">
        <v>118</v>
      </c>
      <c r="N27" s="12" t="s">
        <v>197</v>
      </c>
      <c r="O27" s="94" t="s">
        <v>198</v>
      </c>
      <c r="P27" s="94" t="s">
        <v>227</v>
      </c>
      <c r="Q27" s="100" t="str">
        <f>' TRIMESTRE II'!N27</f>
        <v xml:space="preserve"> $ 1,603,386,452
TOTAL AHORRO 2026 </v>
      </c>
      <c r="R27" s="128" t="str">
        <f>' TRIMESTRE II'!O27</f>
        <v>Durante el segundo trimestre de la vigencia 2026, se mantuvieron los ajustes implementados en la prestación del servicio de vigilancia, lo que permitió consolidar las medidas de austeridad adoptadas por la entidad. Como resultado, el valor ejecutado para el segundo trimestre de 2026 fue de $2.941.377.833 frente a $3.385.055.091 registrados en el mismo periodo de 2025.
En relación con la medida orientada al retiro total del armamento asignado a determinadas sedes, esta fue ejecutada en su totalidad, manteniéndose actualmente un inventario de cero (0) armas en las instalaciones objeto de la medida.</v>
      </c>
      <c r="S27" s="101" t="str">
        <f>' TRIMESTRE II'!P27</f>
        <v>Se adjuntan las  Facturas Abril, Mayo y  Factura Junio
https://migracioncolombia365-my.sharepoint.com/:f:/g/personal/jose_rodriguez_migracioncolombia_gov_co/IgBMQ9BHbTXBSbi2hXivX320AYpjTONd7OkHew8pEGHb0F4?e=x4aF43</v>
      </c>
      <c r="T27" s="18"/>
      <c r="U27" s="18"/>
      <c r="V27" s="18"/>
      <c r="W27" s="18"/>
      <c r="X27" s="18"/>
      <c r="Y27" s="18"/>
    </row>
    <row r="28" spans="1:25" ht="409.5" x14ac:dyDescent="0.25">
      <c r="A28" s="209">
        <v>10</v>
      </c>
      <c r="B28" s="196" t="s">
        <v>155</v>
      </c>
      <c r="C28" s="196" t="s">
        <v>194</v>
      </c>
      <c r="D28" s="210" t="s">
        <v>157</v>
      </c>
      <c r="E28" s="191" t="s">
        <v>158</v>
      </c>
      <c r="F28" s="25" t="s">
        <v>54</v>
      </c>
      <c r="G28" s="30" t="s">
        <v>159</v>
      </c>
      <c r="H28" s="33" t="s">
        <v>160</v>
      </c>
      <c r="I28" s="33" t="s">
        <v>161</v>
      </c>
      <c r="J28" s="34" t="s">
        <v>162</v>
      </c>
      <c r="K28" s="35">
        <v>1</v>
      </c>
      <c r="L28" s="214">
        <v>0.03</v>
      </c>
      <c r="M28" s="206" t="s">
        <v>118</v>
      </c>
      <c r="N28" s="12">
        <v>0</v>
      </c>
      <c r="O28" s="94" t="s">
        <v>217</v>
      </c>
      <c r="P28" s="94" t="s">
        <v>230</v>
      </c>
      <c r="Q28" s="130">
        <f>' TRIMESTRE II'!N28</f>
        <v>1</v>
      </c>
      <c r="R28" s="128" t="str">
        <f>' TRIMESTRE II'!O28</f>
        <v>Se ejecutaron la totalidad de las actividades propuestas en el Plan de Acción Operativo Ambiental, así como la estructuración del PGA-PIGA y la matriz de impactos. Adicionalmente, se llevaron a cabo las jornadas de socialización y sensibilización programadas, apoyadas en piezas gráficas publicadas a través del canal interno "Ponte al Día".</v>
      </c>
      <c r="S28" s="101" t="str">
        <f>' TRIMESTRE II'!P28</f>
        <v xml:space="preserve">
Se adjunta la carpeta de evidencias que soporta el seguimiento realizado a los almacenes de la entidad. Este archivo técnico incluye el diagnóstico preliminar, las piezas gráficas publicadas y el estudio previo del proceso de baja de bienes
https://migracioncolombia365-my.sharepoint.com/:f:/g/personal/jose_rodriguez_migracioncolombia_gov_co/IgBMQ9BHbTXBSbi2hXivX320AYpjTONd7OkHew8pEGHb0F4?e=x4aF43</v>
      </c>
      <c r="T28" s="18"/>
      <c r="U28" s="18"/>
      <c r="V28" s="18"/>
      <c r="W28" s="18"/>
      <c r="X28" s="18"/>
      <c r="Y28" s="18"/>
    </row>
    <row r="29" spans="1:25" ht="225" x14ac:dyDescent="0.25">
      <c r="A29" s="181"/>
      <c r="B29" s="197"/>
      <c r="C29" s="197"/>
      <c r="D29" s="211"/>
      <c r="E29" s="213"/>
      <c r="F29" s="25" t="s">
        <v>54</v>
      </c>
      <c r="G29" s="30" t="s">
        <v>163</v>
      </c>
      <c r="H29" s="25" t="s">
        <v>164</v>
      </c>
      <c r="I29" s="25" t="s">
        <v>165</v>
      </c>
      <c r="J29" s="27" t="s">
        <v>166</v>
      </c>
      <c r="K29" s="35">
        <v>1</v>
      </c>
      <c r="L29" s="215"/>
      <c r="M29" s="207"/>
      <c r="N29" s="12"/>
      <c r="O29" s="94" t="s">
        <v>218</v>
      </c>
      <c r="P29" s="94" t="s">
        <v>219</v>
      </c>
      <c r="Q29" s="130">
        <f>' TRIMESTRE II'!N29</f>
        <v>1</v>
      </c>
      <c r="R29" s="128" t="str">
        <f>' TRIMESTRE II'!O29</f>
        <v xml:space="preserve">
Actualmente, se encuentra en ejecución el proceso para el mantenimiento de aires acondicionados y plantas eléctricas. Asimismo, avanza en fase de adjudicación el proceso contractual orientado a la intervención de la infraestructura física de la entidad.</v>
      </c>
      <c r="S29" s="101" t="str">
        <f>' TRIMESTRE II'!P29</f>
        <v xml:space="preserve">
UAEMC-SIE-001-2026,  
UAEMC-SIE-001-2026
https://migracioncolombia365-my.sharepoint.com/:f:/g/personal/jose_rodriguez_migracioncolombia_gov_co/IgBMQ9BHbTXBSbi2hXivX320AYpjTONd7OkHew8pEGHb0F4?e=x4aF43</v>
      </c>
      <c r="T29" s="18"/>
      <c r="U29" s="18"/>
      <c r="V29" s="18"/>
      <c r="W29" s="18"/>
      <c r="X29" s="18"/>
      <c r="Y29" s="18"/>
    </row>
    <row r="30" spans="1:25" ht="168.75" x14ac:dyDescent="0.25">
      <c r="A30" s="181"/>
      <c r="B30" s="197"/>
      <c r="C30" s="197"/>
      <c r="D30" s="211"/>
      <c r="E30" s="213"/>
      <c r="F30" s="25" t="s">
        <v>54</v>
      </c>
      <c r="G30" s="30" t="s">
        <v>167</v>
      </c>
      <c r="H30" s="33" t="s">
        <v>160</v>
      </c>
      <c r="I30" s="36" t="s">
        <v>168</v>
      </c>
      <c r="J30" s="27" t="s">
        <v>169</v>
      </c>
      <c r="K30" s="35">
        <v>0.03</v>
      </c>
      <c r="L30" s="215"/>
      <c r="M30" s="207"/>
      <c r="N30" s="12">
        <v>0.14000000000000001</v>
      </c>
      <c r="O30" s="94" t="s">
        <v>220</v>
      </c>
      <c r="P30" s="94" t="s">
        <v>229</v>
      </c>
      <c r="Q30" s="100" t="str">
        <f>' TRIMESTRE II'!N30</f>
        <v>Disminución 4,61%</v>
      </c>
      <c r="R30" s="128" t="str">
        <f>' TRIMESTRE II'!O30</f>
        <v>Se realiza el control y seguimiento trimestral de los servicios públicos de la entidad a través del formato AGAF-77</v>
      </c>
      <c r="S30" s="101" t="str">
        <f>' TRIMESTRE II'!P30</f>
        <v>Informe de Austeridad en el gasto/ evidencia anexa
https://migracioncolombia365-my.sharepoint.com/:f:/g/personal/jose_rodriguez_migracioncolombia_gov_co/IgBMQ9BHbTXBSbi2hXivX320AYpjTONd7OkHew8pEGHb0F4?e=x4aF43</v>
      </c>
      <c r="T30" s="18"/>
      <c r="U30" s="18"/>
      <c r="V30" s="18"/>
      <c r="W30" s="18"/>
      <c r="X30" s="18"/>
      <c r="Y30" s="18"/>
    </row>
    <row r="31" spans="1:25" ht="168.75" x14ac:dyDescent="0.25">
      <c r="A31" s="181"/>
      <c r="B31" s="180"/>
      <c r="C31" s="180"/>
      <c r="D31" s="212"/>
      <c r="E31" s="203"/>
      <c r="F31" s="25" t="s">
        <v>54</v>
      </c>
      <c r="G31" s="30" t="s">
        <v>170</v>
      </c>
      <c r="H31" s="33" t="s">
        <v>160</v>
      </c>
      <c r="I31" s="25" t="s">
        <v>171</v>
      </c>
      <c r="J31" s="27" t="s">
        <v>172</v>
      </c>
      <c r="K31" s="35">
        <v>0.03</v>
      </c>
      <c r="L31" s="216"/>
      <c r="M31" s="208"/>
      <c r="N31" s="12">
        <v>0.37</v>
      </c>
      <c r="O31" s="94" t="s">
        <v>221</v>
      </c>
      <c r="P31" s="94" t="s">
        <v>228</v>
      </c>
      <c r="Q31" s="100" t="str">
        <f>' TRIMESTRE II'!N31</f>
        <v xml:space="preserve"> Aumento del 21,39%</v>
      </c>
      <c r="R31" s="128" t="str">
        <f>' TRIMESTRE II'!O31</f>
        <v>Se realiza el control y seguimiento trimestral de los servicios públicos de la entidad a través del formato AGAF-77</v>
      </c>
      <c r="S31" s="101" t="str">
        <f>' TRIMESTRE II'!P31</f>
        <v>Informe de Austeridad en el gasto/ evidencia anexa
https://migracioncolombia365-my.sharepoint.com/:f:/g/personal/jose_rodriguez_migracioncolombia_gov_co/IgBMQ9BHbTXBSbi2hXivX320AYpjTONd7OkHew8pEGHb0F4?e=x4aF43</v>
      </c>
      <c r="T31" s="18"/>
      <c r="U31" s="18"/>
      <c r="V31" s="18"/>
      <c r="W31" s="18"/>
      <c r="X31" s="18"/>
      <c r="Y31" s="18"/>
    </row>
  </sheetData>
  <mergeCells count="76">
    <mergeCell ref="N23:N24"/>
    <mergeCell ref="S13:S15"/>
    <mergeCell ref="S23:S24"/>
    <mergeCell ref="S25:S26"/>
    <mergeCell ref="S11:S12"/>
    <mergeCell ref="Q23:Q24"/>
    <mergeCell ref="R23:R24"/>
    <mergeCell ref="P25:P26"/>
    <mergeCell ref="P11:P12"/>
    <mergeCell ref="P13:P15"/>
    <mergeCell ref="O23:O24"/>
    <mergeCell ref="P23:P24"/>
    <mergeCell ref="E5:W5"/>
    <mergeCell ref="J9:J10"/>
    <mergeCell ref="K9:K10"/>
    <mergeCell ref="E9:E10"/>
    <mergeCell ref="M28:M31"/>
    <mergeCell ref="Q9:S9"/>
    <mergeCell ref="L28:L31"/>
    <mergeCell ref="L23:L24"/>
    <mergeCell ref="M23:M24"/>
    <mergeCell ref="H25:H26"/>
    <mergeCell ref="K23:K24"/>
    <mergeCell ref="E13:E15"/>
    <mergeCell ref="F13:F15"/>
    <mergeCell ref="N9:P9"/>
    <mergeCell ref="F11:F12"/>
    <mergeCell ref="L11:L12"/>
    <mergeCell ref="A28:A31"/>
    <mergeCell ref="B28:B31"/>
    <mergeCell ref="C28:C31"/>
    <mergeCell ref="D28:D31"/>
    <mergeCell ref="E28:E31"/>
    <mergeCell ref="A25:A26"/>
    <mergeCell ref="B25:B26"/>
    <mergeCell ref="C25:C26"/>
    <mergeCell ref="D25:D26"/>
    <mergeCell ref="E25:E26"/>
    <mergeCell ref="D23:D24"/>
    <mergeCell ref="E23:E24"/>
    <mergeCell ref="F23:F24"/>
    <mergeCell ref="I23:I24"/>
    <mergeCell ref="J23:J24"/>
    <mergeCell ref="A17:A20"/>
    <mergeCell ref="B17:B20"/>
    <mergeCell ref="C17:C20"/>
    <mergeCell ref="A23:A24"/>
    <mergeCell ref="B23:B24"/>
    <mergeCell ref="C23:C24"/>
    <mergeCell ref="A3:C5"/>
    <mergeCell ref="A13:A15"/>
    <mergeCell ref="B13:B15"/>
    <mergeCell ref="C13:C15"/>
    <mergeCell ref="D13:D15"/>
    <mergeCell ref="A9:A10"/>
    <mergeCell ref="B9:B10"/>
    <mergeCell ref="C9:C10"/>
    <mergeCell ref="D9:D10"/>
    <mergeCell ref="A8:K8"/>
    <mergeCell ref="A7:B7"/>
    <mergeCell ref="D3:Y3"/>
    <mergeCell ref="T9:V9"/>
    <mergeCell ref="W9:Y9"/>
    <mergeCell ref="N8:Y8"/>
    <mergeCell ref="E4:W4"/>
    <mergeCell ref="A11:A12"/>
    <mergeCell ref="B11:B12"/>
    <mergeCell ref="C11:C12"/>
    <mergeCell ref="D11:D12"/>
    <mergeCell ref="E11:E12"/>
    <mergeCell ref="L9:L10"/>
    <mergeCell ref="M9:M10"/>
    <mergeCell ref="F9:F10"/>
    <mergeCell ref="G9:G10"/>
    <mergeCell ref="H9:H10"/>
    <mergeCell ref="I9:I10"/>
  </mergeCells>
  <dataValidations count="2">
    <dataValidation type="list" allowBlank="1" showErrorMessage="1" sqref="F11 F13 F16" xr:uid="{24F93D7D-57FB-4F89-858E-43C9BA2280AB}">
      <formula1>"MANTENER,MONITOREAR,CONTROLAR,MINIMIZAR,OPTIMIZAR,REDUCIR,N/A"</formula1>
    </dataValidation>
    <dataValidation type="list" allowBlank="1" showErrorMessage="1" sqref="F27:F31 F17:F23" xr:uid="{9E753AA4-E187-4887-A786-8B372934D5DC}">
      <formula1>"MONITOREAR,CONTROLAR,MINIMIZAR,OPTIMIZAR,REDUCIR,N/A"</formula1>
    </dataValidation>
  </dataValidations>
  <pageMargins left="0.7" right="0.7" top="0.75" bottom="0.75" header="0.3" footer="0.3"/>
  <drawing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727FDE-FBB3-4657-B0E3-C07AFF802FA3}">
  <dimension ref="A1:P31"/>
  <sheetViews>
    <sheetView topLeftCell="J28" zoomScaleNormal="100" workbookViewId="0">
      <selection activeCell="N17" sqref="N17"/>
    </sheetView>
  </sheetViews>
  <sheetFormatPr baseColWidth="10" defaultColWidth="11.42578125" defaultRowHeight="15" x14ac:dyDescent="0.25"/>
  <cols>
    <col min="1" max="2" width="11.42578125" style="7"/>
    <col min="3" max="3" width="14.42578125" style="7" customWidth="1"/>
    <col min="4" max="5" width="11.42578125" style="7"/>
    <col min="6" max="6" width="11.85546875" style="7" customWidth="1"/>
    <col min="7" max="7" width="23" style="7" customWidth="1"/>
    <col min="8" max="8" width="13.28515625" style="7" customWidth="1"/>
    <col min="9" max="9" width="13.7109375" style="7" customWidth="1"/>
    <col min="10" max="10" width="16.7109375" style="7" customWidth="1"/>
    <col min="11" max="11" width="11.42578125" style="7"/>
    <col min="12" max="12" width="18.140625" style="7" customWidth="1"/>
    <col min="13" max="13" width="18.42578125" style="7" customWidth="1"/>
    <col min="14" max="14" width="60.7109375" style="7" customWidth="1"/>
    <col min="15" max="15" width="61.28515625" style="7" customWidth="1"/>
    <col min="16" max="16" width="37.85546875" style="86" customWidth="1"/>
    <col min="17" max="16384" width="11.42578125" style="7"/>
  </cols>
  <sheetData>
    <row r="1" spans="1:16" s="5" customFormat="1" ht="11.25" x14ac:dyDescent="0.2">
      <c r="A1" s="1"/>
      <c r="B1" s="2"/>
      <c r="C1" s="3"/>
      <c r="D1" s="3"/>
      <c r="E1" s="2"/>
      <c r="F1" s="3"/>
      <c r="G1" s="3"/>
      <c r="H1" s="1"/>
      <c r="I1" s="1"/>
      <c r="J1" s="4"/>
      <c r="L1" s="1"/>
      <c r="M1" s="1"/>
      <c r="P1" s="82"/>
    </row>
    <row r="2" spans="1:16" s="5" customFormat="1" ht="12" thickBot="1" x14ac:dyDescent="0.25">
      <c r="A2" s="1"/>
      <c r="B2" s="2"/>
      <c r="C2" s="3"/>
      <c r="D2" s="3"/>
      <c r="E2" s="2"/>
      <c r="F2" s="3"/>
      <c r="G2" s="3"/>
      <c r="H2" s="1"/>
      <c r="I2" s="1"/>
      <c r="J2" s="4"/>
      <c r="L2" s="1"/>
      <c r="M2" s="1"/>
      <c r="P2" s="82"/>
    </row>
    <row r="3" spans="1:16" s="5" customFormat="1" ht="15.75" customHeight="1" thickBot="1" x14ac:dyDescent="0.25">
      <c r="A3" s="144"/>
      <c r="B3" s="145"/>
      <c r="C3" s="146"/>
      <c r="D3" s="153" t="s">
        <v>75</v>
      </c>
      <c r="E3" s="154"/>
      <c r="F3" s="154"/>
      <c r="G3" s="154"/>
      <c r="H3" s="154"/>
      <c r="I3" s="154"/>
      <c r="J3" s="154"/>
      <c r="K3" s="154"/>
      <c r="L3" s="154"/>
      <c r="M3" s="154"/>
      <c r="N3" s="154"/>
      <c r="O3" s="154"/>
      <c r="P3" s="155"/>
    </row>
    <row r="4" spans="1:16" s="5" customFormat="1" ht="12" customHeight="1" thickBot="1" x14ac:dyDescent="0.25">
      <c r="A4" s="147"/>
      <c r="B4" s="148"/>
      <c r="C4" s="149"/>
      <c r="D4" s="21" t="s">
        <v>76</v>
      </c>
      <c r="E4" s="156" t="s">
        <v>77</v>
      </c>
      <c r="F4" s="157"/>
      <c r="G4" s="157"/>
      <c r="H4" s="157"/>
      <c r="I4" s="157"/>
      <c r="J4" s="157"/>
      <c r="K4" s="157"/>
      <c r="L4" s="157"/>
      <c r="M4" s="157"/>
      <c r="N4" s="158"/>
      <c r="O4" s="60" t="s">
        <v>78</v>
      </c>
      <c r="P4" s="83" t="s">
        <v>79</v>
      </c>
    </row>
    <row r="5" spans="1:16" s="5" customFormat="1" ht="15.75" customHeight="1" thickBot="1" x14ac:dyDescent="0.25">
      <c r="A5" s="150"/>
      <c r="B5" s="151"/>
      <c r="C5" s="152"/>
      <c r="D5" s="19" t="s">
        <v>80</v>
      </c>
      <c r="E5" s="159" t="s">
        <v>81</v>
      </c>
      <c r="F5" s="160"/>
      <c r="G5" s="160"/>
      <c r="H5" s="160"/>
      <c r="I5" s="160"/>
      <c r="J5" s="160"/>
      <c r="K5" s="160"/>
      <c r="L5" s="160"/>
      <c r="M5" s="160"/>
      <c r="N5" s="161"/>
      <c r="O5" s="43" t="s">
        <v>82</v>
      </c>
      <c r="P5" s="84">
        <v>2</v>
      </c>
    </row>
    <row r="6" spans="1:16" s="5" customFormat="1" ht="15.75" customHeight="1" thickBot="1" x14ac:dyDescent="0.25">
      <c r="A6" s="20"/>
      <c r="B6" s="20"/>
      <c r="C6" s="20"/>
      <c r="D6" s="20"/>
      <c r="E6" s="1"/>
      <c r="F6" s="1"/>
      <c r="G6" s="1"/>
      <c r="H6" s="1"/>
      <c r="I6" s="1"/>
      <c r="J6" s="1"/>
      <c r="K6" s="1"/>
      <c r="L6" s="1"/>
      <c r="M6" s="1"/>
      <c r="N6" s="1"/>
      <c r="O6" s="44"/>
      <c r="P6" s="85"/>
    </row>
    <row r="7" spans="1:16" ht="16.5" thickBot="1" x14ac:dyDescent="0.3">
      <c r="A7" s="162" t="s">
        <v>0</v>
      </c>
      <c r="B7" s="163"/>
      <c r="C7" s="6">
        <v>2026</v>
      </c>
    </row>
    <row r="8" spans="1:16" s="16" customFormat="1" ht="22.5" customHeight="1" thickBot="1" x14ac:dyDescent="0.3">
      <c r="A8" s="140" t="s">
        <v>30</v>
      </c>
      <c r="B8" s="140"/>
      <c r="C8" s="140"/>
      <c r="D8" s="140"/>
      <c r="E8" s="140"/>
      <c r="F8" s="140"/>
      <c r="G8" s="140"/>
      <c r="H8" s="140"/>
      <c r="I8" s="140"/>
      <c r="J8" s="140"/>
      <c r="K8" s="140"/>
      <c r="L8" s="140"/>
      <c r="M8" s="141"/>
      <c r="N8" s="164" t="s">
        <v>31</v>
      </c>
      <c r="O8" s="165"/>
      <c r="P8" s="165"/>
    </row>
    <row r="9" spans="1:16" s="16" customFormat="1" ht="20.25" customHeight="1" x14ac:dyDescent="0.25">
      <c r="A9" s="166" t="s">
        <v>25</v>
      </c>
      <c r="B9" s="168" t="s">
        <v>1</v>
      </c>
      <c r="C9" s="168" t="s">
        <v>2</v>
      </c>
      <c r="D9" s="170" t="s">
        <v>3</v>
      </c>
      <c r="E9" s="142" t="s">
        <v>4</v>
      </c>
      <c r="F9" s="142" t="s">
        <v>5</v>
      </c>
      <c r="G9" s="142" t="s">
        <v>26</v>
      </c>
      <c r="H9" s="142" t="s">
        <v>6</v>
      </c>
      <c r="I9" s="142" t="s">
        <v>27</v>
      </c>
      <c r="J9" s="142" t="s">
        <v>7</v>
      </c>
      <c r="K9" s="142" t="s">
        <v>8</v>
      </c>
      <c r="L9" s="142" t="s">
        <v>28</v>
      </c>
      <c r="M9" s="175" t="s">
        <v>29</v>
      </c>
      <c r="N9" s="177" t="s">
        <v>32</v>
      </c>
      <c r="O9" s="178"/>
      <c r="P9" s="179"/>
    </row>
    <row r="10" spans="1:16" s="16" customFormat="1" ht="21" customHeight="1" x14ac:dyDescent="0.25">
      <c r="A10" s="243"/>
      <c r="B10" s="244"/>
      <c r="C10" s="244"/>
      <c r="D10" s="245"/>
      <c r="E10" s="242"/>
      <c r="F10" s="242"/>
      <c r="G10" s="242"/>
      <c r="H10" s="242"/>
      <c r="I10" s="242"/>
      <c r="J10" s="242"/>
      <c r="K10" s="242"/>
      <c r="L10" s="242"/>
      <c r="M10" s="246"/>
      <c r="N10" s="73" t="s">
        <v>9</v>
      </c>
      <c r="O10" s="74" t="s">
        <v>10</v>
      </c>
      <c r="P10" s="75" t="s">
        <v>11</v>
      </c>
    </row>
    <row r="11" spans="1:16" ht="213.75" customHeight="1" x14ac:dyDescent="0.25">
      <c r="A11" s="189">
        <v>1</v>
      </c>
      <c r="B11" s="189" t="s">
        <v>36</v>
      </c>
      <c r="C11" s="189" t="s">
        <v>185</v>
      </c>
      <c r="D11" s="209" t="s">
        <v>38</v>
      </c>
      <c r="E11" s="209" t="s">
        <v>39</v>
      </c>
      <c r="F11" s="237" t="s">
        <v>40</v>
      </c>
      <c r="G11" s="9" t="s">
        <v>41</v>
      </c>
      <c r="H11" s="9" t="s">
        <v>42</v>
      </c>
      <c r="I11" s="9" t="s">
        <v>43</v>
      </c>
      <c r="J11" s="10" t="s">
        <v>44</v>
      </c>
      <c r="K11" s="9">
        <v>25</v>
      </c>
      <c r="L11" s="247" t="s">
        <v>45</v>
      </c>
      <c r="M11" s="9" t="s">
        <v>46</v>
      </c>
      <c r="N11" s="79" t="s">
        <v>202</v>
      </c>
      <c r="O11" s="80" t="s">
        <v>203</v>
      </c>
      <c r="P11" s="231" t="s">
        <v>223</v>
      </c>
    </row>
    <row r="12" spans="1:16" ht="180" x14ac:dyDescent="0.25">
      <c r="A12" s="181"/>
      <c r="B12" s="182"/>
      <c r="C12" s="181"/>
      <c r="D12" s="181"/>
      <c r="E12" s="181"/>
      <c r="F12" s="237"/>
      <c r="G12" s="9" t="s">
        <v>47</v>
      </c>
      <c r="H12" s="9" t="s">
        <v>48</v>
      </c>
      <c r="I12" s="9" t="s">
        <v>49</v>
      </c>
      <c r="J12" s="9" t="s">
        <v>50</v>
      </c>
      <c r="K12" s="12">
        <v>0.03</v>
      </c>
      <c r="L12" s="247"/>
      <c r="M12" s="12" t="s">
        <v>46</v>
      </c>
      <c r="N12" s="92" t="e">
        <f>'[2] TRIMESTRE I '!$N$12</f>
        <v>#VALUE!</v>
      </c>
      <c r="O12" s="80" t="s">
        <v>270</v>
      </c>
      <c r="P12" s="233"/>
    </row>
    <row r="13" spans="1:16" ht="213.75" customHeight="1" x14ac:dyDescent="0.25">
      <c r="A13" s="189">
        <v>2</v>
      </c>
      <c r="B13" s="189" t="s">
        <v>51</v>
      </c>
      <c r="C13" s="189" t="s">
        <v>186</v>
      </c>
      <c r="D13" s="209" t="s">
        <v>52</v>
      </c>
      <c r="E13" s="209" t="s">
        <v>53</v>
      </c>
      <c r="F13" s="240" t="s">
        <v>54</v>
      </c>
      <c r="G13" s="13" t="s">
        <v>55</v>
      </c>
      <c r="H13" s="9" t="s">
        <v>56</v>
      </c>
      <c r="I13" s="9" t="s">
        <v>57</v>
      </c>
      <c r="J13" s="9" t="s">
        <v>44</v>
      </c>
      <c r="K13" s="10">
        <v>25</v>
      </c>
      <c r="L13" s="76" t="s">
        <v>58</v>
      </c>
      <c r="M13" s="9" t="s">
        <v>46</v>
      </c>
      <c r="N13" s="93">
        <v>0.97435897435897434</v>
      </c>
      <c r="O13" s="13" t="s">
        <v>199</v>
      </c>
      <c r="P13" s="231" t="s">
        <v>224</v>
      </c>
    </row>
    <row r="14" spans="1:16" ht="101.25" x14ac:dyDescent="0.25">
      <c r="A14" s="189"/>
      <c r="B14" s="189"/>
      <c r="C14" s="189"/>
      <c r="D14" s="209"/>
      <c r="E14" s="209"/>
      <c r="F14" s="240"/>
      <c r="G14" s="13" t="s">
        <v>59</v>
      </c>
      <c r="H14" s="9" t="s">
        <v>56</v>
      </c>
      <c r="I14" s="9" t="s">
        <v>60</v>
      </c>
      <c r="J14" s="9" t="s">
        <v>61</v>
      </c>
      <c r="K14" s="12" t="s">
        <v>62</v>
      </c>
      <c r="L14" s="76" t="s">
        <v>58</v>
      </c>
      <c r="M14" s="9" t="s">
        <v>46</v>
      </c>
      <c r="N14" s="93">
        <v>0.91382765531062127</v>
      </c>
      <c r="O14" s="13" t="s">
        <v>200</v>
      </c>
      <c r="P14" s="232"/>
    </row>
    <row r="15" spans="1:16" ht="90" x14ac:dyDescent="0.25">
      <c r="A15" s="181"/>
      <c r="B15" s="182"/>
      <c r="C15" s="181"/>
      <c r="D15" s="209"/>
      <c r="E15" s="209"/>
      <c r="F15" s="240"/>
      <c r="G15" s="9" t="s">
        <v>63</v>
      </c>
      <c r="H15" s="9" t="s">
        <v>56</v>
      </c>
      <c r="I15" s="9" t="s">
        <v>64</v>
      </c>
      <c r="J15" s="9" t="s">
        <v>65</v>
      </c>
      <c r="K15" s="12">
        <v>1</v>
      </c>
      <c r="L15" s="76" t="s">
        <v>58</v>
      </c>
      <c r="M15" s="9" t="s">
        <v>46</v>
      </c>
      <c r="N15" s="93">
        <v>0.32013791480311499</v>
      </c>
      <c r="O15" s="13" t="s">
        <v>201</v>
      </c>
      <c r="P15" s="233"/>
    </row>
    <row r="16" spans="1:16" ht="409.5" x14ac:dyDescent="0.25">
      <c r="A16" s="8">
        <v>3</v>
      </c>
      <c r="B16" s="8" t="s">
        <v>66</v>
      </c>
      <c r="C16" s="8" t="s">
        <v>187</v>
      </c>
      <c r="D16" s="9" t="s">
        <v>68</v>
      </c>
      <c r="E16" s="9" t="s">
        <v>69</v>
      </c>
      <c r="F16" s="13" t="s">
        <v>40</v>
      </c>
      <c r="G16" s="9" t="s">
        <v>70</v>
      </c>
      <c r="H16" s="9" t="s">
        <v>71</v>
      </c>
      <c r="I16" s="10" t="s">
        <v>72</v>
      </c>
      <c r="J16" s="9" t="s">
        <v>73</v>
      </c>
      <c r="K16" s="12" t="s">
        <v>74</v>
      </c>
      <c r="L16" s="76" t="s">
        <v>58</v>
      </c>
      <c r="M16" s="9" t="s">
        <v>46</v>
      </c>
      <c r="N16" s="94">
        <v>0</v>
      </c>
      <c r="O16" s="80" t="s">
        <v>222</v>
      </c>
      <c r="P16" s="28" t="s">
        <v>225</v>
      </c>
    </row>
    <row r="17" spans="1:16" ht="213.75" x14ac:dyDescent="0.25">
      <c r="A17" s="209">
        <v>4</v>
      </c>
      <c r="B17" s="189" t="s">
        <v>83</v>
      </c>
      <c r="C17" s="189" t="s">
        <v>188</v>
      </c>
      <c r="D17" s="9" t="s">
        <v>85</v>
      </c>
      <c r="E17" s="9" t="s">
        <v>86</v>
      </c>
      <c r="F17" s="13" t="s">
        <v>40</v>
      </c>
      <c r="G17" s="9" t="s">
        <v>87</v>
      </c>
      <c r="H17" s="9" t="s">
        <v>88</v>
      </c>
      <c r="I17" s="9" t="s">
        <v>89</v>
      </c>
      <c r="J17" s="9" t="s">
        <v>90</v>
      </c>
      <c r="K17" s="12">
        <v>0.02</v>
      </c>
      <c r="L17" s="9" t="s">
        <v>58</v>
      </c>
      <c r="M17" s="9" t="s">
        <v>91</v>
      </c>
      <c r="N17" s="95">
        <f>SUM(((((1750905*3)*3)/30)*3)-3000000)</f>
        <v>-1424185.5</v>
      </c>
      <c r="O17" s="80" t="s">
        <v>204</v>
      </c>
      <c r="P17" s="28" t="s">
        <v>226</v>
      </c>
    </row>
    <row r="18" spans="1:16" ht="409.5" x14ac:dyDescent="0.25">
      <c r="A18" s="209"/>
      <c r="B18" s="189"/>
      <c r="C18" s="189"/>
      <c r="D18" s="9" t="s">
        <v>92</v>
      </c>
      <c r="E18" s="9" t="s">
        <v>93</v>
      </c>
      <c r="F18" s="13" t="s">
        <v>40</v>
      </c>
      <c r="G18" s="9" t="s">
        <v>94</v>
      </c>
      <c r="H18" s="9" t="s">
        <v>88</v>
      </c>
      <c r="I18" s="9" t="s">
        <v>95</v>
      </c>
      <c r="J18" s="9" t="s">
        <v>96</v>
      </c>
      <c r="K18" s="12">
        <v>0.02</v>
      </c>
      <c r="L18" s="9"/>
      <c r="M18" s="9" t="s">
        <v>91</v>
      </c>
      <c r="N18" s="95">
        <f>SUM(((7959*200)+(9948*50)+(16315*32))*3)-2915500</f>
        <v>4918340</v>
      </c>
      <c r="O18" s="80" t="s">
        <v>205</v>
      </c>
      <c r="P18" s="28" t="s">
        <v>206</v>
      </c>
    </row>
    <row r="19" spans="1:16" ht="281.25" x14ac:dyDescent="0.25">
      <c r="A19" s="209"/>
      <c r="B19" s="189"/>
      <c r="C19" s="189"/>
      <c r="D19" s="9" t="s">
        <v>97</v>
      </c>
      <c r="E19" s="9" t="s">
        <v>98</v>
      </c>
      <c r="F19" s="13" t="s">
        <v>40</v>
      </c>
      <c r="G19" s="9" t="s">
        <v>99</v>
      </c>
      <c r="H19" s="9" t="s">
        <v>88</v>
      </c>
      <c r="I19" s="9" t="s">
        <v>100</v>
      </c>
      <c r="J19" s="9" t="s">
        <v>101</v>
      </c>
      <c r="K19" s="12">
        <v>0.02</v>
      </c>
      <c r="L19" s="9"/>
      <c r="M19" s="9" t="s">
        <v>91</v>
      </c>
      <c r="N19" s="95">
        <f>3229465000/1056</f>
        <v>3058205.4924242422</v>
      </c>
      <c r="O19" s="80" t="s">
        <v>207</v>
      </c>
      <c r="P19" s="28" t="s">
        <v>208</v>
      </c>
    </row>
    <row r="20" spans="1:16" ht="135" x14ac:dyDescent="0.25">
      <c r="A20" s="209"/>
      <c r="B20" s="189"/>
      <c r="C20" s="189"/>
      <c r="D20" s="9" t="s">
        <v>102</v>
      </c>
      <c r="E20" s="9" t="s">
        <v>103</v>
      </c>
      <c r="F20" s="13" t="s">
        <v>40</v>
      </c>
      <c r="G20" s="9" t="s">
        <v>104</v>
      </c>
      <c r="H20" s="9" t="s">
        <v>105</v>
      </c>
      <c r="I20" s="9" t="s">
        <v>106</v>
      </c>
      <c r="J20" s="9" t="s">
        <v>107</v>
      </c>
      <c r="K20" s="12">
        <v>0.5</v>
      </c>
      <c r="L20" s="9"/>
      <c r="M20" s="9" t="s">
        <v>91</v>
      </c>
      <c r="N20" s="95">
        <f>14660000-2450544</f>
        <v>12209456</v>
      </c>
      <c r="O20" s="80" t="s">
        <v>209</v>
      </c>
      <c r="P20" s="28" t="s">
        <v>210</v>
      </c>
    </row>
    <row r="21" spans="1:16" ht="409.5" x14ac:dyDescent="0.25">
      <c r="A21" s="9">
        <v>5</v>
      </c>
      <c r="B21" s="8" t="s">
        <v>108</v>
      </c>
      <c r="C21" s="24" t="s">
        <v>189</v>
      </c>
      <c r="D21" s="13" t="s">
        <v>110</v>
      </c>
      <c r="E21" s="13" t="s">
        <v>111</v>
      </c>
      <c r="F21" s="13" t="s">
        <v>112</v>
      </c>
      <c r="G21" s="13" t="s">
        <v>113</v>
      </c>
      <c r="H21" s="13" t="s">
        <v>114</v>
      </c>
      <c r="I21" s="10" t="s">
        <v>115</v>
      </c>
      <c r="J21" s="10" t="s">
        <v>116</v>
      </c>
      <c r="K21" s="13" t="s">
        <v>117</v>
      </c>
      <c r="L21" s="13" t="s">
        <v>58</v>
      </c>
      <c r="M21" s="13" t="s">
        <v>118</v>
      </c>
      <c r="N21" s="93">
        <f>4/4</f>
        <v>1</v>
      </c>
      <c r="O21" s="28" t="s">
        <v>213</v>
      </c>
      <c r="P21" s="28" t="s">
        <v>233</v>
      </c>
    </row>
    <row r="22" spans="1:16" ht="409.5" x14ac:dyDescent="0.25">
      <c r="A22" s="8">
        <v>6</v>
      </c>
      <c r="B22" s="8" t="s">
        <v>119</v>
      </c>
      <c r="C22" s="8" t="s">
        <v>190</v>
      </c>
      <c r="D22" s="28" t="s">
        <v>121</v>
      </c>
      <c r="E22" s="9" t="s">
        <v>122</v>
      </c>
      <c r="F22" s="9" t="s">
        <v>123</v>
      </c>
      <c r="G22" s="9" t="s">
        <v>124</v>
      </c>
      <c r="H22" s="9" t="s">
        <v>114</v>
      </c>
      <c r="I22" s="9" t="s">
        <v>125</v>
      </c>
      <c r="J22" s="9" t="s">
        <v>126</v>
      </c>
      <c r="K22" s="12">
        <v>0.05</v>
      </c>
      <c r="L22" s="77" t="s">
        <v>45</v>
      </c>
      <c r="M22" s="9" t="s">
        <v>118</v>
      </c>
      <c r="N22" s="96">
        <v>6.9343065693430656E-2</v>
      </c>
      <c r="O22" s="28" t="s">
        <v>214</v>
      </c>
      <c r="P22" s="28" t="s">
        <v>215</v>
      </c>
    </row>
    <row r="23" spans="1:16" ht="45" x14ac:dyDescent="0.25">
      <c r="A23" s="189">
        <v>7</v>
      </c>
      <c r="B23" s="189" t="s">
        <v>127</v>
      </c>
      <c r="C23" s="198" t="s">
        <v>191</v>
      </c>
      <c r="D23" s="237" t="s">
        <v>129</v>
      </c>
      <c r="E23" s="240" t="s">
        <v>130</v>
      </c>
      <c r="F23" s="237" t="s">
        <v>54</v>
      </c>
      <c r="G23" s="13" t="s">
        <v>131</v>
      </c>
      <c r="H23" s="13" t="s">
        <v>132</v>
      </c>
      <c r="I23" s="237" t="s">
        <v>133</v>
      </c>
      <c r="J23" s="209" t="s">
        <v>134</v>
      </c>
      <c r="K23" s="238">
        <v>0.01</v>
      </c>
      <c r="L23" s="236" t="s">
        <v>45</v>
      </c>
      <c r="M23" s="237" t="s">
        <v>118</v>
      </c>
      <c r="N23" s="234">
        <v>9.7520828358334498E-3</v>
      </c>
      <c r="O23" s="209" t="s">
        <v>216</v>
      </c>
      <c r="P23" s="235" t="s">
        <v>232</v>
      </c>
    </row>
    <row r="24" spans="1:16" ht="101.25" x14ac:dyDescent="0.25">
      <c r="A24" s="181"/>
      <c r="B24" s="182"/>
      <c r="C24" s="181"/>
      <c r="D24" s="181"/>
      <c r="E24" s="181"/>
      <c r="F24" s="237"/>
      <c r="G24" s="13" t="s">
        <v>135</v>
      </c>
      <c r="H24" s="13" t="s">
        <v>132</v>
      </c>
      <c r="I24" s="241"/>
      <c r="J24" s="181"/>
      <c r="K24" s="181"/>
      <c r="L24" s="181"/>
      <c r="M24" s="181"/>
      <c r="N24" s="234"/>
      <c r="O24" s="209"/>
      <c r="P24" s="235"/>
    </row>
    <row r="25" spans="1:16" ht="146.25" x14ac:dyDescent="0.25">
      <c r="A25" s="209">
        <v>8</v>
      </c>
      <c r="B25" s="189" t="s">
        <v>136</v>
      </c>
      <c r="C25" s="189" t="s">
        <v>192</v>
      </c>
      <c r="D25" s="209" t="s">
        <v>138</v>
      </c>
      <c r="E25" s="209" t="s">
        <v>139</v>
      </c>
      <c r="F25" s="9" t="s">
        <v>123</v>
      </c>
      <c r="G25" s="9" t="s">
        <v>140</v>
      </c>
      <c r="H25" s="209" t="s">
        <v>141</v>
      </c>
      <c r="I25" s="13" t="s">
        <v>142</v>
      </c>
      <c r="J25" s="13" t="s">
        <v>143</v>
      </c>
      <c r="K25" s="12">
        <v>1</v>
      </c>
      <c r="L25" s="9">
        <v>0</v>
      </c>
      <c r="M25" s="13" t="s">
        <v>118</v>
      </c>
      <c r="N25" s="97">
        <v>1</v>
      </c>
      <c r="O25" s="80" t="s">
        <v>211</v>
      </c>
      <c r="P25" s="231" t="s">
        <v>231</v>
      </c>
    </row>
    <row r="26" spans="1:16" ht="157.5" x14ac:dyDescent="0.25">
      <c r="A26" s="209"/>
      <c r="B26" s="189"/>
      <c r="C26" s="189"/>
      <c r="D26" s="209"/>
      <c r="E26" s="209"/>
      <c r="F26" s="9" t="s">
        <v>123</v>
      </c>
      <c r="G26" s="9" t="s">
        <v>144</v>
      </c>
      <c r="H26" s="209"/>
      <c r="I26" s="13" t="s">
        <v>142</v>
      </c>
      <c r="J26" s="13" t="s">
        <v>145</v>
      </c>
      <c r="K26" s="12">
        <v>1</v>
      </c>
      <c r="L26" s="9">
        <v>0</v>
      </c>
      <c r="M26" s="13" t="s">
        <v>118</v>
      </c>
      <c r="N26" s="97">
        <v>1</v>
      </c>
      <c r="O26" s="80" t="s">
        <v>212</v>
      </c>
      <c r="P26" s="233"/>
    </row>
    <row r="27" spans="1:16" ht="326.25" x14ac:dyDescent="0.25">
      <c r="A27" s="9">
        <v>9</v>
      </c>
      <c r="B27" s="8" t="s">
        <v>146</v>
      </c>
      <c r="C27" s="8" t="s">
        <v>193</v>
      </c>
      <c r="D27" s="9" t="s">
        <v>148</v>
      </c>
      <c r="E27" s="9" t="s">
        <v>149</v>
      </c>
      <c r="F27" s="13" t="s">
        <v>112</v>
      </c>
      <c r="G27" s="9" t="s">
        <v>150</v>
      </c>
      <c r="H27" s="9" t="s">
        <v>151</v>
      </c>
      <c r="I27" s="9" t="s">
        <v>152</v>
      </c>
      <c r="J27" s="10" t="s">
        <v>153</v>
      </c>
      <c r="K27" s="32">
        <v>0.08</v>
      </c>
      <c r="L27" s="9" t="s">
        <v>154</v>
      </c>
      <c r="M27" s="9" t="s">
        <v>118</v>
      </c>
      <c r="N27" s="98" t="s">
        <v>197</v>
      </c>
      <c r="O27" s="10" t="s">
        <v>198</v>
      </c>
      <c r="P27" s="28" t="s">
        <v>227</v>
      </c>
    </row>
    <row r="28" spans="1:16" ht="292.5" x14ac:dyDescent="0.25">
      <c r="A28" s="209">
        <v>10</v>
      </c>
      <c r="B28" s="189" t="s">
        <v>155</v>
      </c>
      <c r="C28" s="189" t="s">
        <v>194</v>
      </c>
      <c r="D28" s="237" t="s">
        <v>157</v>
      </c>
      <c r="E28" s="237" t="s">
        <v>158</v>
      </c>
      <c r="F28" s="13" t="s">
        <v>54</v>
      </c>
      <c r="G28" s="13" t="s">
        <v>159</v>
      </c>
      <c r="H28" s="13" t="s">
        <v>160</v>
      </c>
      <c r="I28" s="13" t="s">
        <v>161</v>
      </c>
      <c r="J28" s="13" t="s">
        <v>162</v>
      </c>
      <c r="K28" s="78">
        <v>1</v>
      </c>
      <c r="L28" s="238">
        <v>0.03</v>
      </c>
      <c r="M28" s="237" t="s">
        <v>118</v>
      </c>
      <c r="N28" s="12">
        <v>0</v>
      </c>
      <c r="O28" s="9" t="s">
        <v>217</v>
      </c>
      <c r="P28" s="87" t="s">
        <v>230</v>
      </c>
    </row>
    <row r="29" spans="1:16" ht="146.25" x14ac:dyDescent="0.25">
      <c r="A29" s="181"/>
      <c r="B29" s="189"/>
      <c r="C29" s="189"/>
      <c r="D29" s="237"/>
      <c r="E29" s="237"/>
      <c r="F29" s="13" t="s">
        <v>54</v>
      </c>
      <c r="G29" s="13" t="s">
        <v>163</v>
      </c>
      <c r="H29" s="13" t="s">
        <v>164</v>
      </c>
      <c r="I29" s="13" t="s">
        <v>165</v>
      </c>
      <c r="J29" s="13" t="s">
        <v>166</v>
      </c>
      <c r="K29" s="78">
        <v>1</v>
      </c>
      <c r="L29" s="181"/>
      <c r="M29" s="239"/>
      <c r="N29" s="94">
        <v>0</v>
      </c>
      <c r="O29" s="80" t="s">
        <v>218</v>
      </c>
      <c r="P29" s="88" t="s">
        <v>219</v>
      </c>
    </row>
    <row r="30" spans="1:16" ht="101.25" x14ac:dyDescent="0.25">
      <c r="A30" s="181"/>
      <c r="B30" s="189"/>
      <c r="C30" s="189"/>
      <c r="D30" s="237"/>
      <c r="E30" s="237"/>
      <c r="F30" s="13" t="s">
        <v>54</v>
      </c>
      <c r="G30" s="13" t="s">
        <v>167</v>
      </c>
      <c r="H30" s="13" t="s">
        <v>160</v>
      </c>
      <c r="I30" s="9" t="s">
        <v>168</v>
      </c>
      <c r="J30" s="13" t="s">
        <v>169</v>
      </c>
      <c r="K30" s="78">
        <v>0.03</v>
      </c>
      <c r="L30" s="181"/>
      <c r="M30" s="239"/>
      <c r="N30" s="12">
        <v>0.14000000000000001</v>
      </c>
      <c r="O30" s="80" t="s">
        <v>220</v>
      </c>
      <c r="P30" s="87" t="s">
        <v>229</v>
      </c>
    </row>
    <row r="31" spans="1:16" ht="101.25" x14ac:dyDescent="0.2">
      <c r="A31" s="181"/>
      <c r="B31" s="189"/>
      <c r="C31" s="189"/>
      <c r="D31" s="237"/>
      <c r="E31" s="237"/>
      <c r="F31" s="13" t="s">
        <v>54</v>
      </c>
      <c r="G31" s="13" t="s">
        <v>170</v>
      </c>
      <c r="H31" s="13" t="s">
        <v>160</v>
      </c>
      <c r="I31" s="13" t="s">
        <v>171</v>
      </c>
      <c r="J31" s="13" t="s">
        <v>172</v>
      </c>
      <c r="K31" s="78">
        <v>0.03</v>
      </c>
      <c r="L31" s="181"/>
      <c r="M31" s="181"/>
      <c r="N31" s="12">
        <v>0.37</v>
      </c>
      <c r="O31" s="81" t="s">
        <v>221</v>
      </c>
      <c r="P31" s="87" t="s">
        <v>228</v>
      </c>
    </row>
  </sheetData>
  <mergeCells count="67">
    <mergeCell ref="P25:P26"/>
    <mergeCell ref="A9:A10"/>
    <mergeCell ref="B9:B10"/>
    <mergeCell ref="C9:C10"/>
    <mergeCell ref="D3:P3"/>
    <mergeCell ref="N8:P8"/>
    <mergeCell ref="E5:N5"/>
    <mergeCell ref="E4:N4"/>
    <mergeCell ref="A3:C5"/>
    <mergeCell ref="A7:B7"/>
    <mergeCell ref="D9:D10"/>
    <mergeCell ref="E9:E10"/>
    <mergeCell ref="M9:M10"/>
    <mergeCell ref="N9:P9"/>
    <mergeCell ref="L11:L12"/>
    <mergeCell ref="L9:L10"/>
    <mergeCell ref="K9:K10"/>
    <mergeCell ref="F9:F10"/>
    <mergeCell ref="G9:G10"/>
    <mergeCell ref="H9:H10"/>
    <mergeCell ref="I9:I10"/>
    <mergeCell ref="J9:J10"/>
    <mergeCell ref="F13:F15"/>
    <mergeCell ref="A11:A12"/>
    <mergeCell ref="B11:B12"/>
    <mergeCell ref="C11:C12"/>
    <mergeCell ref="D11:D12"/>
    <mergeCell ref="E11:E12"/>
    <mergeCell ref="A13:A15"/>
    <mergeCell ref="B13:B15"/>
    <mergeCell ref="C13:C15"/>
    <mergeCell ref="D13:D15"/>
    <mergeCell ref="E13:E15"/>
    <mergeCell ref="F11:F12"/>
    <mergeCell ref="H25:H26"/>
    <mergeCell ref="D23:D24"/>
    <mergeCell ref="E23:E24"/>
    <mergeCell ref="F23:F24"/>
    <mergeCell ref="I23:I24"/>
    <mergeCell ref="A25:A26"/>
    <mergeCell ref="B25:B26"/>
    <mergeCell ref="C25:C26"/>
    <mergeCell ref="D25:D26"/>
    <mergeCell ref="E25:E26"/>
    <mergeCell ref="M28:M31"/>
    <mergeCell ref="A28:A31"/>
    <mergeCell ref="B28:B31"/>
    <mergeCell ref="C28:C31"/>
    <mergeCell ref="D28:D31"/>
    <mergeCell ref="E28:E31"/>
    <mergeCell ref="L28:L31"/>
    <mergeCell ref="A8:M8"/>
    <mergeCell ref="P13:P15"/>
    <mergeCell ref="P11:P12"/>
    <mergeCell ref="N23:N24"/>
    <mergeCell ref="O23:O24"/>
    <mergeCell ref="P23:P24"/>
    <mergeCell ref="L23:L24"/>
    <mergeCell ref="M23:M24"/>
    <mergeCell ref="J23:J24"/>
    <mergeCell ref="K23:K24"/>
    <mergeCell ref="A17:A20"/>
    <mergeCell ref="B17:B20"/>
    <mergeCell ref="C17:C20"/>
    <mergeCell ref="A23:A24"/>
    <mergeCell ref="B23:B24"/>
    <mergeCell ref="C23:C24"/>
  </mergeCells>
  <dataValidations count="2">
    <dataValidation type="list" allowBlank="1" showErrorMessage="1" sqref="F27:F31 F17:F23" xr:uid="{B505A88E-9012-4C37-B659-0E56664C3D5F}">
      <formula1>"MONITOREAR,CONTROLAR,MINIMIZAR,OPTIMIZAR,REDUCIR,N/A"</formula1>
    </dataValidation>
    <dataValidation type="list" allowBlank="1" showErrorMessage="1" sqref="F11 F13 F16" xr:uid="{D93E0ADD-0E22-48DC-A6AC-3C1F6B821950}">
      <formula1>"MANTENER,MONITOREAR,CONTROLAR,MINIMIZAR,OPTIMIZAR,REDUCIR,N/A"</formula1>
    </dataValidation>
  </dataValidations>
  <pageMargins left="0.7" right="0.7" top="0.75" bottom="0.75" header="0.3" footer="0.3"/>
  <drawing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B605FC-E9EF-441D-8F13-60B4013C95B3}">
  <dimension ref="A1:P31"/>
  <sheetViews>
    <sheetView tabSelected="1" zoomScale="80" zoomScaleNormal="80" workbookViewId="0">
      <pane xSplit="13" ySplit="9" topLeftCell="N10" activePane="bottomRight" state="frozen"/>
      <selection pane="topRight" activeCell="N1" sqref="N1"/>
      <selection pane="bottomLeft" activeCell="A10" sqref="A10"/>
      <selection pane="bottomRight" activeCell="Q12" sqref="Q12"/>
    </sheetView>
  </sheetViews>
  <sheetFormatPr baseColWidth="10" defaultColWidth="11.42578125" defaultRowHeight="15" x14ac:dyDescent="0.25"/>
  <cols>
    <col min="1" max="2" width="11.42578125" style="7"/>
    <col min="3" max="3" width="14.42578125" style="7" customWidth="1"/>
    <col min="4" max="5" width="11.42578125" style="7"/>
    <col min="6" max="6" width="11.85546875" style="7" customWidth="1"/>
    <col min="7" max="7" width="13.42578125" style="7" customWidth="1"/>
    <col min="8" max="8" width="13.28515625" style="7" customWidth="1"/>
    <col min="9" max="9" width="13.7109375" style="7" customWidth="1"/>
    <col min="10" max="12" width="11.42578125" style="7"/>
    <col min="13" max="13" width="18.42578125" style="7" customWidth="1"/>
    <col min="14" max="14" width="37.42578125" style="7" customWidth="1"/>
    <col min="15" max="15" width="33.7109375" style="7" customWidth="1"/>
    <col min="16" max="16" width="30.7109375" style="7" customWidth="1"/>
    <col min="17" max="16384" width="11.42578125" style="7"/>
  </cols>
  <sheetData>
    <row r="1" spans="1:16" s="5" customFormat="1" ht="11.25" x14ac:dyDescent="0.2">
      <c r="A1" s="1"/>
      <c r="B1" s="2"/>
      <c r="C1" s="3"/>
      <c r="D1" s="3"/>
      <c r="E1" s="2"/>
      <c r="F1" s="3"/>
      <c r="G1" s="3"/>
      <c r="H1" s="1"/>
      <c r="I1" s="1"/>
      <c r="J1" s="4"/>
      <c r="L1" s="1"/>
      <c r="M1" s="1"/>
    </row>
    <row r="2" spans="1:16" s="5" customFormat="1" ht="12" thickBot="1" x14ac:dyDescent="0.25">
      <c r="A2" s="1"/>
      <c r="B2" s="2"/>
      <c r="C2" s="3"/>
      <c r="D2" s="3"/>
      <c r="E2" s="2"/>
      <c r="F2" s="3"/>
      <c r="G2" s="3"/>
      <c r="H2" s="1"/>
      <c r="I2" s="1"/>
      <c r="J2" s="4"/>
      <c r="L2" s="1"/>
      <c r="M2" s="1"/>
    </row>
    <row r="3" spans="1:16" s="5" customFormat="1" ht="15.75" customHeight="1" thickBot="1" x14ac:dyDescent="0.25">
      <c r="A3" s="144"/>
      <c r="B3" s="145"/>
      <c r="C3" s="146"/>
      <c r="D3" s="153" t="s">
        <v>75</v>
      </c>
      <c r="E3" s="154"/>
      <c r="F3" s="154"/>
      <c r="G3" s="154"/>
      <c r="H3" s="154"/>
      <c r="I3" s="154"/>
      <c r="J3" s="154"/>
      <c r="K3" s="154"/>
      <c r="L3" s="154"/>
      <c r="M3" s="154"/>
      <c r="N3" s="154"/>
      <c r="O3" s="154"/>
      <c r="P3" s="155"/>
    </row>
    <row r="4" spans="1:16" s="5" customFormat="1" ht="12" customHeight="1" thickBot="1" x14ac:dyDescent="0.25">
      <c r="A4" s="147"/>
      <c r="B4" s="148"/>
      <c r="C4" s="149"/>
      <c r="D4" s="21" t="s">
        <v>76</v>
      </c>
      <c r="E4" s="156" t="s">
        <v>77</v>
      </c>
      <c r="F4" s="157"/>
      <c r="G4" s="157"/>
      <c r="H4" s="157"/>
      <c r="I4" s="157"/>
      <c r="J4" s="157"/>
      <c r="K4" s="157"/>
      <c r="L4" s="157"/>
      <c r="M4" s="157"/>
      <c r="N4" s="158"/>
      <c r="O4" s="60" t="s">
        <v>78</v>
      </c>
      <c r="P4" s="61" t="s">
        <v>79</v>
      </c>
    </row>
    <row r="5" spans="1:16" s="5" customFormat="1" ht="15.75" customHeight="1" thickBot="1" x14ac:dyDescent="0.25">
      <c r="A5" s="150"/>
      <c r="B5" s="151"/>
      <c r="C5" s="152"/>
      <c r="D5" s="19" t="s">
        <v>80</v>
      </c>
      <c r="E5" s="159" t="s">
        <v>81</v>
      </c>
      <c r="F5" s="160"/>
      <c r="G5" s="160"/>
      <c r="H5" s="160"/>
      <c r="I5" s="160"/>
      <c r="J5" s="160"/>
      <c r="K5" s="160"/>
      <c r="L5" s="160"/>
      <c r="M5" s="160"/>
      <c r="N5" s="161"/>
      <c r="O5" s="43" t="s">
        <v>82</v>
      </c>
      <c r="P5" s="110">
        <v>2</v>
      </c>
    </row>
    <row r="6" spans="1:16" s="5" customFormat="1" ht="15.75" customHeight="1" thickBot="1" x14ac:dyDescent="0.25">
      <c r="A6" s="20"/>
      <c r="B6" s="20"/>
      <c r="C6" s="20"/>
      <c r="D6" s="20"/>
      <c r="E6" s="1"/>
      <c r="F6" s="1"/>
      <c r="G6" s="1"/>
      <c r="H6" s="1"/>
      <c r="I6" s="1"/>
      <c r="J6" s="1"/>
      <c r="K6" s="1"/>
      <c r="L6" s="1"/>
      <c r="M6" s="1"/>
      <c r="N6" s="1"/>
      <c r="O6" s="44"/>
      <c r="P6" s="20"/>
    </row>
    <row r="7" spans="1:16" ht="16.5" thickBot="1" x14ac:dyDescent="0.3">
      <c r="A7" s="162" t="s">
        <v>0</v>
      </c>
      <c r="B7" s="163"/>
      <c r="C7" s="6">
        <v>2026</v>
      </c>
    </row>
    <row r="8" spans="1:16" s="16" customFormat="1" ht="22.5" customHeight="1" thickBot="1" x14ac:dyDescent="0.3">
      <c r="A8" s="140" t="s">
        <v>30</v>
      </c>
      <c r="B8" s="140"/>
      <c r="C8" s="140"/>
      <c r="D8" s="140"/>
      <c r="E8" s="140"/>
      <c r="F8" s="140"/>
      <c r="G8" s="140"/>
      <c r="H8" s="140"/>
      <c r="I8" s="140"/>
      <c r="J8" s="140"/>
      <c r="K8" s="140"/>
      <c r="L8" s="140"/>
      <c r="M8" s="141"/>
      <c r="N8" s="164" t="s">
        <v>31</v>
      </c>
      <c r="O8" s="165"/>
      <c r="P8" s="165"/>
    </row>
    <row r="9" spans="1:16" s="16" customFormat="1" ht="20.25" customHeight="1" x14ac:dyDescent="0.25">
      <c r="A9" s="166" t="s">
        <v>25</v>
      </c>
      <c r="B9" s="168" t="s">
        <v>1</v>
      </c>
      <c r="C9" s="168" t="s">
        <v>2</v>
      </c>
      <c r="D9" s="170" t="s">
        <v>3</v>
      </c>
      <c r="E9" s="142" t="s">
        <v>4</v>
      </c>
      <c r="F9" s="142" t="s">
        <v>5</v>
      </c>
      <c r="G9" s="142" t="s">
        <v>26</v>
      </c>
      <c r="H9" s="142" t="s">
        <v>6</v>
      </c>
      <c r="I9" s="142" t="s">
        <v>27</v>
      </c>
      <c r="J9" s="142" t="s">
        <v>7</v>
      </c>
      <c r="K9" s="142" t="s">
        <v>8</v>
      </c>
      <c r="L9" s="142" t="s">
        <v>28</v>
      </c>
      <c r="M9" s="175" t="s">
        <v>29</v>
      </c>
      <c r="N9" s="177" t="s">
        <v>33</v>
      </c>
      <c r="O9" s="178"/>
      <c r="P9" s="179"/>
    </row>
    <row r="10" spans="1:16" s="16" customFormat="1" ht="21" customHeight="1" thickBot="1" x14ac:dyDescent="0.3">
      <c r="A10" s="167"/>
      <c r="B10" s="169"/>
      <c r="C10" s="169"/>
      <c r="D10" s="171"/>
      <c r="E10" s="143"/>
      <c r="F10" s="143"/>
      <c r="G10" s="143"/>
      <c r="H10" s="143"/>
      <c r="I10" s="143"/>
      <c r="J10" s="143"/>
      <c r="K10" s="143"/>
      <c r="L10" s="143"/>
      <c r="M10" s="176"/>
      <c r="N10" s="59" t="s">
        <v>9</v>
      </c>
      <c r="O10" s="41" t="s">
        <v>10</v>
      </c>
      <c r="P10" s="42" t="s">
        <v>11</v>
      </c>
    </row>
    <row r="11" spans="1:16" ht="213.75" customHeight="1" x14ac:dyDescent="0.25">
      <c r="A11" s="180">
        <v>1</v>
      </c>
      <c r="B11" s="180" t="s">
        <v>36</v>
      </c>
      <c r="C11" s="180" t="s">
        <v>185</v>
      </c>
      <c r="D11" s="136" t="s">
        <v>38</v>
      </c>
      <c r="E11" s="136" t="s">
        <v>39</v>
      </c>
      <c r="F11" s="183" t="s">
        <v>40</v>
      </c>
      <c r="G11" s="15" t="s">
        <v>41</v>
      </c>
      <c r="H11" s="15" t="s">
        <v>42</v>
      </c>
      <c r="I11" s="15" t="s">
        <v>43</v>
      </c>
      <c r="J11" s="14" t="s">
        <v>44</v>
      </c>
      <c r="K11" s="15">
        <v>25</v>
      </c>
      <c r="L11" s="185" t="s">
        <v>45</v>
      </c>
      <c r="M11" s="40" t="s">
        <v>292</v>
      </c>
      <c r="N11" s="104" t="s">
        <v>202</v>
      </c>
      <c r="O11" s="106" t="s">
        <v>249</v>
      </c>
      <c r="P11" s="187" t="s">
        <v>279</v>
      </c>
    </row>
    <row r="12" spans="1:16" ht="270" x14ac:dyDescent="0.25">
      <c r="A12" s="181"/>
      <c r="B12" s="182"/>
      <c r="C12" s="181"/>
      <c r="D12" s="181"/>
      <c r="E12" s="181"/>
      <c r="F12" s="184"/>
      <c r="G12" s="9" t="s">
        <v>47</v>
      </c>
      <c r="H12" s="9" t="s">
        <v>48</v>
      </c>
      <c r="I12" s="9" t="s">
        <v>49</v>
      </c>
      <c r="J12" s="9" t="s">
        <v>50</v>
      </c>
      <c r="K12" s="12">
        <v>0.03</v>
      </c>
      <c r="L12" s="186"/>
      <c r="M12" s="40" t="s">
        <v>292</v>
      </c>
      <c r="N12" s="105"/>
      <c r="O12" s="79" t="s">
        <v>250</v>
      </c>
      <c r="P12" s="188"/>
    </row>
    <row r="13" spans="1:16" ht="213.75" customHeight="1" x14ac:dyDescent="0.25">
      <c r="A13" s="189">
        <v>2</v>
      </c>
      <c r="B13" s="189" t="s">
        <v>51</v>
      </c>
      <c r="C13" s="189" t="s">
        <v>186</v>
      </c>
      <c r="D13" s="135" t="s">
        <v>52</v>
      </c>
      <c r="E13" s="135" t="s">
        <v>53</v>
      </c>
      <c r="F13" s="172" t="s">
        <v>54</v>
      </c>
      <c r="G13" s="13" t="s">
        <v>55</v>
      </c>
      <c r="H13" s="9" t="s">
        <v>56</v>
      </c>
      <c r="I13" s="9" t="s">
        <v>57</v>
      </c>
      <c r="J13" s="9" t="s">
        <v>44</v>
      </c>
      <c r="K13" s="10">
        <v>25</v>
      </c>
      <c r="L13" s="11" t="s">
        <v>58</v>
      </c>
      <c r="M13" s="23" t="s">
        <v>293</v>
      </c>
      <c r="N13" s="108">
        <v>0.97</v>
      </c>
      <c r="O13" s="109" t="s">
        <v>254</v>
      </c>
      <c r="P13" s="137" t="s">
        <v>280</v>
      </c>
    </row>
    <row r="14" spans="1:16" ht="360" x14ac:dyDescent="0.25">
      <c r="A14" s="189"/>
      <c r="B14" s="189"/>
      <c r="C14" s="189"/>
      <c r="D14" s="190"/>
      <c r="E14" s="190"/>
      <c r="F14" s="173"/>
      <c r="G14" s="13" t="s">
        <v>59</v>
      </c>
      <c r="H14" s="9" t="s">
        <v>56</v>
      </c>
      <c r="I14" s="9" t="s">
        <v>60</v>
      </c>
      <c r="J14" s="9" t="s">
        <v>61</v>
      </c>
      <c r="K14" s="12" t="s">
        <v>62</v>
      </c>
      <c r="L14" s="11" t="s">
        <v>58</v>
      </c>
      <c r="M14" s="23" t="s">
        <v>294</v>
      </c>
      <c r="N14" s="108">
        <v>0.96</v>
      </c>
      <c r="O14" s="109" t="s">
        <v>255</v>
      </c>
      <c r="P14" s="138"/>
    </row>
    <row r="15" spans="1:16" ht="409.5" x14ac:dyDescent="0.25">
      <c r="A15" s="181"/>
      <c r="B15" s="182"/>
      <c r="C15" s="181"/>
      <c r="D15" s="190"/>
      <c r="E15" s="190"/>
      <c r="F15" s="174"/>
      <c r="G15" s="9" t="s">
        <v>63</v>
      </c>
      <c r="H15" s="9" t="s">
        <v>56</v>
      </c>
      <c r="I15" s="9" t="s">
        <v>64</v>
      </c>
      <c r="J15" s="9" t="s">
        <v>65</v>
      </c>
      <c r="K15" s="12">
        <v>1</v>
      </c>
      <c r="L15" s="11" t="s">
        <v>58</v>
      </c>
      <c r="M15" s="23" t="s">
        <v>293</v>
      </c>
      <c r="N15" s="108">
        <v>0.89</v>
      </c>
      <c r="O15" s="109" t="s">
        <v>256</v>
      </c>
      <c r="P15" s="139"/>
    </row>
    <row r="16" spans="1:16" ht="409.5" x14ac:dyDescent="0.25">
      <c r="A16" s="8">
        <v>3</v>
      </c>
      <c r="B16" s="8" t="s">
        <v>66</v>
      </c>
      <c r="C16" s="8" t="s">
        <v>187</v>
      </c>
      <c r="D16" s="9" t="s">
        <v>68</v>
      </c>
      <c r="E16" s="9" t="s">
        <v>69</v>
      </c>
      <c r="F16" s="13" t="s">
        <v>40</v>
      </c>
      <c r="G16" s="9" t="s">
        <v>70</v>
      </c>
      <c r="H16" s="9" t="s">
        <v>71</v>
      </c>
      <c r="I16" s="10" t="s">
        <v>72</v>
      </c>
      <c r="J16" s="9" t="s">
        <v>73</v>
      </c>
      <c r="K16" s="12" t="s">
        <v>74</v>
      </c>
      <c r="L16" s="11" t="s">
        <v>58</v>
      </c>
      <c r="M16" s="23" t="s">
        <v>292</v>
      </c>
      <c r="N16" s="94">
        <v>0</v>
      </c>
      <c r="O16" s="80" t="s">
        <v>271</v>
      </c>
      <c r="P16" s="28" t="s">
        <v>281</v>
      </c>
    </row>
    <row r="17" spans="1:16" ht="409.5" x14ac:dyDescent="0.25">
      <c r="A17" s="135">
        <v>4</v>
      </c>
      <c r="B17" s="196" t="s">
        <v>83</v>
      </c>
      <c r="C17" s="196" t="s">
        <v>188</v>
      </c>
      <c r="D17" s="9" t="s">
        <v>85</v>
      </c>
      <c r="E17" s="9" t="s">
        <v>86</v>
      </c>
      <c r="F17" s="13" t="s">
        <v>40</v>
      </c>
      <c r="G17" s="9" t="s">
        <v>87</v>
      </c>
      <c r="H17" s="9" t="s">
        <v>88</v>
      </c>
      <c r="I17" s="9" t="s">
        <v>89</v>
      </c>
      <c r="J17" s="9" t="s">
        <v>90</v>
      </c>
      <c r="K17" s="12">
        <v>0.02</v>
      </c>
      <c r="L17" s="23" t="s">
        <v>58</v>
      </c>
      <c r="M17" s="23" t="s">
        <v>91</v>
      </c>
      <c r="N17" s="105">
        <v>0</v>
      </c>
      <c r="O17" s="79" t="s">
        <v>272</v>
      </c>
      <c r="P17" s="79" t="s">
        <v>282</v>
      </c>
    </row>
    <row r="18" spans="1:16" ht="409.5" x14ac:dyDescent="0.25">
      <c r="A18" s="190"/>
      <c r="B18" s="197"/>
      <c r="C18" s="197"/>
      <c r="D18" s="9" t="s">
        <v>92</v>
      </c>
      <c r="E18" s="9" t="s">
        <v>93</v>
      </c>
      <c r="F18" s="13" t="s">
        <v>40</v>
      </c>
      <c r="G18" s="9" t="s">
        <v>94</v>
      </c>
      <c r="H18" s="9" t="s">
        <v>88</v>
      </c>
      <c r="I18" s="9" t="s">
        <v>95</v>
      </c>
      <c r="J18" s="9" t="s">
        <v>96</v>
      </c>
      <c r="K18" s="12">
        <v>0.02</v>
      </c>
      <c r="L18" s="23"/>
      <c r="M18" s="23" t="s">
        <v>91</v>
      </c>
      <c r="N18" s="132">
        <v>0</v>
      </c>
      <c r="O18" s="9" t="s">
        <v>273</v>
      </c>
      <c r="P18" s="9" t="s">
        <v>283</v>
      </c>
    </row>
    <row r="19" spans="1:16" ht="393.75" x14ac:dyDescent="0.25">
      <c r="A19" s="190"/>
      <c r="B19" s="197"/>
      <c r="C19" s="197"/>
      <c r="D19" s="9" t="s">
        <v>97</v>
      </c>
      <c r="E19" s="9" t="s">
        <v>98</v>
      </c>
      <c r="F19" s="13" t="s">
        <v>40</v>
      </c>
      <c r="G19" s="9" t="s">
        <v>99</v>
      </c>
      <c r="H19" s="9" t="s">
        <v>88</v>
      </c>
      <c r="I19" s="9" t="s">
        <v>100</v>
      </c>
      <c r="J19" s="9" t="s">
        <v>101</v>
      </c>
      <c r="K19" s="12">
        <v>0.02</v>
      </c>
      <c r="L19" s="23"/>
      <c r="M19" s="23" t="s">
        <v>91</v>
      </c>
      <c r="N19" s="132">
        <v>0</v>
      </c>
      <c r="O19" s="9" t="s">
        <v>274</v>
      </c>
      <c r="P19" s="9" t="s">
        <v>284</v>
      </c>
    </row>
    <row r="20" spans="1:16" ht="135" x14ac:dyDescent="0.25">
      <c r="A20" s="136"/>
      <c r="B20" s="180"/>
      <c r="C20" s="180"/>
      <c r="D20" s="9" t="s">
        <v>102</v>
      </c>
      <c r="E20" s="9" t="s">
        <v>103</v>
      </c>
      <c r="F20" s="13" t="s">
        <v>40</v>
      </c>
      <c r="G20" s="9" t="s">
        <v>104</v>
      </c>
      <c r="H20" s="9" t="s">
        <v>105</v>
      </c>
      <c r="I20" s="9" t="s">
        <v>106</v>
      </c>
      <c r="J20" s="9" t="s">
        <v>107</v>
      </c>
      <c r="K20" s="12">
        <v>0.5</v>
      </c>
      <c r="L20" s="23"/>
      <c r="M20" s="23" t="s">
        <v>91</v>
      </c>
      <c r="N20" s="133"/>
      <c r="O20" s="133"/>
      <c r="P20" s="133"/>
    </row>
    <row r="21" spans="1:16" ht="409.5" x14ac:dyDescent="0.25">
      <c r="A21" s="9">
        <v>5</v>
      </c>
      <c r="B21" s="8" t="s">
        <v>108</v>
      </c>
      <c r="C21" s="24" t="s">
        <v>189</v>
      </c>
      <c r="D21" s="25" t="s">
        <v>110</v>
      </c>
      <c r="E21" s="25" t="s">
        <v>111</v>
      </c>
      <c r="F21" s="25" t="s">
        <v>112</v>
      </c>
      <c r="G21" s="25" t="s">
        <v>113</v>
      </c>
      <c r="H21" s="13" t="s">
        <v>114</v>
      </c>
      <c r="I21" s="26" t="s">
        <v>115</v>
      </c>
      <c r="J21" s="26" t="s">
        <v>116</v>
      </c>
      <c r="K21" s="25" t="s">
        <v>117</v>
      </c>
      <c r="L21" s="27" t="s">
        <v>58</v>
      </c>
      <c r="M21" s="38" t="s">
        <v>118</v>
      </c>
      <c r="N21" s="107">
        <f>4/4</f>
        <v>1</v>
      </c>
      <c r="O21" s="28" t="s">
        <v>253</v>
      </c>
      <c r="P21" s="28" t="s">
        <v>285</v>
      </c>
    </row>
    <row r="22" spans="1:16" ht="409.5" x14ac:dyDescent="0.25">
      <c r="A22" s="22">
        <v>6</v>
      </c>
      <c r="B22" s="22" t="s">
        <v>119</v>
      </c>
      <c r="C22" s="22" t="s">
        <v>190</v>
      </c>
      <c r="D22" s="28" t="s">
        <v>121</v>
      </c>
      <c r="E22" s="9" t="s">
        <v>122</v>
      </c>
      <c r="F22" s="9" t="s">
        <v>123</v>
      </c>
      <c r="G22" s="9" t="s">
        <v>124</v>
      </c>
      <c r="H22" s="9" t="s">
        <v>114</v>
      </c>
      <c r="I22" s="9" t="s">
        <v>125</v>
      </c>
      <c r="J22" s="9" t="s">
        <v>126</v>
      </c>
      <c r="K22" s="12">
        <v>0.05</v>
      </c>
      <c r="L22" s="29" t="s">
        <v>45</v>
      </c>
      <c r="M22" s="23" t="s">
        <v>118</v>
      </c>
      <c r="N22" s="102">
        <v>6.5600000000000006E-2</v>
      </c>
      <c r="O22" s="9" t="s">
        <v>252</v>
      </c>
      <c r="P22" s="9" t="s">
        <v>286</v>
      </c>
    </row>
    <row r="23" spans="1:16" ht="90" x14ac:dyDescent="0.25">
      <c r="A23" s="189">
        <v>7</v>
      </c>
      <c r="B23" s="189" t="s">
        <v>127</v>
      </c>
      <c r="C23" s="198" t="s">
        <v>191</v>
      </c>
      <c r="D23" s="199" t="s">
        <v>129</v>
      </c>
      <c r="E23" s="201" t="s">
        <v>130</v>
      </c>
      <c r="F23" s="202" t="s">
        <v>54</v>
      </c>
      <c r="G23" s="30" t="s">
        <v>131</v>
      </c>
      <c r="H23" s="30" t="s">
        <v>132</v>
      </c>
      <c r="I23" s="191" t="s">
        <v>133</v>
      </c>
      <c r="J23" s="193" t="s">
        <v>134</v>
      </c>
      <c r="K23" s="195">
        <v>0.01</v>
      </c>
      <c r="L23" s="217" t="s">
        <v>45</v>
      </c>
      <c r="M23" s="206" t="s">
        <v>118</v>
      </c>
      <c r="N23" s="204" t="s">
        <v>242</v>
      </c>
      <c r="O23" s="135" t="s">
        <v>238</v>
      </c>
      <c r="P23" s="135" t="s">
        <v>287</v>
      </c>
    </row>
    <row r="24" spans="1:16" ht="168.75" x14ac:dyDescent="0.25">
      <c r="A24" s="181"/>
      <c r="B24" s="182"/>
      <c r="C24" s="181"/>
      <c r="D24" s="200"/>
      <c r="E24" s="194"/>
      <c r="F24" s="203"/>
      <c r="G24" s="30" t="s">
        <v>135</v>
      </c>
      <c r="H24" s="30" t="s">
        <v>132</v>
      </c>
      <c r="I24" s="192"/>
      <c r="J24" s="194"/>
      <c r="K24" s="194"/>
      <c r="L24" s="216"/>
      <c r="M24" s="208"/>
      <c r="N24" s="205"/>
      <c r="O24" s="136"/>
      <c r="P24" s="136"/>
    </row>
    <row r="25" spans="1:16" ht="405" x14ac:dyDescent="0.25">
      <c r="A25" s="135">
        <v>8</v>
      </c>
      <c r="B25" s="196" t="s">
        <v>136</v>
      </c>
      <c r="C25" s="196" t="s">
        <v>192</v>
      </c>
      <c r="D25" s="135" t="s">
        <v>138</v>
      </c>
      <c r="E25" s="135" t="s">
        <v>139</v>
      </c>
      <c r="F25" s="9" t="s">
        <v>123</v>
      </c>
      <c r="G25" s="9" t="s">
        <v>140</v>
      </c>
      <c r="H25" s="135" t="s">
        <v>141</v>
      </c>
      <c r="I25" s="30" t="s">
        <v>142</v>
      </c>
      <c r="J25" s="30" t="s">
        <v>143</v>
      </c>
      <c r="K25" s="12">
        <v>1</v>
      </c>
      <c r="L25" s="23">
        <v>0</v>
      </c>
      <c r="M25" s="38" t="s">
        <v>118</v>
      </c>
      <c r="N25" s="103">
        <v>100</v>
      </c>
      <c r="O25" s="9" t="s">
        <v>234</v>
      </c>
      <c r="P25" s="135" t="s">
        <v>288</v>
      </c>
    </row>
    <row r="26" spans="1:16" ht="337.5" x14ac:dyDescent="0.25">
      <c r="A26" s="136"/>
      <c r="B26" s="180"/>
      <c r="C26" s="180"/>
      <c r="D26" s="136"/>
      <c r="E26" s="136"/>
      <c r="F26" s="9" t="s">
        <v>123</v>
      </c>
      <c r="G26" s="9" t="s">
        <v>144</v>
      </c>
      <c r="H26" s="136"/>
      <c r="I26" s="30" t="s">
        <v>142</v>
      </c>
      <c r="J26" s="30" t="s">
        <v>145</v>
      </c>
      <c r="K26" s="12">
        <v>1</v>
      </c>
      <c r="L26" s="23">
        <v>0</v>
      </c>
      <c r="M26" s="38" t="s">
        <v>118</v>
      </c>
      <c r="N26" s="103">
        <v>100</v>
      </c>
      <c r="O26" s="9" t="s">
        <v>235</v>
      </c>
      <c r="P26" s="136"/>
    </row>
    <row r="27" spans="1:16" ht="409.5" x14ac:dyDescent="0.25">
      <c r="A27" s="15">
        <v>9</v>
      </c>
      <c r="B27" s="8" t="s">
        <v>146</v>
      </c>
      <c r="C27" s="8" t="s">
        <v>193</v>
      </c>
      <c r="D27" s="9" t="s">
        <v>148</v>
      </c>
      <c r="E27" s="31" t="s">
        <v>149</v>
      </c>
      <c r="F27" s="13" t="s">
        <v>112</v>
      </c>
      <c r="G27" s="9" t="s">
        <v>150</v>
      </c>
      <c r="H27" s="9" t="s">
        <v>151</v>
      </c>
      <c r="I27" s="9" t="s">
        <v>152</v>
      </c>
      <c r="J27" s="10" t="s">
        <v>153</v>
      </c>
      <c r="K27" s="32">
        <v>0.08</v>
      </c>
      <c r="L27" s="23" t="s">
        <v>154</v>
      </c>
      <c r="M27" s="23" t="s">
        <v>118</v>
      </c>
      <c r="N27" s="9" t="s">
        <v>247</v>
      </c>
      <c r="O27" s="9" t="s">
        <v>248</v>
      </c>
      <c r="P27" s="9" t="s">
        <v>289</v>
      </c>
    </row>
    <row r="28" spans="1:16" ht="409.5" x14ac:dyDescent="0.25">
      <c r="A28" s="209">
        <v>10</v>
      </c>
      <c r="B28" s="196" t="s">
        <v>155</v>
      </c>
      <c r="C28" s="196" t="s">
        <v>243</v>
      </c>
      <c r="D28" s="210" t="s">
        <v>239</v>
      </c>
      <c r="E28" s="191" t="s">
        <v>158</v>
      </c>
      <c r="F28" s="25" t="s">
        <v>54</v>
      </c>
      <c r="G28" s="30" t="s">
        <v>159</v>
      </c>
      <c r="H28" s="33" t="s">
        <v>160</v>
      </c>
      <c r="I28" s="33" t="s">
        <v>161</v>
      </c>
      <c r="J28" s="34" t="s">
        <v>162</v>
      </c>
      <c r="K28" s="35">
        <v>1</v>
      </c>
      <c r="L28" s="214">
        <v>0.03</v>
      </c>
      <c r="M28" s="206" t="s">
        <v>118</v>
      </c>
      <c r="N28" s="12">
        <v>1</v>
      </c>
      <c r="O28" s="79" t="s">
        <v>244</v>
      </c>
      <c r="P28" s="79" t="s">
        <v>290</v>
      </c>
    </row>
    <row r="29" spans="1:16" ht="225" x14ac:dyDescent="0.25">
      <c r="A29" s="181"/>
      <c r="B29" s="197"/>
      <c r="C29" s="197"/>
      <c r="D29" s="211"/>
      <c r="E29" s="213"/>
      <c r="F29" s="25" t="s">
        <v>54</v>
      </c>
      <c r="G29" s="30" t="s">
        <v>163</v>
      </c>
      <c r="H29" s="25" t="s">
        <v>164</v>
      </c>
      <c r="I29" s="25" t="s">
        <v>165</v>
      </c>
      <c r="J29" s="27" t="s">
        <v>166</v>
      </c>
      <c r="K29" s="35">
        <v>1</v>
      </c>
      <c r="L29" s="215"/>
      <c r="M29" s="207"/>
      <c r="N29" s="12">
        <v>1</v>
      </c>
      <c r="O29" s="79" t="s">
        <v>245</v>
      </c>
      <c r="P29" s="79" t="s">
        <v>291</v>
      </c>
    </row>
    <row r="30" spans="1:16" ht="168.75" x14ac:dyDescent="0.25">
      <c r="A30" s="181"/>
      <c r="B30" s="197"/>
      <c r="C30" s="197"/>
      <c r="D30" s="211"/>
      <c r="E30" s="213"/>
      <c r="F30" s="25" t="s">
        <v>54</v>
      </c>
      <c r="G30" s="30" t="s">
        <v>167</v>
      </c>
      <c r="H30" s="33" t="s">
        <v>160</v>
      </c>
      <c r="I30" s="36" t="s">
        <v>168</v>
      </c>
      <c r="J30" s="27" t="s">
        <v>169</v>
      </c>
      <c r="K30" s="35">
        <v>0.03</v>
      </c>
      <c r="L30" s="215"/>
      <c r="M30" s="207"/>
      <c r="N30" s="76" t="s">
        <v>241</v>
      </c>
      <c r="O30" s="79" t="s">
        <v>246</v>
      </c>
      <c r="P30" s="79" t="s">
        <v>287</v>
      </c>
    </row>
    <row r="31" spans="1:16" ht="168.75" x14ac:dyDescent="0.25">
      <c r="A31" s="181"/>
      <c r="B31" s="180"/>
      <c r="C31" s="180"/>
      <c r="D31" s="212"/>
      <c r="E31" s="203"/>
      <c r="F31" s="25" t="s">
        <v>54</v>
      </c>
      <c r="G31" s="30" t="s">
        <v>170</v>
      </c>
      <c r="H31" s="33" t="s">
        <v>160</v>
      </c>
      <c r="I31" s="25" t="s">
        <v>171</v>
      </c>
      <c r="J31" s="27" t="s">
        <v>172</v>
      </c>
      <c r="K31" s="35">
        <v>0.03</v>
      </c>
      <c r="L31" s="216"/>
      <c r="M31" s="208"/>
      <c r="N31" s="9" t="s">
        <v>240</v>
      </c>
      <c r="O31" s="79" t="s">
        <v>246</v>
      </c>
      <c r="P31" s="79" t="s">
        <v>287</v>
      </c>
    </row>
  </sheetData>
  <autoFilter ref="A10:P31" xr:uid="{F0B605FC-E9EF-441D-8F13-60B4013C95B3}"/>
  <mergeCells count="67">
    <mergeCell ref="N23:N24"/>
    <mergeCell ref="O23:O24"/>
    <mergeCell ref="P23:P24"/>
    <mergeCell ref="M28:M31"/>
    <mergeCell ref="A28:A31"/>
    <mergeCell ref="B28:B31"/>
    <mergeCell ref="C28:C31"/>
    <mergeCell ref="D28:D31"/>
    <mergeCell ref="E28:E31"/>
    <mergeCell ref="L28:L31"/>
    <mergeCell ref="L23:L24"/>
    <mergeCell ref="M23:M24"/>
    <mergeCell ref="A25:A26"/>
    <mergeCell ref="B25:B26"/>
    <mergeCell ref="C25:C26"/>
    <mergeCell ref="D25:D26"/>
    <mergeCell ref="E25:E26"/>
    <mergeCell ref="H25:H26"/>
    <mergeCell ref="D23:D24"/>
    <mergeCell ref="E23:E24"/>
    <mergeCell ref="F23:F24"/>
    <mergeCell ref="I23:I24"/>
    <mergeCell ref="J23:J24"/>
    <mergeCell ref="K23:K24"/>
    <mergeCell ref="A17:A20"/>
    <mergeCell ref="B17:B20"/>
    <mergeCell ref="C17:C20"/>
    <mergeCell ref="A23:A24"/>
    <mergeCell ref="B23:B24"/>
    <mergeCell ref="C23:C24"/>
    <mergeCell ref="A13:A15"/>
    <mergeCell ref="B13:B15"/>
    <mergeCell ref="C13:C15"/>
    <mergeCell ref="D13:D15"/>
    <mergeCell ref="E13:E15"/>
    <mergeCell ref="M9:M10"/>
    <mergeCell ref="N9:P9"/>
    <mergeCell ref="A11:A12"/>
    <mergeCell ref="B11:B12"/>
    <mergeCell ref="C11:C12"/>
    <mergeCell ref="D11:D12"/>
    <mergeCell ref="E11:E12"/>
    <mergeCell ref="F11:F12"/>
    <mergeCell ref="L11:L12"/>
    <mergeCell ref="G9:G10"/>
    <mergeCell ref="H9:H10"/>
    <mergeCell ref="I9:I10"/>
    <mergeCell ref="J9:J10"/>
    <mergeCell ref="K9:K10"/>
    <mergeCell ref="L9:L10"/>
    <mergeCell ref="P11:P12"/>
    <mergeCell ref="P25:P26"/>
    <mergeCell ref="P13:P15"/>
    <mergeCell ref="A8:M8"/>
    <mergeCell ref="F9:F10"/>
    <mergeCell ref="A3:C5"/>
    <mergeCell ref="D3:P3"/>
    <mergeCell ref="E4:N4"/>
    <mergeCell ref="E5:N5"/>
    <mergeCell ref="A7:B7"/>
    <mergeCell ref="N8:P8"/>
    <mergeCell ref="A9:A10"/>
    <mergeCell ref="B9:B10"/>
    <mergeCell ref="C9:C10"/>
    <mergeCell ref="D9:D10"/>
    <mergeCell ref="E9:E10"/>
    <mergeCell ref="F13:F15"/>
  </mergeCells>
  <dataValidations count="2">
    <dataValidation type="list" allowBlank="1" showErrorMessage="1" sqref="F11 F13 F16" xr:uid="{B071490A-2738-4EAD-93CF-251E24B22468}">
      <formula1>"MANTENER,MONITOREAR,CONTROLAR,MINIMIZAR,OPTIMIZAR,REDUCIR,N/A"</formula1>
    </dataValidation>
    <dataValidation type="list" allowBlank="1" showErrorMessage="1" sqref="F27:F31 F17:F23" xr:uid="{AFD2293E-0682-4036-8A42-DB244A0B8392}">
      <formula1>"MONITOREAR,CONTROLAR,MINIMIZAR,OPTIMIZAR,REDUCIR,N/A"</formula1>
    </dataValidation>
  </dataValidations>
  <pageMargins left="0.7" right="0.7" top="0.75" bottom="0.75" header="0.3" footer="0.3"/>
  <pageSetup orientation="portrait"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9E463D-96F5-41F8-8706-C7CF510B2CCC}">
  <dimension ref="A1:P31"/>
  <sheetViews>
    <sheetView topLeftCell="A6" workbookViewId="0">
      <selection activeCell="M6" sqref="M6"/>
    </sheetView>
  </sheetViews>
  <sheetFormatPr baseColWidth="10" defaultColWidth="11.42578125" defaultRowHeight="15" x14ac:dyDescent="0.25"/>
  <cols>
    <col min="1" max="2" width="11.42578125" style="7"/>
    <col min="3" max="3" width="14.42578125" style="7" customWidth="1"/>
    <col min="4" max="5" width="11.42578125" style="7"/>
    <col min="6" max="6" width="11.85546875" style="7" customWidth="1"/>
    <col min="7" max="7" width="13.42578125" style="7" customWidth="1"/>
    <col min="8" max="8" width="13.28515625" style="7" customWidth="1"/>
    <col min="9" max="9" width="13.7109375" style="7" customWidth="1"/>
    <col min="10" max="12" width="11.42578125" style="7"/>
    <col min="13" max="13" width="18.42578125" style="7" customWidth="1"/>
    <col min="14" max="16" width="30.7109375" style="7" customWidth="1"/>
    <col min="17" max="16384" width="11.42578125" style="7"/>
  </cols>
  <sheetData>
    <row r="1" spans="1:16" s="5" customFormat="1" ht="11.25" x14ac:dyDescent="0.2">
      <c r="A1" s="1"/>
      <c r="B1" s="2"/>
      <c r="C1" s="3"/>
      <c r="D1" s="3"/>
      <c r="E1" s="2"/>
      <c r="F1" s="3"/>
      <c r="G1" s="3"/>
      <c r="H1" s="1"/>
      <c r="I1" s="1"/>
      <c r="J1" s="4"/>
      <c r="L1" s="1"/>
      <c r="M1" s="1"/>
    </row>
    <row r="2" spans="1:16" s="5" customFormat="1" ht="12" thickBot="1" x14ac:dyDescent="0.25">
      <c r="A2" s="1"/>
      <c r="B2" s="2"/>
      <c r="C2" s="3"/>
      <c r="D2" s="3"/>
      <c r="E2" s="2"/>
      <c r="F2" s="3"/>
      <c r="G2" s="3"/>
      <c r="H2" s="1"/>
      <c r="I2" s="1"/>
      <c r="J2" s="4"/>
      <c r="L2" s="1"/>
      <c r="M2" s="1"/>
    </row>
    <row r="3" spans="1:16" s="5" customFormat="1" ht="15.75" customHeight="1" thickBot="1" x14ac:dyDescent="0.25">
      <c r="A3" s="144"/>
      <c r="B3" s="145"/>
      <c r="C3" s="146"/>
      <c r="D3" s="153" t="s">
        <v>75</v>
      </c>
      <c r="E3" s="154"/>
      <c r="F3" s="154"/>
      <c r="G3" s="154"/>
      <c r="H3" s="154"/>
      <c r="I3" s="154"/>
      <c r="J3" s="154"/>
      <c r="K3" s="154"/>
      <c r="L3" s="154"/>
      <c r="M3" s="154"/>
      <c r="N3" s="154"/>
      <c r="O3" s="154"/>
      <c r="P3" s="155"/>
    </row>
    <row r="4" spans="1:16" s="5" customFormat="1" ht="12" customHeight="1" thickBot="1" x14ac:dyDescent="0.25">
      <c r="A4" s="147"/>
      <c r="B4" s="148"/>
      <c r="C4" s="149"/>
      <c r="D4" s="21" t="s">
        <v>76</v>
      </c>
      <c r="E4" s="156" t="s">
        <v>77</v>
      </c>
      <c r="F4" s="157"/>
      <c r="G4" s="157"/>
      <c r="H4" s="157"/>
      <c r="I4" s="157"/>
      <c r="J4" s="157"/>
      <c r="K4" s="157"/>
      <c r="L4" s="157"/>
      <c r="M4" s="157"/>
      <c r="N4" s="158"/>
      <c r="O4" s="60" t="s">
        <v>78</v>
      </c>
      <c r="P4" s="61" t="s">
        <v>79</v>
      </c>
    </row>
    <row r="5" spans="1:16" s="5" customFormat="1" ht="15.75" customHeight="1" thickBot="1" x14ac:dyDescent="0.25">
      <c r="A5" s="150"/>
      <c r="B5" s="151"/>
      <c r="C5" s="152"/>
      <c r="D5" s="19" t="s">
        <v>80</v>
      </c>
      <c r="E5" s="159" t="s">
        <v>81</v>
      </c>
      <c r="F5" s="160"/>
      <c r="G5" s="160"/>
      <c r="H5" s="160"/>
      <c r="I5" s="160"/>
      <c r="J5" s="160"/>
      <c r="K5" s="160"/>
      <c r="L5" s="160"/>
      <c r="M5" s="160"/>
      <c r="N5" s="161"/>
      <c r="O5" s="43" t="s">
        <v>82</v>
      </c>
      <c r="P5" s="110">
        <v>2</v>
      </c>
    </row>
    <row r="6" spans="1:16" s="5" customFormat="1" ht="15.75" customHeight="1" thickBot="1" x14ac:dyDescent="0.25">
      <c r="A6" s="20"/>
      <c r="B6" s="20"/>
      <c r="C6" s="20"/>
      <c r="D6" s="20"/>
      <c r="E6" s="1"/>
      <c r="F6" s="1"/>
      <c r="G6" s="1"/>
      <c r="H6" s="1"/>
      <c r="I6" s="1"/>
      <c r="J6" s="1"/>
      <c r="K6" s="1"/>
      <c r="L6" s="1"/>
      <c r="M6" s="1"/>
      <c r="N6" s="1"/>
      <c r="O6" s="44"/>
      <c r="P6" s="20"/>
    </row>
    <row r="7" spans="1:16" ht="16.5" thickBot="1" x14ac:dyDescent="0.3">
      <c r="A7" s="162" t="s">
        <v>0</v>
      </c>
      <c r="B7" s="163"/>
      <c r="C7" s="6">
        <v>2026</v>
      </c>
    </row>
    <row r="8" spans="1:16" s="16" customFormat="1" ht="22.5" customHeight="1" thickBot="1" x14ac:dyDescent="0.3">
      <c r="A8" s="140" t="s">
        <v>30</v>
      </c>
      <c r="B8" s="140"/>
      <c r="C8" s="140"/>
      <c r="D8" s="140"/>
      <c r="E8" s="140"/>
      <c r="F8" s="140"/>
      <c r="G8" s="140"/>
      <c r="H8" s="140"/>
      <c r="I8" s="140"/>
      <c r="J8" s="140"/>
      <c r="K8" s="140"/>
      <c r="L8" s="140"/>
      <c r="M8" s="141"/>
      <c r="N8" s="164" t="s">
        <v>31</v>
      </c>
      <c r="O8" s="165"/>
      <c r="P8" s="165"/>
    </row>
    <row r="9" spans="1:16" s="16" customFormat="1" ht="20.25" customHeight="1" x14ac:dyDescent="0.25">
      <c r="A9" s="166" t="s">
        <v>25</v>
      </c>
      <c r="B9" s="168" t="s">
        <v>1</v>
      </c>
      <c r="C9" s="168" t="s">
        <v>2</v>
      </c>
      <c r="D9" s="170" t="s">
        <v>3</v>
      </c>
      <c r="E9" s="142" t="s">
        <v>4</v>
      </c>
      <c r="F9" s="142" t="s">
        <v>5</v>
      </c>
      <c r="G9" s="142" t="s">
        <v>26</v>
      </c>
      <c r="H9" s="142" t="s">
        <v>6</v>
      </c>
      <c r="I9" s="142" t="s">
        <v>27</v>
      </c>
      <c r="J9" s="142" t="s">
        <v>7</v>
      </c>
      <c r="K9" s="142" t="s">
        <v>8</v>
      </c>
      <c r="L9" s="142" t="s">
        <v>28</v>
      </c>
      <c r="M9" s="175" t="s">
        <v>29</v>
      </c>
      <c r="N9" s="177" t="s">
        <v>195</v>
      </c>
      <c r="O9" s="178"/>
      <c r="P9" s="179"/>
    </row>
    <row r="10" spans="1:16" s="16" customFormat="1" ht="21" customHeight="1" thickBot="1" x14ac:dyDescent="0.3">
      <c r="A10" s="167"/>
      <c r="B10" s="169"/>
      <c r="C10" s="169"/>
      <c r="D10" s="171"/>
      <c r="E10" s="143"/>
      <c r="F10" s="143"/>
      <c r="G10" s="143"/>
      <c r="H10" s="143"/>
      <c r="I10" s="143"/>
      <c r="J10" s="143"/>
      <c r="K10" s="143"/>
      <c r="L10" s="143"/>
      <c r="M10" s="176"/>
      <c r="N10" s="59" t="s">
        <v>9</v>
      </c>
      <c r="O10" s="41" t="s">
        <v>10</v>
      </c>
      <c r="P10" s="42" t="s">
        <v>11</v>
      </c>
    </row>
    <row r="11" spans="1:16" ht="213.75" customHeight="1" x14ac:dyDescent="0.25">
      <c r="A11" s="180">
        <v>1</v>
      </c>
      <c r="B11" s="180" t="s">
        <v>36</v>
      </c>
      <c r="C11" s="180" t="s">
        <v>185</v>
      </c>
      <c r="D11" s="136" t="s">
        <v>38</v>
      </c>
      <c r="E11" s="136" t="s">
        <v>39</v>
      </c>
      <c r="F11" s="183" t="s">
        <v>40</v>
      </c>
      <c r="G11" s="15" t="s">
        <v>41</v>
      </c>
      <c r="H11" s="15" t="s">
        <v>42</v>
      </c>
      <c r="I11" s="15" t="s">
        <v>43</v>
      </c>
      <c r="J11" s="14" t="s">
        <v>44</v>
      </c>
      <c r="K11" s="15">
        <v>25</v>
      </c>
      <c r="L11" s="185" t="s">
        <v>45</v>
      </c>
      <c r="M11" s="40" t="s">
        <v>275</v>
      </c>
      <c r="N11" s="17"/>
      <c r="O11" s="17"/>
      <c r="P11" s="17"/>
    </row>
    <row r="12" spans="1:16" ht="270" x14ac:dyDescent="0.25">
      <c r="A12" s="181"/>
      <c r="B12" s="182"/>
      <c r="C12" s="181"/>
      <c r="D12" s="181"/>
      <c r="E12" s="181"/>
      <c r="F12" s="184"/>
      <c r="G12" s="9" t="s">
        <v>47</v>
      </c>
      <c r="H12" s="9" t="s">
        <v>48</v>
      </c>
      <c r="I12" s="9" t="s">
        <v>49</v>
      </c>
      <c r="J12" s="9" t="s">
        <v>50</v>
      </c>
      <c r="K12" s="12">
        <v>0.03</v>
      </c>
      <c r="L12" s="186"/>
      <c r="M12" s="40" t="s">
        <v>275</v>
      </c>
      <c r="N12" s="18"/>
      <c r="O12" s="18"/>
      <c r="P12" s="18"/>
    </row>
    <row r="13" spans="1:16" ht="213.75" customHeight="1" x14ac:dyDescent="0.25">
      <c r="A13" s="189">
        <v>2</v>
      </c>
      <c r="B13" s="189" t="s">
        <v>51</v>
      </c>
      <c r="C13" s="189" t="s">
        <v>186</v>
      </c>
      <c r="D13" s="135" t="s">
        <v>52</v>
      </c>
      <c r="E13" s="135" t="s">
        <v>53</v>
      </c>
      <c r="F13" s="172" t="s">
        <v>54</v>
      </c>
      <c r="G13" s="13" t="s">
        <v>55</v>
      </c>
      <c r="H13" s="9" t="s">
        <v>56</v>
      </c>
      <c r="I13" s="9" t="s">
        <v>57</v>
      </c>
      <c r="J13" s="9" t="s">
        <v>44</v>
      </c>
      <c r="K13" s="10">
        <v>25</v>
      </c>
      <c r="L13" s="11" t="s">
        <v>58</v>
      </c>
      <c r="M13" s="23" t="s">
        <v>276</v>
      </c>
      <c r="N13" s="18"/>
      <c r="O13" s="18"/>
      <c r="P13" s="18"/>
    </row>
    <row r="14" spans="1:16" ht="168.75" x14ac:dyDescent="0.25">
      <c r="A14" s="189"/>
      <c r="B14" s="189"/>
      <c r="C14" s="189"/>
      <c r="D14" s="190"/>
      <c r="E14" s="190"/>
      <c r="F14" s="173"/>
      <c r="G14" s="13" t="s">
        <v>59</v>
      </c>
      <c r="H14" s="9" t="s">
        <v>56</v>
      </c>
      <c r="I14" s="9" t="s">
        <v>60</v>
      </c>
      <c r="J14" s="9" t="s">
        <v>61</v>
      </c>
      <c r="K14" s="12" t="s">
        <v>62</v>
      </c>
      <c r="L14" s="11" t="s">
        <v>58</v>
      </c>
      <c r="M14" s="23" t="s">
        <v>277</v>
      </c>
      <c r="N14" s="18"/>
      <c r="O14" s="18"/>
      <c r="P14" s="18"/>
    </row>
    <row r="15" spans="1:16" ht="191.25" x14ac:dyDescent="0.25">
      <c r="A15" s="181"/>
      <c r="B15" s="182"/>
      <c r="C15" s="181"/>
      <c r="D15" s="190"/>
      <c r="E15" s="190"/>
      <c r="F15" s="174"/>
      <c r="G15" s="9" t="s">
        <v>63</v>
      </c>
      <c r="H15" s="9" t="s">
        <v>56</v>
      </c>
      <c r="I15" s="9" t="s">
        <v>64</v>
      </c>
      <c r="J15" s="9" t="s">
        <v>65</v>
      </c>
      <c r="K15" s="12">
        <v>1</v>
      </c>
      <c r="L15" s="11" t="s">
        <v>58</v>
      </c>
      <c r="M15" s="23" t="s">
        <v>276</v>
      </c>
      <c r="N15" s="18"/>
      <c r="O15" s="18"/>
      <c r="P15" s="18"/>
    </row>
    <row r="16" spans="1:16" ht="409.5" x14ac:dyDescent="0.25">
      <c r="A16" s="8">
        <v>3</v>
      </c>
      <c r="B16" s="8" t="s">
        <v>66</v>
      </c>
      <c r="C16" s="8" t="s">
        <v>187</v>
      </c>
      <c r="D16" s="9" t="s">
        <v>68</v>
      </c>
      <c r="E16" s="9" t="s">
        <v>69</v>
      </c>
      <c r="F16" s="13" t="s">
        <v>40</v>
      </c>
      <c r="G16" s="9" t="s">
        <v>70</v>
      </c>
      <c r="H16" s="9" t="s">
        <v>71</v>
      </c>
      <c r="I16" s="10" t="s">
        <v>72</v>
      </c>
      <c r="J16" s="9" t="s">
        <v>73</v>
      </c>
      <c r="K16" s="12" t="s">
        <v>74</v>
      </c>
      <c r="L16" s="11" t="s">
        <v>58</v>
      </c>
      <c r="M16" s="23" t="s">
        <v>278</v>
      </c>
      <c r="N16" s="18"/>
      <c r="O16" s="18"/>
      <c r="P16" s="18"/>
    </row>
    <row r="17" spans="1:16" ht="393.75" x14ac:dyDescent="0.25">
      <c r="A17" s="135">
        <v>4</v>
      </c>
      <c r="B17" s="196" t="s">
        <v>83</v>
      </c>
      <c r="C17" s="196" t="s">
        <v>188</v>
      </c>
      <c r="D17" s="9" t="s">
        <v>85</v>
      </c>
      <c r="E17" s="9" t="s">
        <v>86</v>
      </c>
      <c r="F17" s="13" t="s">
        <v>40</v>
      </c>
      <c r="G17" s="9" t="s">
        <v>87</v>
      </c>
      <c r="H17" s="9" t="s">
        <v>88</v>
      </c>
      <c r="I17" s="9" t="s">
        <v>89</v>
      </c>
      <c r="J17" s="9" t="s">
        <v>90</v>
      </c>
      <c r="K17" s="12">
        <v>0.02</v>
      </c>
      <c r="L17" s="23" t="s">
        <v>58</v>
      </c>
      <c r="M17" s="23" t="s">
        <v>91</v>
      </c>
      <c r="N17" s="18"/>
      <c r="O17" s="18"/>
      <c r="P17" s="18"/>
    </row>
    <row r="18" spans="1:16" ht="409.5" x14ac:dyDescent="0.25">
      <c r="A18" s="190"/>
      <c r="B18" s="197"/>
      <c r="C18" s="197"/>
      <c r="D18" s="9" t="s">
        <v>92</v>
      </c>
      <c r="E18" s="9" t="s">
        <v>93</v>
      </c>
      <c r="F18" s="13" t="s">
        <v>40</v>
      </c>
      <c r="G18" s="9" t="s">
        <v>94</v>
      </c>
      <c r="H18" s="9" t="s">
        <v>88</v>
      </c>
      <c r="I18" s="9" t="s">
        <v>95</v>
      </c>
      <c r="J18" s="9" t="s">
        <v>96</v>
      </c>
      <c r="K18" s="12">
        <v>0.02</v>
      </c>
      <c r="L18" s="23"/>
      <c r="M18" s="23" t="s">
        <v>91</v>
      </c>
      <c r="N18" s="18"/>
      <c r="O18" s="18"/>
      <c r="P18" s="18"/>
    </row>
    <row r="19" spans="1:16" ht="393.75" x14ac:dyDescent="0.25">
      <c r="A19" s="190"/>
      <c r="B19" s="197"/>
      <c r="C19" s="197"/>
      <c r="D19" s="9" t="s">
        <v>97</v>
      </c>
      <c r="E19" s="9" t="s">
        <v>98</v>
      </c>
      <c r="F19" s="13" t="s">
        <v>40</v>
      </c>
      <c r="G19" s="9" t="s">
        <v>99</v>
      </c>
      <c r="H19" s="9" t="s">
        <v>88</v>
      </c>
      <c r="I19" s="9" t="s">
        <v>100</v>
      </c>
      <c r="J19" s="9" t="s">
        <v>101</v>
      </c>
      <c r="K19" s="12">
        <v>0.02</v>
      </c>
      <c r="L19" s="23"/>
      <c r="M19" s="23" t="s">
        <v>91</v>
      </c>
      <c r="N19" s="18"/>
      <c r="O19" s="18"/>
      <c r="P19" s="18"/>
    </row>
    <row r="20" spans="1:16" ht="135" x14ac:dyDescent="0.25">
      <c r="A20" s="136"/>
      <c r="B20" s="180"/>
      <c r="C20" s="180"/>
      <c r="D20" s="9" t="s">
        <v>102</v>
      </c>
      <c r="E20" s="9" t="s">
        <v>103</v>
      </c>
      <c r="F20" s="13" t="s">
        <v>40</v>
      </c>
      <c r="G20" s="9" t="s">
        <v>104</v>
      </c>
      <c r="H20" s="9" t="s">
        <v>105</v>
      </c>
      <c r="I20" s="9" t="s">
        <v>106</v>
      </c>
      <c r="J20" s="9" t="s">
        <v>107</v>
      </c>
      <c r="K20" s="12">
        <v>0.5</v>
      </c>
      <c r="L20" s="23"/>
      <c r="M20" s="23" t="s">
        <v>91</v>
      </c>
      <c r="N20" s="18"/>
      <c r="O20" s="18"/>
      <c r="P20" s="18"/>
    </row>
    <row r="21" spans="1:16" ht="409.5" x14ac:dyDescent="0.25">
      <c r="A21" s="9">
        <v>5</v>
      </c>
      <c r="B21" s="8" t="s">
        <v>108</v>
      </c>
      <c r="C21" s="24" t="s">
        <v>189</v>
      </c>
      <c r="D21" s="25" t="s">
        <v>110</v>
      </c>
      <c r="E21" s="25" t="s">
        <v>111</v>
      </c>
      <c r="F21" s="25" t="s">
        <v>112</v>
      </c>
      <c r="G21" s="25" t="s">
        <v>113</v>
      </c>
      <c r="H21" s="13" t="s">
        <v>114</v>
      </c>
      <c r="I21" s="26" t="s">
        <v>115</v>
      </c>
      <c r="J21" s="26" t="s">
        <v>116</v>
      </c>
      <c r="K21" s="25" t="s">
        <v>117</v>
      </c>
      <c r="L21" s="27" t="s">
        <v>58</v>
      </c>
      <c r="M21" s="38" t="s">
        <v>118</v>
      </c>
      <c r="N21" s="18"/>
      <c r="O21" s="18"/>
      <c r="P21" s="18"/>
    </row>
    <row r="22" spans="1:16" ht="409.5" x14ac:dyDescent="0.25">
      <c r="A22" s="22">
        <v>6</v>
      </c>
      <c r="B22" s="22" t="s">
        <v>119</v>
      </c>
      <c r="C22" s="22" t="s">
        <v>190</v>
      </c>
      <c r="D22" s="28" t="s">
        <v>121</v>
      </c>
      <c r="E22" s="9" t="s">
        <v>122</v>
      </c>
      <c r="F22" s="9" t="s">
        <v>123</v>
      </c>
      <c r="G22" s="9" t="s">
        <v>124</v>
      </c>
      <c r="H22" s="9" t="s">
        <v>114</v>
      </c>
      <c r="I22" s="9" t="s">
        <v>125</v>
      </c>
      <c r="J22" s="9" t="s">
        <v>126</v>
      </c>
      <c r="K22" s="12">
        <v>0.05</v>
      </c>
      <c r="L22" s="29" t="s">
        <v>45</v>
      </c>
      <c r="M22" s="23" t="s">
        <v>118</v>
      </c>
      <c r="N22" s="18"/>
      <c r="O22" s="18"/>
      <c r="P22" s="18"/>
    </row>
    <row r="23" spans="1:16" ht="90" x14ac:dyDescent="0.25">
      <c r="A23" s="189">
        <v>7</v>
      </c>
      <c r="B23" s="189" t="s">
        <v>127</v>
      </c>
      <c r="C23" s="198" t="s">
        <v>191</v>
      </c>
      <c r="D23" s="199" t="s">
        <v>129</v>
      </c>
      <c r="E23" s="201" t="s">
        <v>130</v>
      </c>
      <c r="F23" s="202" t="s">
        <v>54</v>
      </c>
      <c r="G23" s="30" t="s">
        <v>131</v>
      </c>
      <c r="H23" s="30" t="s">
        <v>132</v>
      </c>
      <c r="I23" s="191" t="s">
        <v>133</v>
      </c>
      <c r="J23" s="193" t="s">
        <v>134</v>
      </c>
      <c r="K23" s="195">
        <v>0.01</v>
      </c>
      <c r="L23" s="217" t="s">
        <v>45</v>
      </c>
      <c r="M23" s="206" t="s">
        <v>118</v>
      </c>
      <c r="N23" s="18"/>
      <c r="O23" s="18"/>
      <c r="P23" s="18"/>
    </row>
    <row r="24" spans="1:16" ht="168.75" x14ac:dyDescent="0.25">
      <c r="A24" s="181"/>
      <c r="B24" s="182"/>
      <c r="C24" s="181"/>
      <c r="D24" s="200"/>
      <c r="E24" s="194"/>
      <c r="F24" s="203"/>
      <c r="G24" s="30" t="s">
        <v>135</v>
      </c>
      <c r="H24" s="30" t="s">
        <v>132</v>
      </c>
      <c r="I24" s="192"/>
      <c r="J24" s="194"/>
      <c r="K24" s="194"/>
      <c r="L24" s="216"/>
      <c r="M24" s="208"/>
      <c r="N24" s="18"/>
      <c r="O24" s="18"/>
      <c r="P24" s="18"/>
    </row>
    <row r="25" spans="1:16" ht="292.5" x14ac:dyDescent="0.25">
      <c r="A25" s="135">
        <v>8</v>
      </c>
      <c r="B25" s="196" t="s">
        <v>136</v>
      </c>
      <c r="C25" s="196" t="s">
        <v>192</v>
      </c>
      <c r="D25" s="135" t="s">
        <v>138</v>
      </c>
      <c r="E25" s="135" t="s">
        <v>139</v>
      </c>
      <c r="F25" s="9" t="s">
        <v>123</v>
      </c>
      <c r="G25" s="9" t="s">
        <v>140</v>
      </c>
      <c r="H25" s="135" t="s">
        <v>141</v>
      </c>
      <c r="I25" s="30" t="s">
        <v>142</v>
      </c>
      <c r="J25" s="30" t="s">
        <v>143</v>
      </c>
      <c r="K25" s="12">
        <v>1</v>
      </c>
      <c r="L25" s="23">
        <v>0</v>
      </c>
      <c r="M25" s="38" t="s">
        <v>118</v>
      </c>
      <c r="N25" s="18"/>
      <c r="O25" s="18"/>
      <c r="P25" s="18"/>
    </row>
    <row r="26" spans="1:16" ht="315" x14ac:dyDescent="0.25">
      <c r="A26" s="136"/>
      <c r="B26" s="180"/>
      <c r="C26" s="180"/>
      <c r="D26" s="136"/>
      <c r="E26" s="136"/>
      <c r="F26" s="9" t="s">
        <v>123</v>
      </c>
      <c r="G26" s="9" t="s">
        <v>144</v>
      </c>
      <c r="H26" s="136"/>
      <c r="I26" s="30" t="s">
        <v>142</v>
      </c>
      <c r="J26" s="30" t="s">
        <v>145</v>
      </c>
      <c r="K26" s="12">
        <v>1</v>
      </c>
      <c r="L26" s="23">
        <v>0</v>
      </c>
      <c r="M26" s="38" t="s">
        <v>118</v>
      </c>
      <c r="N26" s="18"/>
      <c r="O26" s="18"/>
      <c r="P26" s="18"/>
    </row>
    <row r="27" spans="1:16" ht="409.5" x14ac:dyDescent="0.25">
      <c r="A27" s="15">
        <v>9</v>
      </c>
      <c r="B27" s="8" t="s">
        <v>146</v>
      </c>
      <c r="C27" s="8" t="s">
        <v>193</v>
      </c>
      <c r="D27" s="9" t="s">
        <v>148</v>
      </c>
      <c r="E27" s="31" t="s">
        <v>149</v>
      </c>
      <c r="F27" s="13" t="s">
        <v>112</v>
      </c>
      <c r="G27" s="9" t="s">
        <v>150</v>
      </c>
      <c r="H27" s="9" t="s">
        <v>151</v>
      </c>
      <c r="I27" s="9" t="s">
        <v>152</v>
      </c>
      <c r="J27" s="10" t="s">
        <v>153</v>
      </c>
      <c r="K27" s="32">
        <v>0.08</v>
      </c>
      <c r="L27" s="23" t="s">
        <v>154</v>
      </c>
      <c r="M27" s="23" t="s">
        <v>118</v>
      </c>
      <c r="N27" s="18"/>
      <c r="O27" s="18"/>
      <c r="P27" s="18"/>
    </row>
    <row r="28" spans="1:16" ht="409.5" x14ac:dyDescent="0.25">
      <c r="A28" s="209">
        <v>10</v>
      </c>
      <c r="B28" s="196" t="s">
        <v>155</v>
      </c>
      <c r="C28" s="196" t="s">
        <v>194</v>
      </c>
      <c r="D28" s="210" t="s">
        <v>157</v>
      </c>
      <c r="E28" s="191" t="s">
        <v>158</v>
      </c>
      <c r="F28" s="25" t="s">
        <v>54</v>
      </c>
      <c r="G28" s="30" t="s">
        <v>159</v>
      </c>
      <c r="H28" s="33" t="s">
        <v>160</v>
      </c>
      <c r="I28" s="33" t="s">
        <v>161</v>
      </c>
      <c r="J28" s="34" t="s">
        <v>162</v>
      </c>
      <c r="K28" s="35">
        <v>1</v>
      </c>
      <c r="L28" s="214">
        <v>0.03</v>
      </c>
      <c r="M28" s="206" t="s">
        <v>118</v>
      </c>
      <c r="N28" s="18"/>
      <c r="O28" s="18"/>
      <c r="P28" s="18"/>
    </row>
    <row r="29" spans="1:16" ht="225" x14ac:dyDescent="0.25">
      <c r="A29" s="181"/>
      <c r="B29" s="197"/>
      <c r="C29" s="197"/>
      <c r="D29" s="211"/>
      <c r="E29" s="213"/>
      <c r="F29" s="25" t="s">
        <v>54</v>
      </c>
      <c r="G29" s="30" t="s">
        <v>163</v>
      </c>
      <c r="H29" s="25" t="s">
        <v>164</v>
      </c>
      <c r="I29" s="25" t="s">
        <v>165</v>
      </c>
      <c r="J29" s="27" t="s">
        <v>166</v>
      </c>
      <c r="K29" s="35">
        <v>1</v>
      </c>
      <c r="L29" s="215"/>
      <c r="M29" s="207"/>
      <c r="N29" s="18"/>
      <c r="O29" s="18"/>
      <c r="P29" s="18"/>
    </row>
    <row r="30" spans="1:16" ht="168.75" x14ac:dyDescent="0.25">
      <c r="A30" s="181"/>
      <c r="B30" s="197"/>
      <c r="C30" s="197"/>
      <c r="D30" s="211"/>
      <c r="E30" s="213"/>
      <c r="F30" s="25" t="s">
        <v>54</v>
      </c>
      <c r="G30" s="30" t="s">
        <v>167</v>
      </c>
      <c r="H30" s="33" t="s">
        <v>160</v>
      </c>
      <c r="I30" s="36" t="s">
        <v>168</v>
      </c>
      <c r="J30" s="27" t="s">
        <v>169</v>
      </c>
      <c r="K30" s="35">
        <v>0.03</v>
      </c>
      <c r="L30" s="215"/>
      <c r="M30" s="207"/>
      <c r="N30" s="18"/>
      <c r="O30" s="18"/>
      <c r="P30" s="18"/>
    </row>
    <row r="31" spans="1:16" ht="168.75" x14ac:dyDescent="0.25">
      <c r="A31" s="181"/>
      <c r="B31" s="180"/>
      <c r="C31" s="180"/>
      <c r="D31" s="212"/>
      <c r="E31" s="203"/>
      <c r="F31" s="25" t="s">
        <v>54</v>
      </c>
      <c r="G31" s="30" t="s">
        <v>170</v>
      </c>
      <c r="H31" s="33" t="s">
        <v>160</v>
      </c>
      <c r="I31" s="25" t="s">
        <v>171</v>
      </c>
      <c r="J31" s="27" t="s">
        <v>172</v>
      </c>
      <c r="K31" s="35">
        <v>0.03</v>
      </c>
      <c r="L31" s="216"/>
      <c r="M31" s="208"/>
      <c r="N31" s="18"/>
      <c r="O31" s="18"/>
      <c r="P31" s="18"/>
    </row>
  </sheetData>
  <mergeCells count="61">
    <mergeCell ref="M28:M31"/>
    <mergeCell ref="A28:A31"/>
    <mergeCell ref="B28:B31"/>
    <mergeCell ref="C28:C31"/>
    <mergeCell ref="D28:D31"/>
    <mergeCell ref="E28:E31"/>
    <mergeCell ref="L28:L31"/>
    <mergeCell ref="L23:L24"/>
    <mergeCell ref="M23:M24"/>
    <mergeCell ref="A25:A26"/>
    <mergeCell ref="B25:B26"/>
    <mergeCell ref="C25:C26"/>
    <mergeCell ref="D25:D26"/>
    <mergeCell ref="E25:E26"/>
    <mergeCell ref="H25:H26"/>
    <mergeCell ref="D23:D24"/>
    <mergeCell ref="E23:E24"/>
    <mergeCell ref="F23:F24"/>
    <mergeCell ref="I23:I24"/>
    <mergeCell ref="J23:J24"/>
    <mergeCell ref="K23:K24"/>
    <mergeCell ref="A17:A20"/>
    <mergeCell ref="B17:B20"/>
    <mergeCell ref="C17:C20"/>
    <mergeCell ref="A23:A24"/>
    <mergeCell ref="B23:B24"/>
    <mergeCell ref="C23:C24"/>
    <mergeCell ref="A13:A15"/>
    <mergeCell ref="B13:B15"/>
    <mergeCell ref="C13:C15"/>
    <mergeCell ref="D13:D15"/>
    <mergeCell ref="E13:E15"/>
    <mergeCell ref="F13:F15"/>
    <mergeCell ref="M9:M10"/>
    <mergeCell ref="N9:P9"/>
    <mergeCell ref="A11:A12"/>
    <mergeCell ref="B11:B12"/>
    <mergeCell ref="C11:C12"/>
    <mergeCell ref="D11:D12"/>
    <mergeCell ref="E11:E12"/>
    <mergeCell ref="F11:F12"/>
    <mergeCell ref="L11:L12"/>
    <mergeCell ref="G9:G10"/>
    <mergeCell ref="H9:H10"/>
    <mergeCell ref="I9:I10"/>
    <mergeCell ref="J9:J10"/>
    <mergeCell ref="K9:K10"/>
    <mergeCell ref="L9:L10"/>
    <mergeCell ref="F9:F10"/>
    <mergeCell ref="A3:C5"/>
    <mergeCell ref="D3:P3"/>
    <mergeCell ref="E4:N4"/>
    <mergeCell ref="E5:N5"/>
    <mergeCell ref="A7:B7"/>
    <mergeCell ref="N8:P8"/>
    <mergeCell ref="A9:A10"/>
    <mergeCell ref="B9:B10"/>
    <mergeCell ref="C9:C10"/>
    <mergeCell ref="D9:D10"/>
    <mergeCell ref="E9:E10"/>
    <mergeCell ref="A8:M8"/>
  </mergeCells>
  <dataValidations count="2">
    <dataValidation type="list" allowBlank="1" showErrorMessage="1" sqref="F27:F31 F17:F23" xr:uid="{BEC324B3-500D-4957-AE92-BC1D27865E44}">
      <formula1>"MONITOREAR,CONTROLAR,MINIMIZAR,OPTIMIZAR,REDUCIR,N/A"</formula1>
    </dataValidation>
    <dataValidation type="list" allowBlank="1" showErrorMessage="1" sqref="F11 F13 F16" xr:uid="{D41150ED-B2B0-41E2-9CC1-45F26C49CC36}">
      <formula1>"MANTENER,MONITOREAR,CONTROLAR,MINIMIZAR,OPTIMIZAR,REDUCIR,N/A"</formula1>
    </dataValidation>
  </dataValidations>
  <pageMargins left="0.7" right="0.7" top="0.75" bottom="0.75" header="0.3" footer="0.3"/>
  <drawing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BE2507-941F-43DA-96AA-D6469C0C9E64}">
  <dimension ref="A1:P31"/>
  <sheetViews>
    <sheetView workbookViewId="0">
      <selection activeCell="N11" sqref="N11"/>
    </sheetView>
  </sheetViews>
  <sheetFormatPr baseColWidth="10" defaultColWidth="11.42578125" defaultRowHeight="15" x14ac:dyDescent="0.25"/>
  <cols>
    <col min="1" max="2" width="11.42578125" style="7"/>
    <col min="3" max="3" width="14.42578125" style="7" customWidth="1"/>
    <col min="4" max="5" width="11.42578125" style="7"/>
    <col min="6" max="6" width="11.85546875" style="7" customWidth="1"/>
    <col min="7" max="7" width="13.42578125" style="7" customWidth="1"/>
    <col min="8" max="8" width="13.28515625" style="7" customWidth="1"/>
    <col min="9" max="9" width="13.7109375" style="7" customWidth="1"/>
    <col min="10" max="12" width="11.42578125" style="7"/>
    <col min="13" max="13" width="18.42578125" style="7" customWidth="1"/>
    <col min="14" max="16" width="30.7109375" style="7" customWidth="1"/>
    <col min="17" max="16384" width="11.42578125" style="7"/>
  </cols>
  <sheetData>
    <row r="1" spans="1:16" s="5" customFormat="1" ht="11.25" x14ac:dyDescent="0.2">
      <c r="A1" s="1"/>
      <c r="B1" s="2"/>
      <c r="C1" s="3"/>
      <c r="D1" s="3"/>
      <c r="E1" s="2"/>
      <c r="F1" s="3"/>
      <c r="G1" s="3"/>
      <c r="H1" s="1"/>
      <c r="I1" s="1"/>
      <c r="J1" s="4"/>
      <c r="L1" s="1"/>
      <c r="M1" s="1"/>
    </row>
    <row r="2" spans="1:16" s="5" customFormat="1" ht="12" thickBot="1" x14ac:dyDescent="0.25">
      <c r="A2" s="1"/>
      <c r="B2" s="2"/>
      <c r="C2" s="3"/>
      <c r="D2" s="3"/>
      <c r="E2" s="2"/>
      <c r="F2" s="3"/>
      <c r="G2" s="3"/>
      <c r="H2" s="1"/>
      <c r="I2" s="1"/>
      <c r="J2" s="4"/>
      <c r="L2" s="1"/>
      <c r="M2" s="1"/>
    </row>
    <row r="3" spans="1:16" s="5" customFormat="1" ht="15.75" customHeight="1" thickBot="1" x14ac:dyDescent="0.25">
      <c r="A3" s="144"/>
      <c r="B3" s="145"/>
      <c r="C3" s="146"/>
      <c r="D3" s="153" t="s">
        <v>75</v>
      </c>
      <c r="E3" s="154"/>
      <c r="F3" s="154"/>
      <c r="G3" s="154"/>
      <c r="H3" s="154"/>
      <c r="I3" s="154"/>
      <c r="J3" s="154"/>
      <c r="K3" s="154"/>
      <c r="L3" s="154"/>
      <c r="M3" s="154"/>
      <c r="N3" s="154"/>
      <c r="O3" s="154"/>
      <c r="P3" s="155"/>
    </row>
    <row r="4" spans="1:16" s="5" customFormat="1" ht="12" customHeight="1" thickBot="1" x14ac:dyDescent="0.25">
      <c r="A4" s="147"/>
      <c r="B4" s="148"/>
      <c r="C4" s="149"/>
      <c r="D4" s="21" t="s">
        <v>76</v>
      </c>
      <c r="E4" s="156" t="s">
        <v>77</v>
      </c>
      <c r="F4" s="157"/>
      <c r="G4" s="157"/>
      <c r="H4" s="157"/>
      <c r="I4" s="157"/>
      <c r="J4" s="157"/>
      <c r="K4" s="157"/>
      <c r="L4" s="157"/>
      <c r="M4" s="157"/>
      <c r="N4" s="158"/>
      <c r="O4" s="60" t="s">
        <v>78</v>
      </c>
      <c r="P4" s="61" t="s">
        <v>79</v>
      </c>
    </row>
    <row r="5" spans="1:16" s="5" customFormat="1" ht="15.75" customHeight="1" thickBot="1" x14ac:dyDescent="0.25">
      <c r="A5" s="150"/>
      <c r="B5" s="151"/>
      <c r="C5" s="152"/>
      <c r="D5" s="19" t="s">
        <v>80</v>
      </c>
      <c r="E5" s="159" t="s">
        <v>81</v>
      </c>
      <c r="F5" s="160"/>
      <c r="G5" s="160"/>
      <c r="H5" s="160"/>
      <c r="I5" s="160"/>
      <c r="J5" s="160"/>
      <c r="K5" s="160"/>
      <c r="L5" s="160"/>
      <c r="M5" s="160"/>
      <c r="N5" s="161"/>
      <c r="O5" s="43" t="s">
        <v>82</v>
      </c>
      <c r="P5" s="110">
        <v>2</v>
      </c>
    </row>
    <row r="6" spans="1:16" s="5" customFormat="1" ht="15.75" customHeight="1" thickBot="1" x14ac:dyDescent="0.25">
      <c r="A6" s="20"/>
      <c r="B6" s="20"/>
      <c r="C6" s="20"/>
      <c r="D6" s="20"/>
      <c r="E6" s="1"/>
      <c r="F6" s="1"/>
      <c r="G6" s="1"/>
      <c r="H6" s="1"/>
      <c r="I6" s="1"/>
      <c r="J6" s="1"/>
      <c r="K6" s="1"/>
      <c r="L6" s="1"/>
      <c r="M6" s="1"/>
      <c r="N6" s="1"/>
      <c r="O6" s="44"/>
      <c r="P6" s="20"/>
    </row>
    <row r="7" spans="1:16" ht="16.5" thickBot="1" x14ac:dyDescent="0.3">
      <c r="A7" s="162" t="s">
        <v>0</v>
      </c>
      <c r="B7" s="163"/>
      <c r="C7" s="6">
        <v>2026</v>
      </c>
    </row>
    <row r="8" spans="1:16" s="16" customFormat="1" ht="22.5" customHeight="1" thickBot="1" x14ac:dyDescent="0.3">
      <c r="A8" s="140" t="s">
        <v>30</v>
      </c>
      <c r="B8" s="140"/>
      <c r="C8" s="140"/>
      <c r="D8" s="140"/>
      <c r="E8" s="140"/>
      <c r="F8" s="140"/>
      <c r="G8" s="140"/>
      <c r="H8" s="140"/>
      <c r="I8" s="140"/>
      <c r="J8" s="140"/>
      <c r="K8" s="140"/>
      <c r="L8" s="140"/>
      <c r="M8" s="141"/>
      <c r="N8" s="164" t="s">
        <v>31</v>
      </c>
      <c r="O8" s="165"/>
      <c r="P8" s="165"/>
    </row>
    <row r="9" spans="1:16" s="16" customFormat="1" ht="20.25" customHeight="1" x14ac:dyDescent="0.25">
      <c r="A9" s="166" t="s">
        <v>25</v>
      </c>
      <c r="B9" s="168" t="s">
        <v>1</v>
      </c>
      <c r="C9" s="168" t="s">
        <v>2</v>
      </c>
      <c r="D9" s="170" t="s">
        <v>3</v>
      </c>
      <c r="E9" s="142" t="s">
        <v>4</v>
      </c>
      <c r="F9" s="142" t="s">
        <v>5</v>
      </c>
      <c r="G9" s="142" t="s">
        <v>26</v>
      </c>
      <c r="H9" s="142" t="s">
        <v>6</v>
      </c>
      <c r="I9" s="142" t="s">
        <v>27</v>
      </c>
      <c r="J9" s="142" t="s">
        <v>7</v>
      </c>
      <c r="K9" s="142" t="s">
        <v>8</v>
      </c>
      <c r="L9" s="142" t="s">
        <v>28</v>
      </c>
      <c r="M9" s="175" t="s">
        <v>29</v>
      </c>
      <c r="N9" s="177" t="s">
        <v>196</v>
      </c>
      <c r="O9" s="178"/>
      <c r="P9" s="179"/>
    </row>
    <row r="10" spans="1:16" s="16" customFormat="1" ht="21" customHeight="1" thickBot="1" x14ac:dyDescent="0.3">
      <c r="A10" s="167"/>
      <c r="B10" s="169"/>
      <c r="C10" s="169"/>
      <c r="D10" s="171"/>
      <c r="E10" s="143"/>
      <c r="F10" s="143"/>
      <c r="G10" s="143"/>
      <c r="H10" s="143"/>
      <c r="I10" s="143"/>
      <c r="J10" s="143"/>
      <c r="K10" s="143"/>
      <c r="L10" s="143"/>
      <c r="M10" s="176"/>
      <c r="N10" s="59" t="s">
        <v>9</v>
      </c>
      <c r="O10" s="41" t="s">
        <v>10</v>
      </c>
      <c r="P10" s="42" t="s">
        <v>11</v>
      </c>
    </row>
    <row r="11" spans="1:16" ht="213.75" customHeight="1" x14ac:dyDescent="0.25">
      <c r="A11" s="180">
        <v>1</v>
      </c>
      <c r="B11" s="180" t="s">
        <v>36</v>
      </c>
      <c r="C11" s="180" t="s">
        <v>185</v>
      </c>
      <c r="D11" s="136" t="s">
        <v>38</v>
      </c>
      <c r="E11" s="136" t="s">
        <v>39</v>
      </c>
      <c r="F11" s="183" t="s">
        <v>40</v>
      </c>
      <c r="G11" s="15" t="s">
        <v>41</v>
      </c>
      <c r="H11" s="15" t="s">
        <v>42</v>
      </c>
      <c r="I11" s="15" t="s">
        <v>43</v>
      </c>
      <c r="J11" s="14" t="s">
        <v>44</v>
      </c>
      <c r="K11" s="15">
        <v>25</v>
      </c>
      <c r="L11" s="185" t="s">
        <v>45</v>
      </c>
      <c r="M11" s="40" t="s">
        <v>46</v>
      </c>
      <c r="N11" s="17"/>
      <c r="O11" s="17"/>
      <c r="P11" s="17"/>
    </row>
    <row r="12" spans="1:16" ht="270" x14ac:dyDescent="0.25">
      <c r="A12" s="181"/>
      <c r="B12" s="182"/>
      <c r="C12" s="181"/>
      <c r="D12" s="181"/>
      <c r="E12" s="181"/>
      <c r="F12" s="184"/>
      <c r="G12" s="9" t="s">
        <v>47</v>
      </c>
      <c r="H12" s="9" t="s">
        <v>48</v>
      </c>
      <c r="I12" s="9" t="s">
        <v>49</v>
      </c>
      <c r="J12" s="9" t="s">
        <v>50</v>
      </c>
      <c r="K12" s="12">
        <v>0.03</v>
      </c>
      <c r="L12" s="186"/>
      <c r="M12" s="37" t="s">
        <v>46</v>
      </c>
      <c r="N12" s="18"/>
      <c r="O12" s="18"/>
      <c r="P12" s="18"/>
    </row>
    <row r="13" spans="1:16" ht="213.75" customHeight="1" x14ac:dyDescent="0.25">
      <c r="A13" s="189">
        <v>2</v>
      </c>
      <c r="B13" s="189" t="s">
        <v>51</v>
      </c>
      <c r="C13" s="189" t="s">
        <v>186</v>
      </c>
      <c r="D13" s="135" t="s">
        <v>52</v>
      </c>
      <c r="E13" s="135" t="s">
        <v>53</v>
      </c>
      <c r="F13" s="172" t="s">
        <v>54</v>
      </c>
      <c r="G13" s="13" t="s">
        <v>55</v>
      </c>
      <c r="H13" s="9" t="s">
        <v>56</v>
      </c>
      <c r="I13" s="9" t="s">
        <v>57</v>
      </c>
      <c r="J13" s="9" t="s">
        <v>44</v>
      </c>
      <c r="K13" s="10">
        <v>25</v>
      </c>
      <c r="L13" s="11" t="s">
        <v>58</v>
      </c>
      <c r="M13" s="23" t="s">
        <v>46</v>
      </c>
      <c r="N13" s="18"/>
      <c r="O13" s="18"/>
      <c r="P13" s="18"/>
    </row>
    <row r="14" spans="1:16" ht="168.75" x14ac:dyDescent="0.25">
      <c r="A14" s="189"/>
      <c r="B14" s="189"/>
      <c r="C14" s="189"/>
      <c r="D14" s="190"/>
      <c r="E14" s="190"/>
      <c r="F14" s="173"/>
      <c r="G14" s="13" t="s">
        <v>59</v>
      </c>
      <c r="H14" s="9" t="s">
        <v>56</v>
      </c>
      <c r="I14" s="9" t="s">
        <v>60</v>
      </c>
      <c r="J14" s="9" t="s">
        <v>61</v>
      </c>
      <c r="K14" s="12" t="s">
        <v>62</v>
      </c>
      <c r="L14" s="11" t="s">
        <v>58</v>
      </c>
      <c r="M14" s="23" t="s">
        <v>46</v>
      </c>
      <c r="N14" s="18"/>
      <c r="O14" s="18"/>
      <c r="P14" s="18"/>
    </row>
    <row r="15" spans="1:16" ht="191.25" x14ac:dyDescent="0.25">
      <c r="A15" s="181"/>
      <c r="B15" s="182"/>
      <c r="C15" s="181"/>
      <c r="D15" s="190"/>
      <c r="E15" s="190"/>
      <c r="F15" s="174"/>
      <c r="G15" s="9" t="s">
        <v>63</v>
      </c>
      <c r="H15" s="9" t="s">
        <v>56</v>
      </c>
      <c r="I15" s="9" t="s">
        <v>64</v>
      </c>
      <c r="J15" s="9" t="s">
        <v>65</v>
      </c>
      <c r="K15" s="12">
        <v>1</v>
      </c>
      <c r="L15" s="11" t="s">
        <v>58</v>
      </c>
      <c r="M15" s="23" t="s">
        <v>46</v>
      </c>
      <c r="N15" s="18"/>
      <c r="O15" s="18"/>
      <c r="P15" s="18"/>
    </row>
    <row r="16" spans="1:16" ht="409.5" x14ac:dyDescent="0.25">
      <c r="A16" s="8">
        <v>3</v>
      </c>
      <c r="B16" s="8" t="s">
        <v>66</v>
      </c>
      <c r="C16" s="8" t="s">
        <v>187</v>
      </c>
      <c r="D16" s="9" t="s">
        <v>68</v>
      </c>
      <c r="E16" s="9" t="s">
        <v>69</v>
      </c>
      <c r="F16" s="13" t="s">
        <v>40</v>
      </c>
      <c r="G16" s="9" t="s">
        <v>70</v>
      </c>
      <c r="H16" s="9" t="s">
        <v>71</v>
      </c>
      <c r="I16" s="10" t="s">
        <v>72</v>
      </c>
      <c r="J16" s="9" t="s">
        <v>73</v>
      </c>
      <c r="K16" s="12" t="s">
        <v>74</v>
      </c>
      <c r="L16" s="11" t="s">
        <v>58</v>
      </c>
      <c r="M16" s="23" t="s">
        <v>46</v>
      </c>
      <c r="N16" s="18"/>
      <c r="O16" s="18"/>
      <c r="P16" s="18"/>
    </row>
    <row r="17" spans="1:16" ht="393.75" x14ac:dyDescent="0.25">
      <c r="A17" s="135">
        <v>4</v>
      </c>
      <c r="B17" s="196" t="s">
        <v>83</v>
      </c>
      <c r="C17" s="196" t="s">
        <v>188</v>
      </c>
      <c r="D17" s="9" t="s">
        <v>85</v>
      </c>
      <c r="E17" s="9" t="s">
        <v>86</v>
      </c>
      <c r="F17" s="13" t="s">
        <v>40</v>
      </c>
      <c r="G17" s="9" t="s">
        <v>87</v>
      </c>
      <c r="H17" s="9" t="s">
        <v>88</v>
      </c>
      <c r="I17" s="9" t="s">
        <v>89</v>
      </c>
      <c r="J17" s="9" t="s">
        <v>90</v>
      </c>
      <c r="K17" s="12">
        <v>0.02</v>
      </c>
      <c r="L17" s="23" t="s">
        <v>58</v>
      </c>
      <c r="M17" s="23" t="s">
        <v>91</v>
      </c>
      <c r="N17" s="18"/>
      <c r="O17" s="18"/>
      <c r="P17" s="18"/>
    </row>
    <row r="18" spans="1:16" ht="409.5" x14ac:dyDescent="0.25">
      <c r="A18" s="190"/>
      <c r="B18" s="197"/>
      <c r="C18" s="197"/>
      <c r="D18" s="9" t="s">
        <v>92</v>
      </c>
      <c r="E18" s="9" t="s">
        <v>93</v>
      </c>
      <c r="F18" s="13" t="s">
        <v>40</v>
      </c>
      <c r="G18" s="9" t="s">
        <v>94</v>
      </c>
      <c r="H18" s="9" t="s">
        <v>88</v>
      </c>
      <c r="I18" s="9" t="s">
        <v>95</v>
      </c>
      <c r="J18" s="9" t="s">
        <v>96</v>
      </c>
      <c r="K18" s="12">
        <v>0.02</v>
      </c>
      <c r="L18" s="23"/>
      <c r="M18" s="23" t="s">
        <v>91</v>
      </c>
      <c r="N18" s="18"/>
      <c r="O18" s="18"/>
      <c r="P18" s="18"/>
    </row>
    <row r="19" spans="1:16" ht="393.75" x14ac:dyDescent="0.25">
      <c r="A19" s="190"/>
      <c r="B19" s="197"/>
      <c r="C19" s="197"/>
      <c r="D19" s="9" t="s">
        <v>97</v>
      </c>
      <c r="E19" s="9" t="s">
        <v>98</v>
      </c>
      <c r="F19" s="13" t="s">
        <v>40</v>
      </c>
      <c r="G19" s="9" t="s">
        <v>99</v>
      </c>
      <c r="H19" s="9" t="s">
        <v>88</v>
      </c>
      <c r="I19" s="9" t="s">
        <v>100</v>
      </c>
      <c r="J19" s="9" t="s">
        <v>101</v>
      </c>
      <c r="K19" s="12">
        <v>0.02</v>
      </c>
      <c r="L19" s="23"/>
      <c r="M19" s="23" t="s">
        <v>91</v>
      </c>
      <c r="N19" s="18"/>
      <c r="O19" s="18"/>
      <c r="P19" s="18"/>
    </row>
    <row r="20" spans="1:16" ht="135" x14ac:dyDescent="0.25">
      <c r="A20" s="136"/>
      <c r="B20" s="180"/>
      <c r="C20" s="180"/>
      <c r="D20" s="9" t="s">
        <v>102</v>
      </c>
      <c r="E20" s="9" t="s">
        <v>103</v>
      </c>
      <c r="F20" s="13" t="s">
        <v>40</v>
      </c>
      <c r="G20" s="9" t="s">
        <v>104</v>
      </c>
      <c r="H20" s="9" t="s">
        <v>105</v>
      </c>
      <c r="I20" s="9" t="s">
        <v>106</v>
      </c>
      <c r="J20" s="9" t="s">
        <v>107</v>
      </c>
      <c r="K20" s="12">
        <v>0.5</v>
      </c>
      <c r="L20" s="23"/>
      <c r="M20" s="23" t="s">
        <v>91</v>
      </c>
      <c r="N20" s="18"/>
      <c r="O20" s="18"/>
      <c r="P20" s="18"/>
    </row>
    <row r="21" spans="1:16" ht="409.5" x14ac:dyDescent="0.25">
      <c r="A21" s="9">
        <v>5</v>
      </c>
      <c r="B21" s="8" t="s">
        <v>108</v>
      </c>
      <c r="C21" s="24" t="s">
        <v>189</v>
      </c>
      <c r="D21" s="25" t="s">
        <v>110</v>
      </c>
      <c r="E21" s="25" t="s">
        <v>111</v>
      </c>
      <c r="F21" s="25" t="s">
        <v>112</v>
      </c>
      <c r="G21" s="25" t="s">
        <v>113</v>
      </c>
      <c r="H21" s="13" t="s">
        <v>114</v>
      </c>
      <c r="I21" s="26" t="s">
        <v>115</v>
      </c>
      <c r="J21" s="26" t="s">
        <v>116</v>
      </c>
      <c r="K21" s="25" t="s">
        <v>117</v>
      </c>
      <c r="L21" s="27" t="s">
        <v>58</v>
      </c>
      <c r="M21" s="38" t="s">
        <v>118</v>
      </c>
      <c r="N21" s="18"/>
      <c r="O21" s="18"/>
      <c r="P21" s="18"/>
    </row>
    <row r="22" spans="1:16" ht="409.5" x14ac:dyDescent="0.25">
      <c r="A22" s="22">
        <v>6</v>
      </c>
      <c r="B22" s="22" t="s">
        <v>119</v>
      </c>
      <c r="C22" s="22" t="s">
        <v>190</v>
      </c>
      <c r="D22" s="28" t="s">
        <v>121</v>
      </c>
      <c r="E22" s="9" t="s">
        <v>122</v>
      </c>
      <c r="F22" s="9" t="s">
        <v>123</v>
      </c>
      <c r="G22" s="9" t="s">
        <v>124</v>
      </c>
      <c r="H22" s="9" t="s">
        <v>114</v>
      </c>
      <c r="I22" s="9" t="s">
        <v>125</v>
      </c>
      <c r="J22" s="9" t="s">
        <v>126</v>
      </c>
      <c r="K22" s="12">
        <v>0.05</v>
      </c>
      <c r="L22" s="29" t="s">
        <v>45</v>
      </c>
      <c r="M22" s="23" t="s">
        <v>118</v>
      </c>
      <c r="N22" s="18"/>
      <c r="O22" s="18"/>
      <c r="P22" s="18"/>
    </row>
    <row r="23" spans="1:16" ht="90" x14ac:dyDescent="0.25">
      <c r="A23" s="189">
        <v>7</v>
      </c>
      <c r="B23" s="189" t="s">
        <v>127</v>
      </c>
      <c r="C23" s="198" t="s">
        <v>191</v>
      </c>
      <c r="D23" s="199" t="s">
        <v>129</v>
      </c>
      <c r="E23" s="201" t="s">
        <v>130</v>
      </c>
      <c r="F23" s="202" t="s">
        <v>54</v>
      </c>
      <c r="G23" s="30" t="s">
        <v>131</v>
      </c>
      <c r="H23" s="30" t="s">
        <v>132</v>
      </c>
      <c r="I23" s="191" t="s">
        <v>133</v>
      </c>
      <c r="J23" s="193" t="s">
        <v>134</v>
      </c>
      <c r="K23" s="195">
        <v>0.01</v>
      </c>
      <c r="L23" s="217" t="s">
        <v>45</v>
      </c>
      <c r="M23" s="206" t="s">
        <v>118</v>
      </c>
      <c r="N23" s="18"/>
      <c r="O23" s="18"/>
      <c r="P23" s="18"/>
    </row>
    <row r="24" spans="1:16" ht="168.75" x14ac:dyDescent="0.25">
      <c r="A24" s="181"/>
      <c r="B24" s="182"/>
      <c r="C24" s="181"/>
      <c r="D24" s="200"/>
      <c r="E24" s="194"/>
      <c r="F24" s="203"/>
      <c r="G24" s="30" t="s">
        <v>135</v>
      </c>
      <c r="H24" s="30" t="s">
        <v>132</v>
      </c>
      <c r="I24" s="192"/>
      <c r="J24" s="194"/>
      <c r="K24" s="194"/>
      <c r="L24" s="216"/>
      <c r="M24" s="208"/>
      <c r="N24" s="18"/>
      <c r="O24" s="18"/>
      <c r="P24" s="18"/>
    </row>
    <row r="25" spans="1:16" ht="292.5" x14ac:dyDescent="0.25">
      <c r="A25" s="135">
        <v>8</v>
      </c>
      <c r="B25" s="196" t="s">
        <v>136</v>
      </c>
      <c r="C25" s="196" t="s">
        <v>192</v>
      </c>
      <c r="D25" s="135" t="s">
        <v>138</v>
      </c>
      <c r="E25" s="135" t="s">
        <v>139</v>
      </c>
      <c r="F25" s="9" t="s">
        <v>123</v>
      </c>
      <c r="G25" s="9" t="s">
        <v>140</v>
      </c>
      <c r="H25" s="135" t="s">
        <v>141</v>
      </c>
      <c r="I25" s="30" t="s">
        <v>142</v>
      </c>
      <c r="J25" s="30" t="s">
        <v>143</v>
      </c>
      <c r="K25" s="12">
        <v>1</v>
      </c>
      <c r="L25" s="23">
        <v>0</v>
      </c>
      <c r="M25" s="38" t="s">
        <v>118</v>
      </c>
      <c r="N25" s="18"/>
      <c r="O25" s="18"/>
      <c r="P25" s="18"/>
    </row>
    <row r="26" spans="1:16" ht="315" x14ac:dyDescent="0.25">
      <c r="A26" s="136"/>
      <c r="B26" s="180"/>
      <c r="C26" s="180"/>
      <c r="D26" s="136"/>
      <c r="E26" s="136"/>
      <c r="F26" s="9" t="s">
        <v>123</v>
      </c>
      <c r="G26" s="9" t="s">
        <v>144</v>
      </c>
      <c r="H26" s="136"/>
      <c r="I26" s="30" t="s">
        <v>142</v>
      </c>
      <c r="J26" s="30" t="s">
        <v>145</v>
      </c>
      <c r="K26" s="12">
        <v>1</v>
      </c>
      <c r="L26" s="23">
        <v>0</v>
      </c>
      <c r="M26" s="38" t="s">
        <v>118</v>
      </c>
      <c r="N26" s="18"/>
      <c r="O26" s="18"/>
      <c r="P26" s="18"/>
    </row>
    <row r="27" spans="1:16" ht="409.5" x14ac:dyDescent="0.25">
      <c r="A27" s="15">
        <v>9</v>
      </c>
      <c r="B27" s="8" t="s">
        <v>146</v>
      </c>
      <c r="C27" s="8" t="s">
        <v>193</v>
      </c>
      <c r="D27" s="9" t="s">
        <v>148</v>
      </c>
      <c r="E27" s="31" t="s">
        <v>149</v>
      </c>
      <c r="F27" s="13" t="s">
        <v>112</v>
      </c>
      <c r="G27" s="9" t="s">
        <v>150</v>
      </c>
      <c r="H27" s="9" t="s">
        <v>151</v>
      </c>
      <c r="I27" s="9" t="s">
        <v>152</v>
      </c>
      <c r="J27" s="10" t="s">
        <v>153</v>
      </c>
      <c r="K27" s="32">
        <v>0.08</v>
      </c>
      <c r="L27" s="23" t="s">
        <v>154</v>
      </c>
      <c r="M27" s="23" t="s">
        <v>118</v>
      </c>
      <c r="N27" s="18"/>
      <c r="O27" s="18"/>
      <c r="P27" s="18"/>
    </row>
    <row r="28" spans="1:16" ht="409.5" x14ac:dyDescent="0.25">
      <c r="A28" s="209">
        <v>10</v>
      </c>
      <c r="B28" s="196" t="s">
        <v>155</v>
      </c>
      <c r="C28" s="196" t="s">
        <v>194</v>
      </c>
      <c r="D28" s="210" t="s">
        <v>157</v>
      </c>
      <c r="E28" s="191" t="s">
        <v>158</v>
      </c>
      <c r="F28" s="25" t="s">
        <v>54</v>
      </c>
      <c r="G28" s="30" t="s">
        <v>159</v>
      </c>
      <c r="H28" s="33" t="s">
        <v>160</v>
      </c>
      <c r="I28" s="33" t="s">
        <v>161</v>
      </c>
      <c r="J28" s="34" t="s">
        <v>162</v>
      </c>
      <c r="K28" s="35">
        <v>1</v>
      </c>
      <c r="L28" s="214">
        <v>0.03</v>
      </c>
      <c r="M28" s="206" t="s">
        <v>118</v>
      </c>
      <c r="N28" s="18"/>
      <c r="O28" s="18"/>
      <c r="P28" s="18"/>
    </row>
    <row r="29" spans="1:16" ht="225" x14ac:dyDescent="0.25">
      <c r="A29" s="181"/>
      <c r="B29" s="197"/>
      <c r="C29" s="197"/>
      <c r="D29" s="211"/>
      <c r="E29" s="213"/>
      <c r="F29" s="25" t="s">
        <v>54</v>
      </c>
      <c r="G29" s="30" t="s">
        <v>163</v>
      </c>
      <c r="H29" s="25" t="s">
        <v>164</v>
      </c>
      <c r="I29" s="25" t="s">
        <v>165</v>
      </c>
      <c r="J29" s="27" t="s">
        <v>166</v>
      </c>
      <c r="K29" s="35">
        <v>1</v>
      </c>
      <c r="L29" s="215"/>
      <c r="M29" s="207"/>
      <c r="N29" s="18"/>
      <c r="O29" s="18"/>
      <c r="P29" s="18"/>
    </row>
    <row r="30" spans="1:16" ht="168.75" x14ac:dyDescent="0.25">
      <c r="A30" s="181"/>
      <c r="B30" s="197"/>
      <c r="C30" s="197"/>
      <c r="D30" s="211"/>
      <c r="E30" s="213"/>
      <c r="F30" s="25" t="s">
        <v>54</v>
      </c>
      <c r="G30" s="30" t="s">
        <v>167</v>
      </c>
      <c r="H30" s="33" t="s">
        <v>160</v>
      </c>
      <c r="I30" s="36" t="s">
        <v>168</v>
      </c>
      <c r="J30" s="27" t="s">
        <v>169</v>
      </c>
      <c r="K30" s="35">
        <v>0.03</v>
      </c>
      <c r="L30" s="215"/>
      <c r="M30" s="207"/>
      <c r="N30" s="18"/>
      <c r="O30" s="18"/>
      <c r="P30" s="18"/>
    </row>
    <row r="31" spans="1:16" ht="168.75" x14ac:dyDescent="0.25">
      <c r="A31" s="181"/>
      <c r="B31" s="180"/>
      <c r="C31" s="180"/>
      <c r="D31" s="212"/>
      <c r="E31" s="203"/>
      <c r="F31" s="25" t="s">
        <v>54</v>
      </c>
      <c r="G31" s="30" t="s">
        <v>170</v>
      </c>
      <c r="H31" s="33" t="s">
        <v>160</v>
      </c>
      <c r="I31" s="25" t="s">
        <v>171</v>
      </c>
      <c r="J31" s="27" t="s">
        <v>172</v>
      </c>
      <c r="K31" s="35">
        <v>0.03</v>
      </c>
      <c r="L31" s="216"/>
      <c r="M31" s="208"/>
      <c r="N31" s="18"/>
      <c r="O31" s="18"/>
      <c r="P31" s="18"/>
    </row>
  </sheetData>
  <mergeCells count="61">
    <mergeCell ref="M28:M31"/>
    <mergeCell ref="A28:A31"/>
    <mergeCell ref="B28:B31"/>
    <mergeCell ref="C28:C31"/>
    <mergeCell ref="D28:D31"/>
    <mergeCell ref="E28:E31"/>
    <mergeCell ref="L28:L31"/>
    <mergeCell ref="L23:L24"/>
    <mergeCell ref="M23:M24"/>
    <mergeCell ref="A25:A26"/>
    <mergeCell ref="B25:B26"/>
    <mergeCell ref="C25:C26"/>
    <mergeCell ref="D25:D26"/>
    <mergeCell ref="E25:E26"/>
    <mergeCell ref="H25:H26"/>
    <mergeCell ref="D23:D24"/>
    <mergeCell ref="E23:E24"/>
    <mergeCell ref="F23:F24"/>
    <mergeCell ref="I23:I24"/>
    <mergeCell ref="J23:J24"/>
    <mergeCell ref="K23:K24"/>
    <mergeCell ref="A17:A20"/>
    <mergeCell ref="B17:B20"/>
    <mergeCell ref="C17:C20"/>
    <mergeCell ref="A23:A24"/>
    <mergeCell ref="B23:B24"/>
    <mergeCell ref="C23:C24"/>
    <mergeCell ref="A13:A15"/>
    <mergeCell ref="B13:B15"/>
    <mergeCell ref="C13:C15"/>
    <mergeCell ref="D13:D15"/>
    <mergeCell ref="E13:E15"/>
    <mergeCell ref="F13:F15"/>
    <mergeCell ref="M9:M10"/>
    <mergeCell ref="N9:P9"/>
    <mergeCell ref="A11:A12"/>
    <mergeCell ref="B11:B12"/>
    <mergeCell ref="C11:C12"/>
    <mergeCell ref="D11:D12"/>
    <mergeCell ref="E11:E12"/>
    <mergeCell ref="F11:F12"/>
    <mergeCell ref="L11:L12"/>
    <mergeCell ref="G9:G10"/>
    <mergeCell ref="H9:H10"/>
    <mergeCell ref="I9:I10"/>
    <mergeCell ref="J9:J10"/>
    <mergeCell ref="K9:K10"/>
    <mergeCell ref="L9:L10"/>
    <mergeCell ref="F9:F10"/>
    <mergeCell ref="A3:C5"/>
    <mergeCell ref="D3:P3"/>
    <mergeCell ref="E4:N4"/>
    <mergeCell ref="E5:N5"/>
    <mergeCell ref="A7:B7"/>
    <mergeCell ref="N8:P8"/>
    <mergeCell ref="A9:A10"/>
    <mergeCell ref="B9:B10"/>
    <mergeCell ref="C9:C10"/>
    <mergeCell ref="D9:D10"/>
    <mergeCell ref="E9:E10"/>
    <mergeCell ref="A8:M8"/>
  </mergeCells>
  <dataValidations count="2">
    <dataValidation type="list" allowBlank="1" showErrorMessage="1" sqref="F11 F13 F16" xr:uid="{370BC11A-8398-44FD-AC2F-A91024F034E3}">
      <formula1>"MANTENER,MONITOREAR,CONTROLAR,MINIMIZAR,OPTIMIZAR,REDUCIR,N/A"</formula1>
    </dataValidation>
    <dataValidation type="list" allowBlank="1" showErrorMessage="1" sqref="F27:F31 F17:F23" xr:uid="{FDE4955B-AD97-4B9A-9E0B-CC62FBC2B585}">
      <formula1>"MONITOREAR,CONTROLAR,MINIMIZAR,OPTIMIZAR,REDUCIR,N/A"</formula1>
    </dataValidation>
  </dataValidations>
  <pageMargins left="0.7" right="0.7" top="0.75" bottom="0.75" header="0.3" footer="0.3"/>
  <drawing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B35576-F8A3-4AA8-832C-6E0D3FA2F9FF}">
  <dimension ref="A1:U21"/>
  <sheetViews>
    <sheetView workbookViewId="0">
      <selection activeCell="K19" sqref="K19"/>
    </sheetView>
  </sheetViews>
  <sheetFormatPr baseColWidth="10" defaultRowHeight="15" x14ac:dyDescent="0.25"/>
  <cols>
    <col min="1" max="1" width="7.85546875" style="56" bestFit="1" customWidth="1"/>
    <col min="2" max="2" width="24.140625" customWidth="1"/>
    <col min="3" max="3" width="22.42578125" bestFit="1" customWidth="1"/>
    <col min="4" max="4" width="16.42578125" style="56" bestFit="1" customWidth="1"/>
    <col min="5" max="5" width="29.42578125" style="57" bestFit="1" customWidth="1"/>
    <col min="6" max="7" width="16.42578125" style="58" bestFit="1" customWidth="1"/>
    <col min="8" max="8" width="14.85546875" bestFit="1" customWidth="1"/>
    <col min="9" max="9" width="11.28515625" customWidth="1"/>
    <col min="10" max="10" width="16.85546875" bestFit="1" customWidth="1"/>
    <col min="11" max="11" width="12" bestFit="1" customWidth="1"/>
    <col min="12" max="12" width="14.85546875" bestFit="1" customWidth="1"/>
    <col min="14" max="14" width="16.85546875" bestFit="1" customWidth="1"/>
    <col min="16" max="16" width="14.85546875" bestFit="1" customWidth="1"/>
    <col min="18" max="18" width="17.85546875" bestFit="1" customWidth="1"/>
    <col min="20" max="20" width="14.85546875" bestFit="1" customWidth="1"/>
  </cols>
  <sheetData>
    <row r="1" spans="1:21" s="68" customFormat="1" ht="14.25" thickBot="1" x14ac:dyDescent="0.3">
      <c r="A1" s="255"/>
      <c r="B1" s="256"/>
      <c r="C1" s="257"/>
      <c r="D1" s="248" t="s">
        <v>75</v>
      </c>
      <c r="E1" s="249"/>
      <c r="F1" s="249"/>
      <c r="G1" s="249"/>
      <c r="H1" s="249"/>
      <c r="I1" s="249"/>
      <c r="J1" s="249"/>
      <c r="K1" s="249"/>
      <c r="L1" s="249"/>
      <c r="M1" s="249"/>
      <c r="N1" s="249"/>
      <c r="O1" s="249"/>
      <c r="P1" s="249"/>
      <c r="Q1" s="249"/>
      <c r="R1" s="249"/>
      <c r="S1" s="249"/>
      <c r="T1" s="249"/>
      <c r="U1" s="250"/>
    </row>
    <row r="2" spans="1:21" s="68" customFormat="1" ht="21" customHeight="1" thickBot="1" x14ac:dyDescent="0.3">
      <c r="A2" s="258"/>
      <c r="B2" s="259"/>
      <c r="C2" s="260"/>
      <c r="D2" s="69" t="s">
        <v>76</v>
      </c>
      <c r="E2" s="269" t="s">
        <v>77</v>
      </c>
      <c r="F2" s="270"/>
      <c r="G2" s="270"/>
      <c r="H2" s="270"/>
      <c r="I2" s="270"/>
      <c r="J2" s="270"/>
      <c r="K2" s="270"/>
      <c r="L2" s="270"/>
      <c r="M2" s="270"/>
      <c r="N2" s="270"/>
      <c r="O2" s="270"/>
      <c r="P2" s="270"/>
      <c r="Q2" s="270"/>
      <c r="R2" s="270"/>
      <c r="S2" s="270"/>
      <c r="T2" s="271"/>
      <c r="U2" s="70" t="s">
        <v>79</v>
      </c>
    </row>
    <row r="3" spans="1:21" s="68" customFormat="1" ht="14.25" thickBot="1" x14ac:dyDescent="0.3">
      <c r="A3" s="261"/>
      <c r="B3" s="262"/>
      <c r="C3" s="263"/>
      <c r="D3" s="71" t="s">
        <v>80</v>
      </c>
      <c r="E3" s="272" t="s">
        <v>81</v>
      </c>
      <c r="F3" s="273"/>
      <c r="G3" s="273"/>
      <c r="H3" s="273"/>
      <c r="I3" s="273"/>
      <c r="J3" s="273"/>
      <c r="K3" s="273"/>
      <c r="L3" s="273"/>
      <c r="M3" s="273"/>
      <c r="N3" s="273"/>
      <c r="O3" s="273"/>
      <c r="P3" s="273"/>
      <c r="Q3" s="273"/>
      <c r="R3" s="273"/>
      <c r="S3" s="273"/>
      <c r="T3" s="274"/>
      <c r="U3" s="70">
        <v>2</v>
      </c>
    </row>
    <row r="4" spans="1:21" ht="21" thickBot="1" x14ac:dyDescent="0.3">
      <c r="A4" s="45"/>
      <c r="B4" s="45"/>
      <c r="C4" s="45"/>
      <c r="D4" s="46"/>
      <c r="E4" s="47"/>
      <c r="F4" s="48"/>
      <c r="G4" s="48"/>
      <c r="H4" s="45"/>
      <c r="I4" s="45"/>
    </row>
    <row r="5" spans="1:21" ht="21" thickBot="1" x14ac:dyDescent="0.3">
      <c r="A5" s="264" t="s">
        <v>173</v>
      </c>
      <c r="B5" s="265"/>
      <c r="C5" s="49" t="s">
        <v>177</v>
      </c>
      <c r="D5" s="46"/>
      <c r="E5" s="47"/>
      <c r="F5" s="48"/>
      <c r="G5" s="48"/>
      <c r="H5" s="45"/>
      <c r="I5" s="45"/>
    </row>
    <row r="6" spans="1:21" ht="21" thickBot="1" x14ac:dyDescent="0.3">
      <c r="A6" s="45"/>
      <c r="B6" s="45"/>
      <c r="C6" s="45"/>
      <c r="D6" s="46"/>
      <c r="E6" s="47"/>
      <c r="F6" s="48"/>
      <c r="G6" s="48"/>
      <c r="H6" s="45"/>
      <c r="I6" s="45"/>
    </row>
    <row r="7" spans="1:21" ht="15" customHeight="1" x14ac:dyDescent="0.25">
      <c r="A7" s="166" t="s">
        <v>12</v>
      </c>
      <c r="B7" s="277" t="s">
        <v>2</v>
      </c>
      <c r="C7" s="277"/>
      <c r="D7" s="277" t="s">
        <v>1</v>
      </c>
      <c r="E7" s="279" t="s">
        <v>29</v>
      </c>
      <c r="F7" s="266" t="s">
        <v>32</v>
      </c>
      <c r="G7" s="267"/>
      <c r="H7" s="267"/>
      <c r="I7" s="268"/>
      <c r="J7" s="266" t="s">
        <v>33</v>
      </c>
      <c r="K7" s="267"/>
      <c r="L7" s="267"/>
      <c r="M7" s="268"/>
      <c r="N7" s="266" t="s">
        <v>176</v>
      </c>
      <c r="O7" s="267"/>
      <c r="P7" s="267"/>
      <c r="Q7" s="268"/>
      <c r="R7" s="267" t="s">
        <v>35</v>
      </c>
      <c r="S7" s="267"/>
      <c r="T7" s="267"/>
      <c r="U7" s="268"/>
    </row>
    <row r="8" spans="1:21" ht="23.25" thickBot="1" x14ac:dyDescent="0.3">
      <c r="A8" s="167"/>
      <c r="B8" s="278"/>
      <c r="C8" s="278"/>
      <c r="D8" s="278"/>
      <c r="E8" s="280"/>
      <c r="F8" s="59" t="s">
        <v>178</v>
      </c>
      <c r="G8" s="41" t="s">
        <v>179</v>
      </c>
      <c r="H8" s="41" t="s">
        <v>180</v>
      </c>
      <c r="I8" s="42" t="s">
        <v>181</v>
      </c>
      <c r="J8" s="59" t="s">
        <v>178</v>
      </c>
      <c r="K8" s="41" t="s">
        <v>179</v>
      </c>
      <c r="L8" s="41" t="s">
        <v>180</v>
      </c>
      <c r="M8" s="42" t="s">
        <v>181</v>
      </c>
      <c r="N8" s="59" t="s">
        <v>178</v>
      </c>
      <c r="O8" s="134" t="s">
        <v>179</v>
      </c>
      <c r="P8" s="41" t="s">
        <v>180</v>
      </c>
      <c r="Q8" s="42" t="s">
        <v>181</v>
      </c>
      <c r="R8" s="67" t="s">
        <v>178</v>
      </c>
      <c r="S8" s="41" t="s">
        <v>179</v>
      </c>
      <c r="T8" s="41" t="s">
        <v>180</v>
      </c>
      <c r="U8" s="42" t="s">
        <v>181</v>
      </c>
    </row>
    <row r="9" spans="1:21" ht="29.25" customHeight="1" x14ac:dyDescent="0.25">
      <c r="A9" s="65">
        <v>1</v>
      </c>
      <c r="B9" s="275" t="s">
        <v>37</v>
      </c>
      <c r="C9" s="276"/>
      <c r="D9" s="65" t="s">
        <v>36</v>
      </c>
      <c r="E9" s="66" t="s">
        <v>46</v>
      </c>
      <c r="F9" s="72">
        <v>1609346657</v>
      </c>
      <c r="G9" s="62">
        <v>1886541664</v>
      </c>
      <c r="H9" s="53">
        <f t="shared" ref="H9:H18" si="0">G9-F9</f>
        <v>277195007</v>
      </c>
      <c r="I9" s="64">
        <f t="shared" ref="I9:I18" si="1">(H9/G9)</f>
        <v>0.1469328837467965</v>
      </c>
      <c r="J9" s="62">
        <v>3106109200</v>
      </c>
      <c r="K9" s="62">
        <v>3750897918</v>
      </c>
      <c r="L9" s="63">
        <f>K9-J9</f>
        <v>644788718</v>
      </c>
      <c r="M9" s="54">
        <f>+L9/J9</f>
        <v>0.2075872664103374</v>
      </c>
      <c r="N9" s="62">
        <v>3214509836</v>
      </c>
      <c r="O9" s="62"/>
      <c r="P9" s="63">
        <f>O9-N9</f>
        <v>-3214509836</v>
      </c>
      <c r="Q9" s="64" t="e">
        <f t="shared" ref="Q9:Q18" si="2">(P9/O9)</f>
        <v>#DIV/0!</v>
      </c>
      <c r="R9" s="62">
        <v>3425713934</v>
      </c>
      <c r="S9" s="62"/>
      <c r="T9" s="63">
        <f>S9-R9</f>
        <v>-3425713934</v>
      </c>
      <c r="U9" s="64" t="e">
        <f t="shared" ref="U9:U18" si="3">(T9/S9)</f>
        <v>#DIV/0!</v>
      </c>
    </row>
    <row r="10" spans="1:21" ht="32.25" customHeight="1" x14ac:dyDescent="0.25">
      <c r="A10" s="50">
        <v>2</v>
      </c>
      <c r="B10" s="251" t="s">
        <v>174</v>
      </c>
      <c r="C10" s="252"/>
      <c r="D10" s="50" t="s">
        <v>175</v>
      </c>
      <c r="E10" s="51" t="s">
        <v>46</v>
      </c>
      <c r="F10" s="72">
        <v>285253296.61000001</v>
      </c>
      <c r="G10" s="52">
        <v>284893408.81999999</v>
      </c>
      <c r="H10" s="53">
        <f t="shared" si="0"/>
        <v>-359887.79000002146</v>
      </c>
      <c r="I10" s="54">
        <f t="shared" si="1"/>
        <v>-1.263236631168972E-3</v>
      </c>
      <c r="J10" s="52">
        <v>330134958.97000003</v>
      </c>
      <c r="K10" s="52">
        <v>371031980.88000005</v>
      </c>
      <c r="L10" s="53">
        <f t="shared" ref="L10:L18" si="4">K10-J10</f>
        <v>40897021.910000026</v>
      </c>
      <c r="M10" s="54">
        <f t="shared" ref="M10:M18" si="5">+L10/J10</f>
        <v>0.12387970676476105</v>
      </c>
      <c r="N10" s="52">
        <v>565919015.75999999</v>
      </c>
      <c r="O10" s="52"/>
      <c r="P10" s="53">
        <f t="shared" ref="P10:P18" si="6">O10-N10</f>
        <v>-565919015.75999999</v>
      </c>
      <c r="Q10" s="54" t="e">
        <f t="shared" si="2"/>
        <v>#DIV/0!</v>
      </c>
      <c r="R10" s="89">
        <v>664402149.58000004</v>
      </c>
      <c r="S10" s="52"/>
      <c r="T10" s="53">
        <f t="shared" ref="T10:T18" si="7">S10-R10</f>
        <v>-664402149.58000004</v>
      </c>
      <c r="U10" s="54" t="e">
        <f t="shared" si="3"/>
        <v>#DIV/0!</v>
      </c>
    </row>
    <row r="11" spans="1:21" ht="29.25" customHeight="1" x14ac:dyDescent="0.25">
      <c r="A11" s="50">
        <v>3</v>
      </c>
      <c r="B11" s="251" t="s">
        <v>67</v>
      </c>
      <c r="C11" s="252"/>
      <c r="D11" s="50" t="s">
        <v>66</v>
      </c>
      <c r="E11" s="51" t="s">
        <v>46</v>
      </c>
      <c r="F11" s="72">
        <v>0</v>
      </c>
      <c r="G11" s="52">
        <v>0</v>
      </c>
      <c r="H11" s="53">
        <f t="shared" si="0"/>
        <v>0</v>
      </c>
      <c r="I11" s="54" t="e">
        <f t="shared" si="1"/>
        <v>#DIV/0!</v>
      </c>
      <c r="J11" s="52">
        <v>0</v>
      </c>
      <c r="K11" s="52">
        <v>0</v>
      </c>
      <c r="L11" s="53">
        <f t="shared" si="4"/>
        <v>0</v>
      </c>
      <c r="M11" s="54">
        <v>0</v>
      </c>
      <c r="N11" s="52">
        <v>0</v>
      </c>
      <c r="O11" s="52"/>
      <c r="P11" s="53">
        <f t="shared" si="6"/>
        <v>0</v>
      </c>
      <c r="Q11" s="54" t="e">
        <f t="shared" si="2"/>
        <v>#DIV/0!</v>
      </c>
      <c r="R11" s="52">
        <v>0</v>
      </c>
      <c r="S11" s="52"/>
      <c r="T11" s="53">
        <f t="shared" si="7"/>
        <v>0</v>
      </c>
      <c r="U11" s="54" t="e">
        <f t="shared" si="3"/>
        <v>#DIV/0!</v>
      </c>
    </row>
    <row r="12" spans="1:21" ht="43.5" customHeight="1" x14ac:dyDescent="0.25">
      <c r="A12" s="50">
        <v>4</v>
      </c>
      <c r="B12" s="253" t="s">
        <v>84</v>
      </c>
      <c r="C12" s="254"/>
      <c r="D12" s="50" t="s">
        <v>83</v>
      </c>
      <c r="E12" s="51" t="s">
        <v>91</v>
      </c>
      <c r="F12" s="72">
        <v>0</v>
      </c>
      <c r="G12" s="52">
        <v>0</v>
      </c>
      <c r="H12" s="53">
        <f t="shared" si="0"/>
        <v>0</v>
      </c>
      <c r="I12" s="54" t="e">
        <f t="shared" si="1"/>
        <v>#DIV/0!</v>
      </c>
      <c r="J12" s="52">
        <v>5997600</v>
      </c>
      <c r="K12" s="52">
        <v>0</v>
      </c>
      <c r="L12" s="53">
        <f t="shared" si="4"/>
        <v>-5997600</v>
      </c>
      <c r="M12" s="54">
        <f t="shared" si="5"/>
        <v>-1</v>
      </c>
      <c r="N12" s="52">
        <v>9584500</v>
      </c>
      <c r="O12" s="52"/>
      <c r="P12" s="53">
        <f t="shared" si="6"/>
        <v>-9584500</v>
      </c>
      <c r="Q12" s="54" t="e">
        <f t="shared" si="2"/>
        <v>#DIV/0!</v>
      </c>
      <c r="R12" s="52">
        <v>555800</v>
      </c>
      <c r="S12" s="52"/>
      <c r="T12" s="53">
        <f t="shared" si="7"/>
        <v>-555800</v>
      </c>
      <c r="U12" s="54" t="e">
        <f t="shared" si="3"/>
        <v>#DIV/0!</v>
      </c>
    </row>
    <row r="13" spans="1:21" ht="24" customHeight="1" x14ac:dyDescent="0.25">
      <c r="A13" s="50">
        <v>5</v>
      </c>
      <c r="B13" s="253" t="s">
        <v>109</v>
      </c>
      <c r="C13" s="254"/>
      <c r="D13" s="50" t="s">
        <v>108</v>
      </c>
      <c r="E13" s="51" t="s">
        <v>118</v>
      </c>
      <c r="F13" s="72">
        <v>1161509856.04</v>
      </c>
      <c r="G13" s="52">
        <v>1314631100</v>
      </c>
      <c r="H13" s="53">
        <f t="shared" si="0"/>
        <v>153121243.96000004</v>
      </c>
      <c r="I13" s="54">
        <f t="shared" si="1"/>
        <v>0.11647468552965165</v>
      </c>
      <c r="J13" s="52">
        <v>1301827410</v>
      </c>
      <c r="K13" s="52">
        <v>1336875917.8400002</v>
      </c>
      <c r="L13" s="53">
        <f t="shared" si="4"/>
        <v>35048507.840000153</v>
      </c>
      <c r="M13" s="54">
        <f t="shared" si="5"/>
        <v>2.6922545623770628E-2</v>
      </c>
      <c r="N13" s="52">
        <v>1270019710</v>
      </c>
      <c r="O13" s="52"/>
      <c r="P13" s="53">
        <f t="shared" si="6"/>
        <v>-1270019710</v>
      </c>
      <c r="Q13" s="54" t="e">
        <f t="shared" si="2"/>
        <v>#DIV/0!</v>
      </c>
      <c r="R13" s="52">
        <v>1301526729</v>
      </c>
      <c r="S13" s="52"/>
      <c r="T13" s="53">
        <f t="shared" si="7"/>
        <v>-1301526729</v>
      </c>
      <c r="U13" s="54" t="e">
        <f t="shared" si="3"/>
        <v>#DIV/0!</v>
      </c>
    </row>
    <row r="14" spans="1:21" ht="24" x14ac:dyDescent="0.25">
      <c r="A14" s="50">
        <v>6</v>
      </c>
      <c r="B14" s="251" t="s">
        <v>120</v>
      </c>
      <c r="C14" s="252"/>
      <c r="D14" s="50" t="s">
        <v>119</v>
      </c>
      <c r="E14" s="51" t="s">
        <v>118</v>
      </c>
      <c r="F14" s="72">
        <v>82706104.680000007</v>
      </c>
      <c r="G14" s="52">
        <v>99627484.109999999</v>
      </c>
      <c r="H14" s="53">
        <f t="shared" si="0"/>
        <v>16921379.429999992</v>
      </c>
      <c r="I14" s="54">
        <f t="shared" si="1"/>
        <v>0.16984649949924338</v>
      </c>
      <c r="J14" s="52">
        <v>181135729.41999999</v>
      </c>
      <c r="K14" s="52">
        <v>140509830.38999999</v>
      </c>
      <c r="L14" s="53">
        <f t="shared" si="4"/>
        <v>-40625899.030000001</v>
      </c>
      <c r="M14" s="54">
        <f t="shared" si="5"/>
        <v>-0.22428429311039239</v>
      </c>
      <c r="N14" s="52">
        <v>169902319.16</v>
      </c>
      <c r="O14" s="52"/>
      <c r="P14" s="53">
        <f t="shared" si="6"/>
        <v>-169902319.16</v>
      </c>
      <c r="Q14" s="54" t="e">
        <f t="shared" si="2"/>
        <v>#DIV/0!</v>
      </c>
      <c r="R14" s="52">
        <v>215273524.22</v>
      </c>
      <c r="S14" s="52"/>
      <c r="T14" s="53">
        <f t="shared" si="7"/>
        <v>-215273524.22</v>
      </c>
      <c r="U14" s="54" t="e">
        <f t="shared" si="3"/>
        <v>#DIV/0!</v>
      </c>
    </row>
    <row r="15" spans="1:21" ht="24" x14ac:dyDescent="0.25">
      <c r="A15" s="50">
        <v>7</v>
      </c>
      <c r="B15" s="251" t="s">
        <v>128</v>
      </c>
      <c r="C15" s="252"/>
      <c r="D15" s="50" t="s">
        <v>127</v>
      </c>
      <c r="E15" s="51" t="s">
        <v>118</v>
      </c>
      <c r="F15" s="72">
        <v>22804498.68</v>
      </c>
      <c r="G15" s="55">
        <v>22599795.039999999</v>
      </c>
      <c r="H15" s="53">
        <f t="shared" si="0"/>
        <v>-204703.6400000006</v>
      </c>
      <c r="I15" s="54">
        <f t="shared" si="1"/>
        <v>-9.0577653309549932E-3</v>
      </c>
      <c r="J15" s="55">
        <v>19017302.68</v>
      </c>
      <c r="K15" s="55">
        <v>26373578.670000002</v>
      </c>
      <c r="L15" s="53">
        <f t="shared" si="4"/>
        <v>7356275.9900000021</v>
      </c>
      <c r="M15" s="54">
        <f t="shared" si="5"/>
        <v>0.38682015603276931</v>
      </c>
      <c r="N15" s="55">
        <v>28479069.59</v>
      </c>
      <c r="O15" s="55"/>
      <c r="P15" s="53">
        <f t="shared" si="6"/>
        <v>-28479069.59</v>
      </c>
      <c r="Q15" s="54" t="e">
        <f t="shared" si="2"/>
        <v>#DIV/0!</v>
      </c>
      <c r="R15" s="55">
        <v>83016106.460000008</v>
      </c>
      <c r="S15" s="55"/>
      <c r="T15" s="53">
        <f t="shared" si="7"/>
        <v>-83016106.460000008</v>
      </c>
      <c r="U15" s="54" t="e">
        <f t="shared" si="3"/>
        <v>#DIV/0!</v>
      </c>
    </row>
    <row r="16" spans="1:21" ht="28.5" customHeight="1" x14ac:dyDescent="0.25">
      <c r="A16" s="50">
        <v>8</v>
      </c>
      <c r="B16" s="253" t="s">
        <v>137</v>
      </c>
      <c r="C16" s="254"/>
      <c r="D16" s="51" t="s">
        <v>136</v>
      </c>
      <c r="E16" s="51" t="s">
        <v>118</v>
      </c>
      <c r="F16" s="72">
        <v>262542823.78999999</v>
      </c>
      <c r="G16" s="55">
        <v>424985322.32999998</v>
      </c>
      <c r="H16" s="53">
        <f t="shared" si="0"/>
        <v>162442498.53999999</v>
      </c>
      <c r="I16" s="54">
        <f t="shared" si="1"/>
        <v>0.38223084423104808</v>
      </c>
      <c r="J16" s="55">
        <v>685722021.96000004</v>
      </c>
      <c r="K16" s="55">
        <v>915199993</v>
      </c>
      <c r="L16" s="53">
        <f t="shared" si="4"/>
        <v>229477971.03999996</v>
      </c>
      <c r="M16" s="54">
        <f t="shared" si="5"/>
        <v>0.33465159888562834</v>
      </c>
      <c r="N16" s="55">
        <v>710819135</v>
      </c>
      <c r="O16" s="55"/>
      <c r="P16" s="53">
        <f t="shared" si="6"/>
        <v>-710819135</v>
      </c>
      <c r="Q16" s="54" t="e">
        <f t="shared" si="2"/>
        <v>#DIV/0!</v>
      </c>
      <c r="R16" s="55">
        <v>1500549659.1400001</v>
      </c>
      <c r="S16" s="55"/>
      <c r="T16" s="53">
        <f t="shared" si="7"/>
        <v>-1500549659.1400001</v>
      </c>
      <c r="U16" s="54" t="e">
        <f t="shared" si="3"/>
        <v>#DIV/0!</v>
      </c>
    </row>
    <row r="17" spans="1:21" ht="30.75" customHeight="1" x14ac:dyDescent="0.25">
      <c r="A17" s="50">
        <v>9</v>
      </c>
      <c r="B17" s="251" t="s">
        <v>147</v>
      </c>
      <c r="C17" s="252"/>
      <c r="D17" s="50" t="s">
        <v>146</v>
      </c>
      <c r="E17" s="51" t="s">
        <v>118</v>
      </c>
      <c r="F17" s="72">
        <v>1693563831</v>
      </c>
      <c r="G17" s="72">
        <v>2055602228</v>
      </c>
      <c r="H17" s="53">
        <f t="shared" si="0"/>
        <v>362038397</v>
      </c>
      <c r="I17" s="54">
        <f t="shared" si="1"/>
        <v>0.17612278877136925</v>
      </c>
      <c r="J17" s="55">
        <v>2566584630</v>
      </c>
      <c r="K17" s="55">
        <v>2941377833</v>
      </c>
      <c r="L17" s="53">
        <f t="shared" si="4"/>
        <v>374793203</v>
      </c>
      <c r="M17" s="54">
        <f t="shared" si="5"/>
        <v>0.14602799324018395</v>
      </c>
      <c r="N17" s="55">
        <v>2625205432</v>
      </c>
      <c r="O17" s="55"/>
      <c r="P17" s="53">
        <f t="shared" si="6"/>
        <v>-2625205432</v>
      </c>
      <c r="Q17" s="54" t="e">
        <f t="shared" si="2"/>
        <v>#DIV/0!</v>
      </c>
      <c r="R17" s="55">
        <v>3283151238</v>
      </c>
      <c r="S17" s="55"/>
      <c r="T17" s="53">
        <f t="shared" si="7"/>
        <v>-3283151238</v>
      </c>
      <c r="U17" s="54" t="e">
        <f t="shared" si="3"/>
        <v>#DIV/0!</v>
      </c>
    </row>
    <row r="18" spans="1:21" ht="36.75" customHeight="1" x14ac:dyDescent="0.25">
      <c r="A18" s="50">
        <v>10</v>
      </c>
      <c r="B18" s="251" t="s">
        <v>156</v>
      </c>
      <c r="C18" s="252"/>
      <c r="D18" s="50" t="s">
        <v>155</v>
      </c>
      <c r="E18" s="51" t="s">
        <v>118</v>
      </c>
      <c r="F18" s="72">
        <v>536206213.25999999</v>
      </c>
      <c r="G18" s="52">
        <v>468566149.94999999</v>
      </c>
      <c r="H18" s="53">
        <f t="shared" si="0"/>
        <v>-67640063.310000002</v>
      </c>
      <c r="I18" s="54">
        <f t="shared" si="1"/>
        <v>-0.14435541986380743</v>
      </c>
      <c r="J18" s="52">
        <v>486355267.19999999</v>
      </c>
      <c r="K18" s="52">
        <v>446478128.28000003</v>
      </c>
      <c r="L18" s="53">
        <f t="shared" si="4"/>
        <v>-39877138.919999957</v>
      </c>
      <c r="M18" s="54">
        <f t="shared" si="5"/>
        <v>-8.1991789971921081E-2</v>
      </c>
      <c r="N18" s="52">
        <v>450044232.83999997</v>
      </c>
      <c r="O18" s="52"/>
      <c r="P18" s="53">
        <f t="shared" si="6"/>
        <v>-450044232.83999997</v>
      </c>
      <c r="Q18" s="54" t="e">
        <f t="shared" si="2"/>
        <v>#DIV/0!</v>
      </c>
      <c r="R18" s="89">
        <v>444455775.08999997</v>
      </c>
      <c r="S18" s="52"/>
      <c r="T18" s="53">
        <f t="shared" si="7"/>
        <v>-444455775.08999997</v>
      </c>
      <c r="U18" s="54" t="e">
        <f t="shared" si="3"/>
        <v>#DIV/0!</v>
      </c>
    </row>
    <row r="19" spans="1:21" x14ac:dyDescent="0.25">
      <c r="J19" s="91"/>
      <c r="N19" s="91"/>
      <c r="O19" s="91"/>
      <c r="P19" s="91"/>
      <c r="Q19" s="91"/>
      <c r="R19" s="91"/>
    </row>
    <row r="21" spans="1:21" x14ac:dyDescent="0.25">
      <c r="D21" s="56" t="str">
        <f>LOWER(B20)</f>
        <v/>
      </c>
      <c r="J21" s="90"/>
      <c r="N21" s="90"/>
      <c r="O21" s="90"/>
      <c r="P21" s="90"/>
      <c r="Q21" s="90"/>
      <c r="R21" s="90"/>
    </row>
  </sheetData>
  <mergeCells count="23">
    <mergeCell ref="B17:C17"/>
    <mergeCell ref="B18:C18"/>
    <mergeCell ref="F7:I7"/>
    <mergeCell ref="B9:C9"/>
    <mergeCell ref="B10:C10"/>
    <mergeCell ref="B11:C11"/>
    <mergeCell ref="B12:C12"/>
    <mergeCell ref="B13:C13"/>
    <mergeCell ref="B14:C14"/>
    <mergeCell ref="B7:C8"/>
    <mergeCell ref="D7:D8"/>
    <mergeCell ref="E7:E8"/>
    <mergeCell ref="D1:U1"/>
    <mergeCell ref="B15:C15"/>
    <mergeCell ref="B16:C16"/>
    <mergeCell ref="A1:C3"/>
    <mergeCell ref="A5:B5"/>
    <mergeCell ref="A7:A8"/>
    <mergeCell ref="J7:M7"/>
    <mergeCell ref="N7:Q7"/>
    <mergeCell ref="R7:U7"/>
    <mergeCell ref="E2:T2"/>
    <mergeCell ref="E3:T3"/>
  </mergeCells>
  <conditionalFormatting sqref="M9:M18">
    <cfRule type="cellIs" dxfId="0" priority="1" operator="greaterThan">
      <formula>0</formula>
    </cfRule>
  </conditionalFormatting>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B6C8D3-4023-44EF-80E6-DF4702C8C6C2}">
  <dimension ref="A1:P13"/>
  <sheetViews>
    <sheetView zoomScale="55" zoomScaleNormal="55" workbookViewId="0">
      <selection activeCell="G13" sqref="G13"/>
    </sheetView>
  </sheetViews>
  <sheetFormatPr baseColWidth="10" defaultColWidth="11.42578125" defaultRowHeight="15.75" x14ac:dyDescent="0.25"/>
  <cols>
    <col min="1" max="1" width="38.42578125" style="116" customWidth="1"/>
    <col min="2" max="2" width="43.140625" style="116" customWidth="1"/>
    <col min="3" max="3" width="47.5703125" style="116" customWidth="1"/>
    <col min="4" max="5" width="25.7109375" style="116" customWidth="1"/>
    <col min="6" max="6" width="64.85546875" style="116" customWidth="1"/>
    <col min="7" max="13" width="25.7109375" style="116" customWidth="1"/>
    <col min="14" max="14" width="36.42578125" style="116" customWidth="1"/>
    <col min="15" max="15" width="39" style="116" customWidth="1"/>
    <col min="16" max="16" width="28.42578125" style="116" customWidth="1"/>
    <col min="17" max="16384" width="11.42578125" style="116"/>
  </cols>
  <sheetData>
    <row r="1" spans="1:16" s="111" customFormat="1" ht="22.5" customHeight="1" thickBot="1" x14ac:dyDescent="0.25">
      <c r="A1" s="294"/>
      <c r="B1" s="295"/>
      <c r="C1" s="162" t="s">
        <v>75</v>
      </c>
      <c r="D1" s="163"/>
      <c r="E1" s="163"/>
      <c r="F1" s="163"/>
      <c r="G1" s="163"/>
      <c r="H1" s="163"/>
      <c r="I1" s="163"/>
      <c r="J1" s="163"/>
      <c r="K1" s="163"/>
      <c r="L1" s="163"/>
      <c r="M1" s="163"/>
      <c r="N1" s="163"/>
      <c r="O1" s="163"/>
      <c r="P1" s="300"/>
    </row>
    <row r="2" spans="1:16" s="111" customFormat="1" ht="22.5" customHeight="1" thickBot="1" x14ac:dyDescent="0.25">
      <c r="A2" s="296"/>
      <c r="B2" s="297"/>
      <c r="C2" s="112" t="s">
        <v>76</v>
      </c>
      <c r="D2" s="301" t="s">
        <v>77</v>
      </c>
      <c r="E2" s="301"/>
      <c r="F2" s="301"/>
      <c r="G2" s="301"/>
      <c r="H2" s="301"/>
      <c r="I2" s="301"/>
      <c r="J2" s="301"/>
      <c r="K2" s="301"/>
      <c r="L2" s="301"/>
      <c r="M2" s="301"/>
      <c r="N2" s="302"/>
      <c r="O2" s="113" t="s">
        <v>78</v>
      </c>
      <c r="P2" s="114" t="s">
        <v>79</v>
      </c>
    </row>
    <row r="3" spans="1:16" s="111" customFormat="1" ht="22.5" customHeight="1" thickBot="1" x14ac:dyDescent="0.25">
      <c r="A3" s="298"/>
      <c r="B3" s="299"/>
      <c r="C3" s="99" t="s">
        <v>80</v>
      </c>
      <c r="D3" s="303" t="s">
        <v>81</v>
      </c>
      <c r="E3" s="304"/>
      <c r="F3" s="304"/>
      <c r="G3" s="304"/>
      <c r="H3" s="304"/>
      <c r="I3" s="304"/>
      <c r="J3" s="304"/>
      <c r="K3" s="304"/>
      <c r="L3" s="304"/>
      <c r="M3" s="304"/>
      <c r="N3" s="305"/>
      <c r="O3" s="99" t="s">
        <v>82</v>
      </c>
      <c r="P3" s="115">
        <v>2</v>
      </c>
    </row>
    <row r="4" spans="1:16" ht="16.5" thickBot="1" x14ac:dyDescent="0.3"/>
    <row r="5" spans="1:16" ht="16.5" thickBot="1" x14ac:dyDescent="0.3">
      <c r="A5" s="306" t="s">
        <v>257</v>
      </c>
      <c r="B5" s="307"/>
      <c r="C5" s="307"/>
      <c r="D5" s="307"/>
      <c r="E5" s="307"/>
      <c r="F5" s="307"/>
      <c r="G5" s="307"/>
      <c r="H5" s="307"/>
      <c r="I5" s="307"/>
      <c r="J5" s="307"/>
      <c r="K5" s="307"/>
      <c r="L5" s="307"/>
      <c r="M5" s="308"/>
      <c r="N5" s="309" t="s">
        <v>31</v>
      </c>
      <c r="O5" s="310"/>
      <c r="P5" s="310"/>
    </row>
    <row r="6" spans="1:16" x14ac:dyDescent="0.25">
      <c r="A6" s="288" t="s">
        <v>258</v>
      </c>
      <c r="B6" s="290" t="s">
        <v>1</v>
      </c>
      <c r="C6" s="290" t="s">
        <v>2</v>
      </c>
      <c r="D6" s="292" t="s">
        <v>3</v>
      </c>
      <c r="E6" s="286" t="s">
        <v>4</v>
      </c>
      <c r="F6" s="286" t="s">
        <v>5</v>
      </c>
      <c r="G6" s="286" t="s">
        <v>26</v>
      </c>
      <c r="H6" s="286" t="s">
        <v>6</v>
      </c>
      <c r="I6" s="286" t="s">
        <v>27</v>
      </c>
      <c r="J6" s="286" t="s">
        <v>7</v>
      </c>
      <c r="K6" s="286" t="s">
        <v>8</v>
      </c>
      <c r="L6" s="286" t="s">
        <v>28</v>
      </c>
      <c r="M6" s="311" t="s">
        <v>29</v>
      </c>
      <c r="N6" s="313" t="s">
        <v>32</v>
      </c>
      <c r="O6" s="314"/>
      <c r="P6" s="315"/>
    </row>
    <row r="7" spans="1:16" ht="32.25" thickBot="1" x14ac:dyDescent="0.3">
      <c r="A7" s="289"/>
      <c r="B7" s="291"/>
      <c r="C7" s="291"/>
      <c r="D7" s="293"/>
      <c r="E7" s="287"/>
      <c r="F7" s="287"/>
      <c r="G7" s="287"/>
      <c r="H7" s="287"/>
      <c r="I7" s="287"/>
      <c r="J7" s="287"/>
      <c r="K7" s="287"/>
      <c r="L7" s="287"/>
      <c r="M7" s="312"/>
      <c r="N7" s="117" t="s">
        <v>9</v>
      </c>
      <c r="O7" s="118" t="s">
        <v>10</v>
      </c>
      <c r="P7" s="119" t="s">
        <v>11</v>
      </c>
    </row>
    <row r="8" spans="1:16" s="122" customFormat="1" ht="396" customHeight="1" x14ac:dyDescent="0.25">
      <c r="A8" s="120" t="s">
        <v>182</v>
      </c>
      <c r="B8" s="120" t="s">
        <v>14</v>
      </c>
      <c r="C8" s="120" t="s">
        <v>15</v>
      </c>
      <c r="D8" s="120" t="s">
        <v>16</v>
      </c>
      <c r="E8" s="120" t="s">
        <v>17</v>
      </c>
      <c r="F8" s="120" t="s">
        <v>259</v>
      </c>
      <c r="G8" s="121" t="s">
        <v>18</v>
      </c>
      <c r="H8" s="121" t="s">
        <v>19</v>
      </c>
      <c r="I8" s="121" t="s">
        <v>20</v>
      </c>
      <c r="J8" s="121" t="s">
        <v>21</v>
      </c>
      <c r="K8" s="121" t="s">
        <v>22</v>
      </c>
      <c r="L8" s="121" t="s">
        <v>23</v>
      </c>
      <c r="M8" s="121" t="s">
        <v>24</v>
      </c>
      <c r="N8" s="121" t="s">
        <v>183</v>
      </c>
      <c r="O8" s="121" t="s">
        <v>260</v>
      </c>
      <c r="P8" s="121" t="s">
        <v>184</v>
      </c>
    </row>
    <row r="11" spans="1:16" x14ac:dyDescent="0.25">
      <c r="A11" s="281" t="s">
        <v>261</v>
      </c>
      <c r="B11" s="282"/>
      <c r="C11" s="282"/>
      <c r="D11" s="282"/>
      <c r="E11" s="283"/>
    </row>
    <row r="12" spans="1:16" x14ac:dyDescent="0.25">
      <c r="A12" s="123" t="s">
        <v>262</v>
      </c>
      <c r="B12" s="123" t="s">
        <v>263</v>
      </c>
      <c r="C12" s="123" t="s">
        <v>180</v>
      </c>
      <c r="D12" s="284" t="s">
        <v>181</v>
      </c>
      <c r="E12" s="284"/>
    </row>
    <row r="13" spans="1:16" ht="179.25" customHeight="1" x14ac:dyDescent="0.25">
      <c r="A13" s="120" t="s">
        <v>264</v>
      </c>
      <c r="B13" s="120" t="s">
        <v>265</v>
      </c>
      <c r="C13" s="120" t="s">
        <v>266</v>
      </c>
      <c r="D13" s="285" t="s">
        <v>267</v>
      </c>
      <c r="E13" s="285"/>
    </row>
  </sheetData>
  <mergeCells count="23">
    <mergeCell ref="M6:M7"/>
    <mergeCell ref="N6:P6"/>
    <mergeCell ref="I6:I7"/>
    <mergeCell ref="J6:J7"/>
    <mergeCell ref="K6:K7"/>
    <mergeCell ref="L6:L7"/>
    <mergeCell ref="A1:B3"/>
    <mergeCell ref="C1:P1"/>
    <mergeCell ref="D2:N2"/>
    <mergeCell ref="D3:N3"/>
    <mergeCell ref="A5:M5"/>
    <mergeCell ref="N5:P5"/>
    <mergeCell ref="A11:E11"/>
    <mergeCell ref="D12:E12"/>
    <mergeCell ref="D13:E13"/>
    <mergeCell ref="G6:G7"/>
    <mergeCell ref="H6:H7"/>
    <mergeCell ref="A6:A7"/>
    <mergeCell ref="B6:B7"/>
    <mergeCell ref="C6:C7"/>
    <mergeCell ref="D6:D7"/>
    <mergeCell ref="E6:E7"/>
    <mergeCell ref="F6:F7"/>
  </mergeCells>
  <pageMargins left="0.7" right="0.7" top="0.75" bottom="0.75" header="0.3" footer="0.3"/>
  <pageSetup scale="18" orientation="portrait" r:id="rId1"/>
  <headerFooter>
    <oddFooter>&amp;CPágina &amp;P de &amp;N&amp;REDF.67 v2
F.A. 11/05/2026</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E47F62-5406-4698-BAB2-8A7D0A10C2FD}">
  <dimension ref="A1"/>
  <sheetViews>
    <sheetView workbookViewId="0">
      <selection activeCell="M32" sqref="M32"/>
    </sheetView>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1</vt:i4>
      </vt:variant>
    </vt:vector>
  </HeadingPairs>
  <TitlesOfParts>
    <vt:vector size="9" baseType="lpstr">
      <vt:lpstr>FORMULACIÓN </vt:lpstr>
      <vt:lpstr> TRIMESTRE I </vt:lpstr>
      <vt:lpstr> TRIMESTRE II</vt:lpstr>
      <vt:lpstr> TRIMESTRE III</vt:lpstr>
      <vt:lpstr> TRIMESTRE IV</vt:lpstr>
      <vt:lpstr>AUXILIAR COMPARATIVO PTAL </vt:lpstr>
      <vt:lpstr>Instructivo </vt:lpstr>
      <vt:lpstr>Hoja2</vt:lpstr>
      <vt:lpstr>'Instructivo '!Área_de_impresión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Diana Mayerly Guerrero Ramirez</dc:creator>
  <cp:lastModifiedBy>Diana Mayerly Guerrero Ramirez</cp:lastModifiedBy>
  <dcterms:created xsi:type="dcterms:W3CDTF">2026-03-10T15:58:15Z</dcterms:created>
  <dcterms:modified xsi:type="dcterms:W3CDTF">2026-07-30T14:42:23Z</dcterms:modified>
</cp:coreProperties>
</file>