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gramación_pptal_2026\Publicaciones WEB\4. Funcionamiento\"/>
    </mc:Choice>
  </mc:AlternateContent>
  <xr:revisionPtr revIDLastSave="0" documentId="13_ncr:1_{09147B90-19D5-4463-907A-3FD2A7B02C0E}" xr6:coauthVersionLast="36" xr6:coauthVersionMax="47" xr10:uidLastSave="{00000000-0000-0000-0000-000000000000}"/>
  <bookViews>
    <workbookView xWindow="0" yWindow="0" windowWidth="28800" windowHeight="11625" xr2:uid="{00000000-000D-0000-FFFF-FFFF00000000}"/>
  </bookViews>
  <sheets>
    <sheet name=" Ppto Web Febrero" sheetId="2" r:id="rId1"/>
  </sheets>
  <definedNames>
    <definedName name="_xlnm._FilterDatabase" localSheetId="0" hidden="1">' Ppto Web Febrero'!$A$5:$L$146</definedName>
  </definedNames>
  <calcPr calcId="191029"/>
</workbook>
</file>

<file path=xl/calcChain.xml><?xml version="1.0" encoding="utf-8"?>
<calcChain xmlns="http://schemas.openxmlformats.org/spreadsheetml/2006/main">
  <c r="G143" i="2" l="1"/>
  <c r="F143" i="2"/>
  <c r="G139" i="2"/>
  <c r="F139" i="2"/>
  <c r="G136" i="2"/>
  <c r="F136" i="2"/>
  <c r="G133" i="2"/>
  <c r="F133" i="2"/>
  <c r="G129" i="2"/>
  <c r="F129" i="2"/>
  <c r="G126" i="2"/>
  <c r="F126" i="2"/>
  <c r="G125" i="2"/>
  <c r="F125" i="2"/>
  <c r="G123" i="2"/>
  <c r="F123" i="2"/>
  <c r="F122" i="2" s="1"/>
  <c r="G122" i="2"/>
  <c r="G120" i="2"/>
  <c r="F120" i="2"/>
  <c r="G116" i="2"/>
  <c r="G115" i="2" s="1"/>
  <c r="G114" i="2" s="1"/>
  <c r="F116" i="2"/>
  <c r="F115" i="2"/>
  <c r="G111" i="2"/>
  <c r="F111" i="2"/>
  <c r="G110" i="2"/>
  <c r="F110" i="2"/>
  <c r="G106" i="2"/>
  <c r="F106" i="2"/>
  <c r="F105" i="2" s="1"/>
  <c r="F104" i="2" s="1"/>
  <c r="G105" i="2"/>
  <c r="G104" i="2" s="1"/>
  <c r="G102" i="2"/>
  <c r="G101" i="2" s="1"/>
  <c r="G100" i="2" s="1"/>
  <c r="F102" i="2"/>
  <c r="F101" i="2" s="1"/>
  <c r="F100" i="2" s="1"/>
  <c r="G92" i="2"/>
  <c r="F92" i="2"/>
  <c r="G81" i="2"/>
  <c r="F81" i="2"/>
  <c r="F66" i="2" s="1"/>
  <c r="G78" i="2"/>
  <c r="F78" i="2"/>
  <c r="G67" i="2"/>
  <c r="G66" i="2" s="1"/>
  <c r="F67" i="2"/>
  <c r="G60" i="2"/>
  <c r="F60" i="2"/>
  <c r="G51" i="2"/>
  <c r="F51" i="2"/>
  <c r="G48" i="2"/>
  <c r="F48" i="2"/>
  <c r="G46" i="2"/>
  <c r="F46" i="2"/>
  <c r="G45" i="2"/>
  <c r="G44" i="2" s="1"/>
  <c r="G43" i="2" s="1"/>
  <c r="F45" i="2"/>
  <c r="G41" i="2"/>
  <c r="F41" i="2"/>
  <c r="G30" i="2"/>
  <c r="G29" i="2" s="1"/>
  <c r="F30" i="2"/>
  <c r="F29" i="2" s="1"/>
  <c r="G21" i="2"/>
  <c r="F21" i="2"/>
  <c r="G19" i="2"/>
  <c r="F19" i="2"/>
  <c r="G9" i="2"/>
  <c r="G8" i="2" s="1"/>
  <c r="F9" i="2"/>
  <c r="F8" i="2" s="1"/>
  <c r="F7" i="2" s="1"/>
  <c r="F6" i="2" s="1"/>
  <c r="G7" i="2" l="1"/>
  <c r="G6" i="2" s="1"/>
  <c r="G5" i="2" s="1"/>
  <c r="G146" i="2" s="1"/>
  <c r="F114" i="2"/>
  <c r="F44" i="2"/>
  <c r="F43" i="2" s="1"/>
  <c r="F5" i="2" s="1"/>
  <c r="F146" i="2" s="1"/>
</calcChain>
</file>

<file path=xl/sharedStrings.xml><?xml version="1.0" encoding="utf-8"?>
<sst xmlns="http://schemas.openxmlformats.org/spreadsheetml/2006/main" count="611" uniqueCount="267">
  <si>
    <t/>
  </si>
  <si>
    <t>RUBRO</t>
  </si>
  <si>
    <t>FUENTE</t>
  </si>
  <si>
    <t>REC</t>
  </si>
  <si>
    <t>SIT</t>
  </si>
  <si>
    <t>DESCRIPCION</t>
  </si>
  <si>
    <t>APR. VIGENTE</t>
  </si>
  <si>
    <t>APR BLOQUEADA</t>
  </si>
  <si>
    <t>A-01-01-01-001-001</t>
  </si>
  <si>
    <t>A</t>
  </si>
  <si>
    <t>Nación</t>
  </si>
  <si>
    <t>10</t>
  </si>
  <si>
    <t>CSF</t>
  </si>
  <si>
    <t>SUELDO BÁSICO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</si>
  <si>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</si>
  <si>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</si>
  <si>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</si>
  <si>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</si>
  <si>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</si>
  <si>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</si>
  <si>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</si>
  <si>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</si>
  <si>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</si>
  <si>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</si>
  <si>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</si>
  <si>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</si>
  <si>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</si>
  <si>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</si>
  <si>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</si>
  <si>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</si>
  <si>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A-01-01-01-002-011</t>
  </si>
  <si>
    <t>BONIFICACIÓN POR COMPENSACIÓN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</si>
  <si>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</si>
  <si>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</si>
  <si>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</si>
  <si>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</si>
  <si>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</si>
  <si>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</si>
  <si>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</si>
  <si>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</si>
  <si>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</si>
  <si>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</si>
  <si>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</si>
  <si>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</si>
  <si>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</si>
  <si>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</si>
  <si>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</si>
  <si>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</si>
  <si>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</si>
  <si>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</si>
  <si>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</si>
  <si>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</si>
  <si>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</si>
  <si>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</si>
  <si>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A-01-01-03-012</t>
  </si>
  <si>
    <t>PRIMA DE CLIMA O PRIMA DE CALOR</t>
  </si>
  <si>
    <t>A-01-01-03-013</t>
  </si>
  <si>
    <t>ESTÍMULOS A LOS EMPLEADOS DEL ESTADO</t>
  </si>
  <si>
    <t>A-01-01-03-015</t>
  </si>
  <si>
    <t>PRIMA DE INSTALACIÓN</t>
  </si>
  <si>
    <t>A-01-01-03-016</t>
  </si>
  <si>
    <t>PRIMA DE COORDINACIÓN</t>
  </si>
  <si>
    <t>A-01-01-03-030</t>
  </si>
  <si>
    <t>BONIFICACIÓN DE DIRECCIÓN</t>
  </si>
  <si>
    <t>Propios</t>
  </si>
  <si>
    <t>20</t>
  </si>
  <si>
    <t>MAQUINARIA PARA USO GENERAL</t>
  </si>
  <si>
    <t>A-02-02-01-001-005</t>
  </si>
  <si>
    <t>PIEDRA, ARENA Y ARCILLA</t>
  </si>
  <si>
    <t>A-02-02-01-002-006</t>
  </si>
  <si>
    <t>HILADOS E HILOS; TEJIDOS DE FIBRAS TEXTILES INCLUSO AFELPADOS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</si>
  <si>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</si>
  <si>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</si>
  <si>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</si>
  <si>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</si>
  <si>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</si>
  <si>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</si>
  <si>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</si>
  <si>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</si>
  <si>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</si>
  <si>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</si>
  <si>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</si>
  <si>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</si>
  <si>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</si>
  <si>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</si>
  <si>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</si>
  <si>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</si>
  <si>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A-02-02-01-004-002</t>
  </si>
  <si>
    <t>PRODUCTOS METÁLICOS ELABORADOS (EXCEPTO MAQUINARIA Y EQUIPO)</t>
  </si>
  <si>
    <t>A-02-02-01-004-003</t>
  </si>
  <si>
    <t>A-02-02-01-004-005</t>
  </si>
  <si>
    <t>MAQUINARIA DE OFICINA, CONTABILIDAD E INFORMÁTICA</t>
  </si>
  <si>
    <t>A-02-02-01-004-006</t>
  </si>
  <si>
    <t>MAQUINARIA Y APARATOS ELÉCTRICOS</t>
  </si>
  <si>
    <t>A-02-02-01-004-007</t>
  </si>
  <si>
    <t>EQUIPO Y APARATOS DE RADIO, TELEVISIÓN Y COMUNICACIONES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</si>
  <si>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</si>
  <si>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</si>
  <si>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</si>
  <si>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</si>
  <si>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</si>
  <si>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</si>
  <si>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</si>
  <si>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</si>
  <si>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</si>
  <si>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</si>
  <si>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</si>
  <si>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</si>
  <si>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</si>
  <si>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</si>
  <si>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</si>
  <si>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</si>
  <si>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</si>
  <si>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</si>
  <si>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</si>
  <si>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</si>
  <si>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</si>
  <si>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</si>
  <si>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</si>
  <si>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</si>
  <si>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</si>
  <si>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</si>
  <si>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</si>
  <si>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</si>
  <si>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</si>
  <si>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</si>
  <si>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</si>
  <si>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</si>
  <si>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</si>
  <si>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</si>
  <si>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</si>
  <si>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RECREATIVOS, CULTURALES Y DEPORTIVOS</t>
  </si>
  <si>
    <t>A-02-02-02-010</t>
  </si>
  <si>
    <t>VIÁTICOS DE LOS FUNCIONARIOS EN COMISIÓN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</si>
  <si>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</si>
  <si>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</si>
  <si>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</si>
  <si>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</si>
  <si>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</si>
  <si>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</si>
  <si>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A-08-01-02-001</t>
  </si>
  <si>
    <t>IMPUESTO PREDIAL Y SOBRETASA AMBIENTAL</t>
  </si>
  <si>
    <t>A-08-01-02-006</t>
  </si>
  <si>
    <t>IMPUESTO SOBRE VEHÍCULOS AUTOMOTORES</t>
  </si>
  <si>
    <t>A-08-05-01-003</t>
  </si>
  <si>
    <t>SANCIONES ADMINISTRATIVAS</t>
  </si>
  <si>
    <t>C-1103-1002-3-53105B-1103017-02</t>
  </si>
  <si>
    <t>C</t>
  </si>
  <si>
    <t>ADQUIS. DE BYS - SERVICIO DE ASISTENCIA TÉCNICA - FORTALECIMIENTO INSTITUCIONAL DEL SERVICIO A LA CIUDADANÍA Y DE ACCIONES PARA LA PARTICIPACIÓN DEMOCRÁTICA DE LA POBLACIÓN MIGRANTE Y COMUNIDADES DE ACOGIDA A NIVEL   NACIONAL</t>
  </si>
  <si>
    <t>C-1103-1002-4-51102F-1103002-02</t>
  </si>
  <si>
    <t>ADQUIS. DE BYS - CENTRO FACILITADOR DE SERVICIOS MIGRATORIOS - FORTALECIMIENTO DE LA INFRAESTRUCTURA DE LA UAEMC PARA LA ADECUADA PRESTACIÓN DE LOS SERVICIOS MIGRATORIOS EN CONDICIONES DE INCLUSIÓN, SEGURIDAD Y BIENESTAR A NIVEL  NACIONAL</t>
  </si>
  <si>
    <t>C-1103-1002-4-51102F-1103001-02</t>
  </si>
  <si>
    <t>ADQUIS. DE BYS - PUNTO DE CONTROL MIGRATORIO - FORTALECIMIENTO DE LA INFRAESTRUCTURA DE LA UAEMC PARA LA ADECUADA PRESTACIÓN DE LOS SERVICIOS MIGRATORIOS EN CONDICIONES DE INCLUSIÓN, SEGURIDAD Y BIENESTAR A NIVEL  NACIONAL</t>
  </si>
  <si>
    <t>C-1199-1002-12-53105B-1199065-02</t>
  </si>
  <si>
    <t>ADQUIS. DE BYS - SERVICIOS TECNOLÓGICOS - FORTALECIMIENTO DE LAS CAPACIDADES Y EVOLUCIÓN DE LAS TECNOLOGÍAS DE LA INFORMACIÓN EN MIGRACIÓN COLOMBIA NACIONAL</t>
  </si>
  <si>
    <t>21</t>
  </si>
  <si>
    <t>C-1199-1002-13-53105B-1199054-02</t>
  </si>
  <si>
    <t>ADQUIS. DE BYS - DOCUMENTOS DE PLANEACIÓN - OPTIMIZACIÓN DE LAS CAPACIDADES ESTRATÉGICAS INSTITUCIONALES DE MIGRACIÓN COLOMBIA A NIVEL   NACIONAL</t>
  </si>
  <si>
    <t>C-1199-1002-13-53105B-1199060-02</t>
  </si>
  <si>
    <t>ADQUIS. DE BYS - SERVICIO DE IMPLEMENTACIÓN SISTEMAS DE GESTIÓN - OPTIMIZACIÓN DE LAS CAPACIDADES ESTRATÉGICAS INSTITUCIONALES DE MIGRACIÓN COLOMBIA A NIVEL   NACIONAL</t>
  </si>
  <si>
    <t>C-1199-1002-14-53105B-1199052-02</t>
  </si>
  <si>
    <t>ADQUIS. DE BYS - SERVICIO DE GESTIÓN DOCUMENTAL - OPTIMIZACIÓN DE LOS PROCESOS DE GESTIÓN DOCUMENTAL EN UAEMC A NIVEL  NACIONAL</t>
  </si>
  <si>
    <t>C-1199-1002-14-53105B-1199062-02</t>
  </si>
  <si>
    <t>ADQUIS. DE BYS - SERVICIOS DE INFORMACIÓN ACTUALIZADOS - OPTIMIZACIÓN DE LOS PROCESOS DE GESTIÓN DOCUMENTAL EN UAEMC A NIVEL  NACIONAL</t>
  </si>
  <si>
    <t>C-1199-1002-15-53105B-1199058-02</t>
  </si>
  <si>
    <t>ADQUIS. DE BYS - SERVICIO DE EDUCACIÓN INFORMAL PARA LA GESTIÓN ADMINISTRATIVA - CONSOLIDACIÓN Y FORTALECIMIENTO DE LA GESTIÓN DEL TALENTO HUMANO DE MIGRACIÓN COLOMBIA A NIVEL  NACIONAL</t>
  </si>
  <si>
    <t>C-1199-1002-15-53105B-1199070-02</t>
  </si>
  <si>
    <t>ADQUIS. DE BYS - SERVICIO DE ASISTENCIA TÉCNICA - CONSOLIDACIÓN Y FORTALECIMIENTO DE LA GESTIÓN DEL TALENTO HUMANO DE MIGRACIÓN COLOMBIA A NIVEL  NACIONAL</t>
  </si>
  <si>
    <t>FUNCIONAMIENTO</t>
  </si>
  <si>
    <t>GASTOS POR TRIBUTOS, MULTAS, SANCIONES E INTERESES DE MORA</t>
  </si>
  <si>
    <t>SSF</t>
  </si>
  <si>
    <t>A-08</t>
  </si>
  <si>
    <t>TRANSFERENCIAS CORRIENTES</t>
  </si>
  <si>
    <t>A-03</t>
  </si>
  <si>
    <t>A-02</t>
  </si>
  <si>
    <t>GASTOS DE PERSONAL</t>
  </si>
  <si>
    <t>A-01</t>
  </si>
  <si>
    <t>MULTAS, SANCIONES E INTERESES DE MORA</t>
  </si>
  <si>
    <t>A-08-05</t>
  </si>
  <si>
    <t>CUOTA DE FISCALIZACIÓN Y AUDITAJE</t>
  </si>
  <si>
    <t>11</t>
  </si>
  <si>
    <t>A-08-04-01</t>
  </si>
  <si>
    <t>TASAS Y DERECHOS ADMINISTRATIVOS</t>
  </si>
  <si>
    <t>A-08-03</t>
  </si>
  <si>
    <t>IMPUESTOS</t>
  </si>
  <si>
    <t>SENTENCIAS Y CONCILIACIONES</t>
  </si>
  <si>
    <t>A-03-10</t>
  </si>
  <si>
    <t>COMPENSACIÓN POR MUERTE</t>
  </si>
  <si>
    <t>A-03-04-02-085</t>
  </si>
  <si>
    <t>A-03-04-02-012</t>
  </si>
  <si>
    <t>DEPORTACIÓN A EXTRANJEROS</t>
  </si>
  <si>
    <t>A-03-03-01-056</t>
  </si>
  <si>
    <t>REMUNERACIONES NO CONSTITUTIVAS DE FACTOR SALARIAL</t>
  </si>
  <si>
    <t>A-01-01-03</t>
  </si>
  <si>
    <t>CONTRIBUCIONES INHERENTES A LA NÓMINA</t>
  </si>
  <si>
    <t>A-01-01-02</t>
  </si>
  <si>
    <t>A-01-01-01</t>
  </si>
  <si>
    <t>A-01-01-03-001</t>
  </si>
  <si>
    <t>PRESTACIONES SOCIALES SEGÚN DEFINICIÓN LEGAL</t>
  </si>
  <si>
    <t>A-01-01</t>
  </si>
  <si>
    <t>PLANTA DE PERSONAL PERMANENTE</t>
  </si>
  <si>
    <t xml:space="preserve">SALARIO </t>
  </si>
  <si>
    <t>A-01-01-01-001</t>
  </si>
  <si>
    <t>FACTORES SALARIALES COMUNES</t>
  </si>
  <si>
    <t>A-01-01-01-002</t>
  </si>
  <si>
    <t>FACTORES SALARIALES ESPECIALES</t>
  </si>
  <si>
    <t>ADQUISICIÓN DE BIENES Y SERVICIOS</t>
  </si>
  <si>
    <t>A-02-02</t>
  </si>
  <si>
    <t>ADQUISICIONES DIFERENTES DE ACTIVOS</t>
  </si>
  <si>
    <t>A-02-02-01</t>
  </si>
  <si>
    <t>MATERIALES Y SUMINISTROS</t>
  </si>
  <si>
    <t>A-02-02-01-001</t>
  </si>
  <si>
    <t>MINERALES; ELECTRICIDAD, GAS Y AGUA</t>
  </si>
  <si>
    <t>A-02-02-01-002</t>
  </si>
  <si>
    <t>PRODUCTOS ALIMENTICIOS, BEBIDAS Y TABACO; TEXTILES, PRENDAS DE VESTIR Y PRODUCTOS DE CUERO</t>
  </si>
  <si>
    <t>A-02-02-01-003</t>
  </si>
  <si>
    <t>OTROS BIENES TRANSPORTABLES (EXCEPTO PRODUCTOS METÁLICOS, MAQUINARIA Y EQUIPO)</t>
  </si>
  <si>
    <t>A-02-02-01-004</t>
  </si>
  <si>
    <t>PRODUCTOS METÁLICOS, MAQUINARIA Y EQUIPO</t>
  </si>
  <si>
    <t>A-02-02-02</t>
  </si>
  <si>
    <t>ADQUISICIÓN DE SERVICIOS</t>
  </si>
  <si>
    <t>A-02-02-02-006</t>
  </si>
  <si>
    <t>SERVICIOS DE ALOJAMIENTO; SERVICIOS DE SUMINISTRO DE COMIDAS Y BEBIDAS; SERVICIOS DE TRANSPORTE; Y SERVICIOS DE DISTRIBUCIÓN DE ELECTRICIDAD, GAS Y AGUA</t>
  </si>
  <si>
    <t>A-02-02-02-007</t>
  </si>
  <si>
    <t>SERVICIOS FINANCIEROS Y SERVICIOS CONEXOS, SERVICIOS INMOBILIARIOS Y SERVICIOS DE LEASING</t>
  </si>
  <si>
    <t>A-02-02-02-008</t>
  </si>
  <si>
    <t xml:space="preserve">SERVICIOS PRESTADOS A LAS EMPRESAS Y SERVICIOS DE PRODUCCIÓN </t>
  </si>
  <si>
    <t>A-02-02-02-009</t>
  </si>
  <si>
    <t>SERVICIOS PARA LA COMUNIDAD, SOCIALES Y PERSONALES</t>
  </si>
  <si>
    <t>A-03-03</t>
  </si>
  <si>
    <t>A ENTIDADES DEL GOBIERNO</t>
  </si>
  <si>
    <t>A-03-03-01</t>
  </si>
  <si>
    <t>A ÓRGANOS DEL PGN</t>
  </si>
  <si>
    <t>A-03-04</t>
  </si>
  <si>
    <t>PRESTACIONES SOCIALES</t>
  </si>
  <si>
    <t>A-03-04-02</t>
  </si>
  <si>
    <t>PRESTACIONES SOCIALES RELACIONADAS CON EL EMPLEO</t>
  </si>
  <si>
    <t>INCAPACIDADES Y LICENCIAS DE MATERNIDAD (NO DE PENSIONES)</t>
  </si>
  <si>
    <t>A-03-10-01</t>
  </si>
  <si>
    <t>FALLOS NACIONALES</t>
  </si>
  <si>
    <t xml:space="preserve">A-08-01 </t>
  </si>
  <si>
    <t>A-08-01-02</t>
  </si>
  <si>
    <t>IMPUESTOS TERRITORIALES</t>
  </si>
  <si>
    <t>A-08-04</t>
  </si>
  <si>
    <t>CONTRIBUCIONES</t>
  </si>
  <si>
    <t>A-08-05-01</t>
  </si>
  <si>
    <t>MULTAS Y SANCIONES</t>
  </si>
  <si>
    <t>INVERSIÓN</t>
  </si>
  <si>
    <t>C-1103-1002-3</t>
  </si>
  <si>
    <t>FORTALECIMIENTO INSTITUCIONAL DEL SERVICIO A LA CIUDADANÍA Y DE ACCIONES PARA LA PARTICIPACIÓN DEMOCRÁTICA DE LA POBLACIÓN MIGRANTE Y COMUNIDADES DE ACOGIDA A NIVEL NACIONAL.</t>
  </si>
  <si>
    <t>C-1103-1002-4</t>
  </si>
  <si>
    <t>FORTALECIMIENTO DE LA INFRAESTRUCTURA DE LA UAEMC PARA LA ADECUADA PRESTACIÓN DE LOS SERVICIOS MIGRATORIOS EN CONDICIONES DE INCLUSIÓN, SEGURIDAD Y BIENESTAR A NIVEL NACIONAL</t>
  </si>
  <si>
    <t>C-1199-1002-12</t>
  </si>
  <si>
    <t>FORTALECIMIENTO DE LAS CAPACIDADES Y EVOLUCIÓN DE LAS TECNOLOGÍAS DE LA INFORMACIÓN EN MIGRACIÓN COLOMBIA NACIONAL</t>
  </si>
  <si>
    <t>C-1199-1002-13</t>
  </si>
  <si>
    <t>OPTIMIZACIÓN DE LAS CAPACIDADES ESTRATÉGICAS INSTITUCIONALES DE MIGRACIÓN COLOMBIA A NIVEL NACIONAL.</t>
  </si>
  <si>
    <t>C-1199-1002-14</t>
  </si>
  <si>
    <t>OPTIMIZACIÓN DE LOS PROCESOS DE GESTIÓN DOCUMENTAL EN UAEMC A NIVEL NACIONAL</t>
  </si>
  <si>
    <t>C-1199-1002-15</t>
  </si>
  <si>
    <t>CONSOLIDACIÓN Y FORTALECIMIENTO DE LA GESTIÓN DEL TALENTO HUMANO DE MIGRACIÓN COLOMBIA A NIVEL NACIONAL.</t>
  </si>
  <si>
    <t>A-01-01-03-098</t>
  </si>
  <si>
    <t>BONIFICACIÓN MIGRATORIA</t>
  </si>
  <si>
    <t>EJECUCIÓN PRESUPUESTAL VIGENCIA FISCAL 2026</t>
  </si>
  <si>
    <t>A-01-01-04</t>
  </si>
  <si>
    <t>OTROS GASTOS DE PERSONAL - DISTRIBUCIÓN PREVIO CONCEPTO DGPPN</t>
  </si>
  <si>
    <r>
      <t xml:space="preserve">CORTE: </t>
    </r>
    <r>
      <rPr>
        <b/>
        <sz val="24"/>
        <color theme="5" tint="-0.249977111117893"/>
        <rFont val="Tw Cen MT"/>
        <family val="2"/>
      </rPr>
      <t>28 DE FEBRERO</t>
    </r>
  </si>
  <si>
    <t>*A corte 31/01/2026 el presupuesto de la UAEMC presenta recursos sin distribuir por valor de $9.062.000.000 asignados al rubro A-01-01-04 OTROS GASTOS DE PERSONAL - DISTRIBUCIÓN PREVIO CONCEPTO DGPPN según Decreto 1477 del 30/12/2025.
A corte 28/02/2026 el presupuesto de la UAEMC presenta una reducción por $3,251,088,430 en los proyectos de inversión  (Ciudadanía, Infraestructura y Tics)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</si>
</sst>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(&quot;$&quot;* #,##0.00_);_(&quot;$&quot;* \(#,##0.00\);_(&quot;$&quot;* &quot;-&quot;??_);_(@_)"/>
    <numFmt numFmtId="165" formatCode="0.0%"/>
    <numFmt numFmtId="166" formatCode="[$-1240A]&quot;$&quot;\ #,##0.00;\-&quot;$&quot;\ #,##0.00"/>
  </numFmts>
  <fonts count="1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Tw Cen MT"/>
      <family val="2"/>
    </font>
    <font>
      <i/>
      <sz val="11"/>
      <color rgb="FF000000"/>
      <name val="Tw Cen MT"/>
      <family val="2"/>
    </font>
    <font>
      <sz val="11"/>
      <name val="Tw Cen MT"/>
      <family val="2"/>
    </font>
    <font>
      <b/>
      <sz val="11"/>
      <color rgb="FF000000"/>
      <name val="Tw Cen MT"/>
      <family val="2"/>
    </font>
    <font>
      <b/>
      <i/>
      <sz val="11"/>
      <color rgb="FF000000"/>
      <name val="Tw Cen MT"/>
      <family val="2"/>
    </font>
    <font>
      <b/>
      <sz val="11"/>
      <name val="Tw Cen MT"/>
      <family val="2"/>
    </font>
    <font>
      <b/>
      <sz val="24"/>
      <color rgb="FF060662"/>
      <name val="Tw Cen MT"/>
      <family val="2"/>
    </font>
    <font>
      <b/>
      <sz val="11"/>
      <color rgb="FFFFFFFF"/>
      <name val="Tw Cen MT"/>
      <family val="2"/>
    </font>
    <font>
      <b/>
      <i/>
      <sz val="11"/>
      <color rgb="FFFFFFFF"/>
      <name val="Tw Cen MT"/>
      <family val="2"/>
    </font>
    <font>
      <b/>
      <sz val="24"/>
      <color theme="5" tint="-0.249977111117893"/>
      <name val="Tw Cen MT"/>
      <family val="2"/>
    </font>
    <font>
      <sz val="8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F243E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215967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hair">
        <color theme="0" tint="-0.34998626667073579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64"/>
      </left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 style="thin">
        <color rgb="FFD3D3D3"/>
      </right>
      <top/>
      <bottom/>
      <diagonal/>
    </border>
    <border>
      <left style="thin">
        <color rgb="FFD3D3D3"/>
      </left>
      <right/>
      <top/>
      <bottom/>
      <diagonal/>
    </border>
    <border>
      <left style="thin">
        <color indexed="64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rgb="FFD3D3D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02">
    <xf numFmtId="0" fontId="0" fillId="0" borderId="0" xfId="0" applyFont="1"/>
    <xf numFmtId="0" fontId="4" fillId="2" borderId="2" xfId="0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7" fillId="0" borderId="2" xfId="0" applyFont="1" applyBorder="1" applyAlignment="1">
      <alignment horizontal="left" vertical="center" wrapText="1" readingOrder="1"/>
    </xf>
    <xf numFmtId="4" fontId="7" fillId="3" borderId="2" xfId="0" applyNumberFormat="1" applyFont="1" applyFill="1" applyBorder="1" applyAlignment="1" applyProtection="1">
      <alignment vertical="center" wrapText="1"/>
      <protection locked="0"/>
    </xf>
    <xf numFmtId="0" fontId="9" fillId="0" borderId="0" xfId="0" applyFont="1"/>
    <xf numFmtId="4" fontId="7" fillId="3" borderId="6" xfId="0" applyNumberFormat="1" applyFont="1" applyFill="1" applyBorder="1" applyAlignment="1" applyProtection="1">
      <alignment vertical="center" wrapText="1"/>
      <protection locked="0"/>
    </xf>
    <xf numFmtId="3" fontId="6" fillId="0" borderId="0" xfId="0" applyNumberFormat="1" applyFont="1"/>
    <xf numFmtId="0" fontId="6" fillId="3" borderId="0" xfId="0" applyFont="1" applyFill="1"/>
    <xf numFmtId="0" fontId="7" fillId="0" borderId="2" xfId="0" applyFont="1" applyBorder="1" applyAlignment="1">
      <alignment horizontal="left" vertical="center" readingOrder="1"/>
    </xf>
    <xf numFmtId="0" fontId="8" fillId="0" borderId="2" xfId="0" applyFont="1" applyBorder="1" applyAlignment="1">
      <alignment horizontal="center" vertical="center" readingOrder="1"/>
    </xf>
    <xf numFmtId="0" fontId="7" fillId="0" borderId="2" xfId="0" applyFont="1" applyBorder="1" applyAlignment="1">
      <alignment horizontal="center" vertical="center" readingOrder="1"/>
    </xf>
    <xf numFmtId="0" fontId="4" fillId="0" borderId="1" xfId="0" applyFont="1" applyBorder="1" applyAlignment="1">
      <alignment horizontal="center" vertical="center" readingOrder="1"/>
    </xf>
    <xf numFmtId="0" fontId="7" fillId="0" borderId="2" xfId="0" applyFont="1" applyBorder="1" applyAlignment="1">
      <alignment vertical="center" readingOrder="1"/>
    </xf>
    <xf numFmtId="0" fontId="4" fillId="2" borderId="2" xfId="0" applyFont="1" applyFill="1" applyBorder="1" applyAlignment="1">
      <alignment vertical="center" readingOrder="1"/>
    </xf>
    <xf numFmtId="0" fontId="5" fillId="2" borderId="2" xfId="0" applyFont="1" applyFill="1" applyBorder="1" applyAlignment="1">
      <alignment horizontal="center" vertical="center" readingOrder="1"/>
    </xf>
    <xf numFmtId="0" fontId="4" fillId="2" borderId="2" xfId="0" applyFont="1" applyFill="1" applyBorder="1" applyAlignment="1">
      <alignment horizontal="center" vertical="center" readingOrder="1"/>
    </xf>
    <xf numFmtId="0" fontId="8" fillId="0" borderId="6" xfId="0" applyFont="1" applyBorder="1" applyAlignment="1">
      <alignment horizontal="center" vertical="center" readingOrder="1"/>
    </xf>
    <xf numFmtId="0" fontId="7" fillId="0" borderId="6" xfId="0" applyFont="1" applyBorder="1" applyAlignment="1">
      <alignment horizontal="center" vertical="center" readingOrder="1"/>
    </xf>
    <xf numFmtId="0" fontId="7" fillId="0" borderId="6" xfId="0" applyFont="1" applyBorder="1" applyAlignment="1">
      <alignment horizontal="left" vertical="center" readingOrder="1"/>
    </xf>
    <xf numFmtId="0" fontId="7" fillId="0" borderId="3" xfId="0" applyFont="1" applyBorder="1" applyAlignment="1">
      <alignment horizontal="left" vertical="center" readingOrder="1"/>
    </xf>
    <xf numFmtId="0" fontId="8" fillId="0" borderId="3" xfId="0" applyFont="1" applyBorder="1" applyAlignment="1">
      <alignment horizontal="center" vertical="center" readingOrder="1"/>
    </xf>
    <xf numFmtId="0" fontId="7" fillId="0" borderId="3" xfId="0" applyFont="1" applyBorder="1" applyAlignment="1">
      <alignment horizontal="center" vertical="center" readingOrder="1"/>
    </xf>
    <xf numFmtId="4" fontId="7" fillId="3" borderId="3" xfId="0" applyNumberFormat="1" applyFont="1" applyFill="1" applyBorder="1" applyAlignment="1" applyProtection="1">
      <alignment vertical="center" wrapText="1"/>
      <protection locked="0"/>
    </xf>
    <xf numFmtId="0" fontId="7" fillId="0" borderId="6" xfId="0" applyFont="1" applyBorder="1" applyAlignment="1">
      <alignment vertical="center" readingOrder="1"/>
    </xf>
    <xf numFmtId="4" fontId="7" fillId="0" borderId="2" xfId="0" applyNumberFormat="1" applyFont="1" applyBorder="1" applyAlignment="1" applyProtection="1">
      <alignment vertical="center" wrapText="1"/>
      <protection locked="0"/>
    </xf>
    <xf numFmtId="0" fontId="7" fillId="0" borderId="3" xfId="0" applyFont="1" applyBorder="1" applyAlignment="1">
      <alignment vertical="center" readingOrder="1"/>
    </xf>
    <xf numFmtId="0" fontId="7" fillId="0" borderId="3" xfId="0" applyFont="1" applyBorder="1" applyAlignment="1">
      <alignment horizontal="left" vertical="center" wrapText="1" readingOrder="1"/>
    </xf>
    <xf numFmtId="0" fontId="7" fillId="3" borderId="3" xfId="0" applyFont="1" applyFill="1" applyBorder="1" applyAlignment="1">
      <alignment horizontal="left" vertical="center" readingOrder="1"/>
    </xf>
    <xf numFmtId="0" fontId="8" fillId="3" borderId="3" xfId="0" applyFont="1" applyFill="1" applyBorder="1" applyAlignment="1">
      <alignment horizontal="center" vertical="center" readingOrder="1"/>
    </xf>
    <xf numFmtId="0" fontId="7" fillId="3" borderId="3" xfId="0" applyFont="1" applyFill="1" applyBorder="1" applyAlignment="1">
      <alignment horizontal="center" vertical="center" readingOrder="1"/>
    </xf>
    <xf numFmtId="0" fontId="11" fillId="7" borderId="3" xfId="0" applyFont="1" applyFill="1" applyBorder="1" applyAlignment="1">
      <alignment vertical="center" readingOrder="1"/>
    </xf>
    <xf numFmtId="0" fontId="12" fillId="7" borderId="3" xfId="0" applyFont="1" applyFill="1" applyBorder="1" applyAlignment="1">
      <alignment horizontal="center" vertical="center" readingOrder="1"/>
    </xf>
    <xf numFmtId="0" fontId="11" fillId="7" borderId="3" xfId="0" applyFont="1" applyFill="1" applyBorder="1" applyAlignment="1">
      <alignment horizontal="center" vertical="center" readingOrder="1"/>
    </xf>
    <xf numFmtId="0" fontId="11" fillId="7" borderId="3" xfId="0" applyFont="1" applyFill="1" applyBorder="1" applyAlignment="1">
      <alignment horizontal="left" vertical="center" wrapText="1" readingOrder="1"/>
    </xf>
    <xf numFmtId="0" fontId="5" fillId="3" borderId="3" xfId="0" applyFont="1" applyFill="1" applyBorder="1" applyAlignment="1">
      <alignment horizontal="center" vertical="center" readingOrder="1"/>
    </xf>
    <xf numFmtId="0" fontId="11" fillId="4" borderId="3" xfId="0" applyFont="1" applyFill="1" applyBorder="1" applyAlignment="1">
      <alignment horizontal="center" vertical="center" readingOrder="1"/>
    </xf>
    <xf numFmtId="0" fontId="6" fillId="0" borderId="0" xfId="0" applyFont="1" applyFill="1" applyBorder="1"/>
    <xf numFmtId="0" fontId="11" fillId="4" borderId="4" xfId="0" applyFont="1" applyFill="1" applyBorder="1" applyAlignment="1">
      <alignment vertical="center" readingOrder="1"/>
    </xf>
    <xf numFmtId="0" fontId="12" fillId="4" borderId="4" xfId="0" applyFont="1" applyFill="1" applyBorder="1" applyAlignment="1">
      <alignment horizontal="center" vertical="center" readingOrder="1"/>
    </xf>
    <xf numFmtId="0" fontId="11" fillId="4" borderId="4" xfId="0" applyFont="1" applyFill="1" applyBorder="1" applyAlignment="1">
      <alignment horizontal="center" vertical="center" readingOrder="1"/>
    </xf>
    <xf numFmtId="0" fontId="11" fillId="4" borderId="4" xfId="0" applyFont="1" applyFill="1" applyBorder="1" applyAlignment="1">
      <alignment horizontal="left" vertical="center" wrapText="1" readingOrder="1"/>
    </xf>
    <xf numFmtId="0" fontId="7" fillId="6" borderId="5" xfId="0" applyFont="1" applyFill="1" applyBorder="1" applyAlignment="1">
      <alignment horizontal="left" vertical="center" readingOrder="1"/>
    </xf>
    <xf numFmtId="0" fontId="8" fillId="6" borderId="5" xfId="0" applyFont="1" applyFill="1" applyBorder="1" applyAlignment="1">
      <alignment horizontal="center" vertical="center" readingOrder="1"/>
    </xf>
    <xf numFmtId="0" fontId="7" fillId="6" borderId="5" xfId="0" applyFont="1" applyFill="1" applyBorder="1" applyAlignment="1">
      <alignment horizontal="center" vertical="center" readingOrder="1"/>
    </xf>
    <xf numFmtId="0" fontId="7" fillId="6" borderId="5" xfId="0" applyFont="1" applyFill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7" fillId="6" borderId="3" xfId="0" applyFont="1" applyFill="1" applyBorder="1" applyAlignment="1">
      <alignment horizontal="left" vertical="center" readingOrder="1"/>
    </xf>
    <xf numFmtId="0" fontId="8" fillId="6" borderId="3" xfId="0" applyFont="1" applyFill="1" applyBorder="1" applyAlignment="1">
      <alignment horizontal="center" vertical="center" readingOrder="1"/>
    </xf>
    <xf numFmtId="0" fontId="7" fillId="6" borderId="3" xfId="0" applyFont="1" applyFill="1" applyBorder="1" applyAlignment="1">
      <alignment horizontal="center" vertical="center" readingOrder="1"/>
    </xf>
    <xf numFmtId="0" fontId="7" fillId="6" borderId="3" xfId="0" applyFont="1" applyFill="1" applyBorder="1" applyAlignment="1">
      <alignment horizontal="left" vertical="center" wrapText="1" readingOrder="1"/>
    </xf>
    <xf numFmtId="2" fontId="6" fillId="0" borderId="0" xfId="0" applyNumberFormat="1" applyFont="1"/>
    <xf numFmtId="165" fontId="6" fillId="0" borderId="0" xfId="2" applyNumberFormat="1" applyFont="1" applyAlignment="1"/>
    <xf numFmtId="10" fontId="9" fillId="0" borderId="0" xfId="2" applyNumberFormat="1" applyFont="1" applyFill="1" applyBorder="1" applyAlignment="1">
      <alignment vertical="center"/>
    </xf>
    <xf numFmtId="10" fontId="9" fillId="0" borderId="0" xfId="2" applyNumberFormat="1" applyFont="1" applyFill="1" applyBorder="1" applyAlignment="1"/>
    <xf numFmtId="10" fontId="6" fillId="0" borderId="0" xfId="2" applyNumberFormat="1" applyFont="1" applyFill="1" applyBorder="1" applyAlignment="1"/>
    <xf numFmtId="165" fontId="6" fillId="0" borderId="0" xfId="2" applyNumberFormat="1" applyFont="1" applyFill="1" applyAlignment="1"/>
    <xf numFmtId="44" fontId="6" fillId="0" borderId="0" xfId="1" applyFont="1" applyAlignment="1"/>
    <xf numFmtId="164" fontId="6" fillId="0" borderId="0" xfId="0" applyNumberFormat="1" applyFont="1"/>
    <xf numFmtId="10" fontId="6" fillId="0" borderId="0" xfId="2" applyNumberFormat="1" applyFont="1" applyFill="1" applyBorder="1" applyAlignment="1">
      <alignment vertical="center"/>
    </xf>
    <xf numFmtId="4" fontId="6" fillId="0" borderId="0" xfId="0" applyNumberFormat="1" applyFont="1"/>
    <xf numFmtId="4" fontId="6" fillId="0" borderId="0" xfId="0" applyNumberFormat="1" applyFont="1" applyAlignment="1"/>
    <xf numFmtId="0" fontId="6" fillId="0" borderId="0" xfId="0" applyFont="1" applyFill="1" applyBorder="1" applyAlignment="1"/>
    <xf numFmtId="0" fontId="7" fillId="0" borderId="9" xfId="0" applyNumberFormat="1" applyFont="1" applyFill="1" applyBorder="1" applyAlignment="1">
      <alignment horizontal="center" vertical="center" wrapText="1" readingOrder="1"/>
    </xf>
    <xf numFmtId="0" fontId="7" fillId="0" borderId="10" xfId="0" applyNumberFormat="1" applyFont="1" applyFill="1" applyBorder="1" applyAlignment="1">
      <alignment horizontal="center" vertical="center" wrapText="1" readingOrder="1"/>
    </xf>
    <xf numFmtId="0" fontId="7" fillId="0" borderId="12" xfId="0" applyNumberFormat="1" applyFont="1" applyFill="1" applyBorder="1" applyAlignment="1">
      <alignment horizontal="center" vertical="center" wrapText="1" readingOrder="1"/>
    </xf>
    <xf numFmtId="3" fontId="10" fillId="0" borderId="11" xfId="0" applyNumberFormat="1" applyFont="1" applyBorder="1" applyAlignment="1">
      <alignment horizontal="center" vertical="center" wrapText="1" readingOrder="1"/>
    </xf>
    <xf numFmtId="3" fontId="10" fillId="0" borderId="0" xfId="0" applyNumberFormat="1" applyFont="1" applyBorder="1" applyAlignment="1">
      <alignment horizontal="center" vertical="center" wrapText="1" readingOrder="1"/>
    </xf>
    <xf numFmtId="0" fontId="2" fillId="0" borderId="13" xfId="0" applyFont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 readingOrder="1"/>
    </xf>
    <xf numFmtId="0" fontId="6" fillId="5" borderId="14" xfId="0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4" fontId="11" fillId="4" borderId="4" xfId="0" applyNumberFormat="1" applyFont="1" applyFill="1" applyBorder="1" applyAlignment="1">
      <alignment horizontal="right" vertical="center" readingOrder="1"/>
    </xf>
    <xf numFmtId="4" fontId="7" fillId="6" borderId="5" xfId="0" applyNumberFormat="1" applyFont="1" applyFill="1" applyBorder="1" applyAlignment="1">
      <alignment horizontal="right" vertical="center" readingOrder="1"/>
    </xf>
    <xf numFmtId="4" fontId="9" fillId="0" borderId="6" xfId="0" applyNumberFormat="1" applyFont="1" applyBorder="1" applyAlignment="1">
      <alignment horizontal="right" vertical="center" readingOrder="1"/>
    </xf>
    <xf numFmtId="4" fontId="7" fillId="0" borderId="2" xfId="0" applyNumberFormat="1" applyFont="1" applyBorder="1" applyAlignment="1">
      <alignment horizontal="right" vertical="center" readingOrder="1"/>
    </xf>
    <xf numFmtId="0" fontId="14" fillId="0" borderId="1" xfId="0" applyFont="1" applyBorder="1" applyAlignment="1">
      <alignment vertical="center" wrapText="1" readingOrder="1"/>
    </xf>
    <xf numFmtId="0" fontId="14" fillId="0" borderId="1" xfId="0" applyFont="1" applyBorder="1" applyAlignment="1">
      <alignment horizontal="center" vertical="center" wrapText="1" readingOrder="1"/>
    </xf>
    <xf numFmtId="0" fontId="14" fillId="0" borderId="1" xfId="0" applyFont="1" applyBorder="1" applyAlignment="1">
      <alignment horizontal="left" vertical="center" wrapText="1" readingOrder="1"/>
    </xf>
    <xf numFmtId="166" fontId="14" fillId="0" borderId="1" xfId="0" applyNumberFormat="1" applyFont="1" applyBorder="1" applyAlignment="1">
      <alignment horizontal="right" vertical="center" wrapText="1" readingOrder="1"/>
    </xf>
    <xf numFmtId="4" fontId="9" fillId="0" borderId="2" xfId="0" applyNumberFormat="1" applyFont="1" applyBorder="1" applyAlignment="1">
      <alignment horizontal="right" vertical="center" readingOrder="1"/>
    </xf>
    <xf numFmtId="4" fontId="6" fillId="2" borderId="2" xfId="0" applyNumberFormat="1" applyFont="1" applyFill="1" applyBorder="1" applyAlignment="1">
      <alignment horizontal="right" vertical="center" readingOrder="1"/>
    </xf>
    <xf numFmtId="0" fontId="4" fillId="8" borderId="1" xfId="0" applyFont="1" applyFill="1" applyBorder="1" applyAlignment="1">
      <alignment vertical="center" wrapText="1" readingOrder="1"/>
    </xf>
    <xf numFmtId="0" fontId="4" fillId="8" borderId="1" xfId="0" applyFont="1" applyFill="1" applyBorder="1" applyAlignment="1">
      <alignment horizontal="left" vertical="center" wrapText="1" readingOrder="1"/>
    </xf>
    <xf numFmtId="166" fontId="4" fillId="8" borderId="1" xfId="0" applyNumberFormat="1" applyFont="1" applyFill="1" applyBorder="1" applyAlignment="1">
      <alignment horizontal="right" vertical="center" wrapText="1" readingOrder="1"/>
    </xf>
    <xf numFmtId="166" fontId="4" fillId="0" borderId="1" xfId="0" applyNumberFormat="1" applyFont="1" applyBorder="1" applyAlignment="1">
      <alignment horizontal="right" vertical="center" wrapText="1" readingOrder="1"/>
    </xf>
    <xf numFmtId="4" fontId="9" fillId="6" borderId="3" xfId="0" applyNumberFormat="1" applyFont="1" applyFill="1" applyBorder="1" applyAlignment="1">
      <alignment horizontal="right" vertical="center" readingOrder="1"/>
    </xf>
    <xf numFmtId="4" fontId="9" fillId="0" borderId="3" xfId="0" applyNumberFormat="1" applyFont="1" applyBorder="1" applyAlignment="1">
      <alignment horizontal="right" vertical="center" readingOrder="1"/>
    </xf>
    <xf numFmtId="0" fontId="14" fillId="0" borderId="1" xfId="0" applyFont="1" applyFill="1" applyBorder="1" applyAlignment="1">
      <alignment vertical="center" wrapText="1" readingOrder="1"/>
    </xf>
    <xf numFmtId="0" fontId="14" fillId="0" borderId="1" xfId="0" applyFont="1" applyFill="1" applyBorder="1" applyAlignment="1">
      <alignment horizontal="center" vertical="center" wrapText="1" readingOrder="1"/>
    </xf>
    <xf numFmtId="0" fontId="14" fillId="0" borderId="1" xfId="0" applyFont="1" applyFill="1" applyBorder="1" applyAlignment="1">
      <alignment horizontal="left" vertical="center" wrapText="1" readingOrder="1"/>
    </xf>
    <xf numFmtId="0" fontId="4" fillId="8" borderId="2" xfId="0" applyFont="1" applyFill="1" applyBorder="1" applyAlignment="1">
      <alignment vertical="center" readingOrder="1"/>
    </xf>
    <xf numFmtId="0" fontId="4" fillId="8" borderId="7" xfId="0" applyFont="1" applyFill="1" applyBorder="1" applyAlignment="1">
      <alignment horizontal="left" vertical="center" wrapText="1" readingOrder="1"/>
    </xf>
    <xf numFmtId="4" fontId="4" fillId="8" borderId="1" xfId="0" applyNumberFormat="1" applyFont="1" applyFill="1" applyBorder="1" applyAlignment="1">
      <alignment horizontal="right" vertical="center" readingOrder="1"/>
    </xf>
    <xf numFmtId="4" fontId="4" fillId="0" borderId="1" xfId="0" applyNumberFormat="1" applyFont="1" applyBorder="1" applyAlignment="1">
      <alignment horizontal="right" vertical="center" readingOrder="1"/>
    </xf>
    <xf numFmtId="0" fontId="4" fillId="9" borderId="2" xfId="0" applyFont="1" applyFill="1" applyBorder="1" applyAlignment="1">
      <alignment vertical="center" readingOrder="1"/>
    </xf>
    <xf numFmtId="4" fontId="7" fillId="0" borderId="3" xfId="0" applyNumberFormat="1" applyFont="1" applyBorder="1" applyAlignment="1">
      <alignment horizontal="right" vertical="center" readingOrder="1"/>
    </xf>
    <xf numFmtId="4" fontId="9" fillId="3" borderId="3" xfId="0" applyNumberFormat="1" applyFont="1" applyFill="1" applyBorder="1" applyAlignment="1">
      <alignment horizontal="right" vertical="center" readingOrder="1"/>
    </xf>
    <xf numFmtId="4" fontId="7" fillId="3" borderId="3" xfId="0" applyNumberFormat="1" applyFont="1" applyFill="1" applyBorder="1" applyAlignment="1">
      <alignment horizontal="right" vertical="center" readingOrder="1"/>
    </xf>
    <xf numFmtId="4" fontId="11" fillId="7" borderId="3" xfId="0" applyNumberFormat="1" applyFont="1" applyFill="1" applyBorder="1" applyAlignment="1">
      <alignment horizontal="right" vertical="center" readingOrder="1"/>
    </xf>
    <xf numFmtId="4" fontId="11" fillId="4" borderId="15" xfId="0" applyNumberFormat="1" applyFont="1" applyFill="1" applyBorder="1" applyAlignment="1">
      <alignment horizontal="right" vertical="center" readingOrder="1"/>
    </xf>
  </cellXfs>
  <cellStyles count="4">
    <cellStyle name="Moneda" xfId="1" builtinId="4"/>
    <cellStyle name="Normal" xfId="0" builtinId="0"/>
    <cellStyle name="Normal 2" xfId="3" xr:uid="{66607E15-253B-4F4E-A790-EC0737C04A74}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19051</xdr:rowOff>
    </xdr:from>
    <xdr:to>
      <xdr:col>1</xdr:col>
      <xdr:colOff>390524</xdr:colOff>
      <xdr:row>2</xdr:row>
      <xdr:rowOff>200025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192351CA-B106-4DD4-8306-F36D052589FA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80171" t="29269" b="32791"/>
        <a:stretch/>
      </xdr:blipFill>
      <xdr:spPr>
        <a:xfrm>
          <a:off x="57150" y="19051"/>
          <a:ext cx="1771649" cy="752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DFC6E-E800-43B6-B937-5294E2B37100}">
  <dimension ref="A1:L147"/>
  <sheetViews>
    <sheetView showGridLines="0" tabSelected="1" workbookViewId="0">
      <selection activeCell="L18" sqref="L18"/>
    </sheetView>
  </sheetViews>
  <sheetFormatPr baseColWidth="10" defaultRowHeight="14.25" x14ac:dyDescent="0.2"/>
  <cols>
    <col min="1" max="1" width="21.5703125" style="37" customWidth="1"/>
    <col min="2" max="2" width="9.5703125" style="37" customWidth="1"/>
    <col min="3" max="3" width="8" style="37" customWidth="1"/>
    <col min="4" max="4" width="9.5703125" style="37" customWidth="1"/>
    <col min="5" max="5" width="48.5703125" style="37" customWidth="1"/>
    <col min="6" max="6" width="20.85546875" style="37" bestFit="1" customWidth="1"/>
    <col min="7" max="7" width="18.85546875" style="62" customWidth="1"/>
    <col min="8" max="16384" width="11.42578125" style="37"/>
  </cols>
  <sheetData>
    <row r="1" spans="1:12" ht="15" customHeight="1" x14ac:dyDescent="0.2">
      <c r="A1" s="63"/>
      <c r="B1" s="71" t="s">
        <v>0</v>
      </c>
      <c r="C1" s="71" t="s">
        <v>0</v>
      </c>
      <c r="D1" s="71" t="s">
        <v>0</v>
      </c>
      <c r="E1" s="71" t="s">
        <v>0</v>
      </c>
      <c r="F1" s="71" t="s">
        <v>0</v>
      </c>
      <c r="G1" s="71" t="s">
        <v>0</v>
      </c>
      <c r="H1" s="71"/>
      <c r="I1" s="71"/>
    </row>
    <row r="2" spans="1:12" ht="30" customHeight="1" x14ac:dyDescent="0.2">
      <c r="A2" s="64"/>
      <c r="B2" s="66" t="s">
        <v>262</v>
      </c>
      <c r="C2" s="67"/>
      <c r="D2" s="67"/>
      <c r="E2" s="67"/>
      <c r="F2" s="67"/>
      <c r="G2" s="67"/>
    </row>
    <row r="3" spans="1:12" ht="29.25" customHeight="1" x14ac:dyDescent="0.2">
      <c r="A3" s="65"/>
      <c r="B3" s="68" t="s">
        <v>265</v>
      </c>
      <c r="C3" s="69"/>
      <c r="D3" s="69"/>
      <c r="E3" s="69"/>
      <c r="F3" s="69"/>
      <c r="G3" s="69"/>
    </row>
    <row r="4" spans="1:12" x14ac:dyDescent="0.2">
      <c r="A4" s="72" t="s">
        <v>1</v>
      </c>
      <c r="B4" s="72" t="s">
        <v>2</v>
      </c>
      <c r="C4" s="72" t="s">
        <v>3</v>
      </c>
      <c r="D4" s="72" t="s">
        <v>4</v>
      </c>
      <c r="E4" s="72" t="s">
        <v>5</v>
      </c>
      <c r="F4" s="72" t="s">
        <v>6</v>
      </c>
      <c r="G4" s="72" t="s">
        <v>7</v>
      </c>
    </row>
    <row r="5" spans="1:12" s="8" customFormat="1" x14ac:dyDescent="0.2">
      <c r="A5" s="38" t="s">
        <v>9</v>
      </c>
      <c r="B5" s="39"/>
      <c r="C5" s="39"/>
      <c r="D5" s="40"/>
      <c r="E5" s="41" t="s">
        <v>168</v>
      </c>
      <c r="F5" s="73">
        <f t="shared" ref="F5:G5" si="0">+F6+F43+F100+F114</f>
        <v>198935807966</v>
      </c>
      <c r="G5" s="73">
        <f t="shared" si="0"/>
        <v>9062000000</v>
      </c>
      <c r="H5" s="2"/>
      <c r="I5" s="2"/>
      <c r="J5" s="2"/>
      <c r="K5" s="2"/>
      <c r="L5" s="2"/>
    </row>
    <row r="6" spans="1:12" s="2" customFormat="1" x14ac:dyDescent="0.2">
      <c r="A6" s="42" t="s">
        <v>176</v>
      </c>
      <c r="B6" s="43"/>
      <c r="C6" s="43"/>
      <c r="D6" s="44"/>
      <c r="E6" s="45" t="s">
        <v>175</v>
      </c>
      <c r="F6" s="74">
        <f t="shared" ref="F6:G6" si="1">F7</f>
        <v>160297000000</v>
      </c>
      <c r="G6" s="74">
        <f t="shared" si="1"/>
        <v>9062000000</v>
      </c>
    </row>
    <row r="7" spans="1:12" s="2" customFormat="1" x14ac:dyDescent="0.2">
      <c r="A7" s="19" t="s">
        <v>199</v>
      </c>
      <c r="B7" s="17"/>
      <c r="C7" s="17"/>
      <c r="D7" s="18"/>
      <c r="E7" s="6" t="s">
        <v>200</v>
      </c>
      <c r="F7" s="75">
        <f t="shared" ref="F7:G7" si="2">SUM(F8+F21+F29+F41)</f>
        <v>160297000000</v>
      </c>
      <c r="G7" s="75">
        <f t="shared" si="2"/>
        <v>9062000000</v>
      </c>
    </row>
    <row r="8" spans="1:12" s="2" customFormat="1" x14ac:dyDescent="0.2">
      <c r="A8" s="9" t="s">
        <v>196</v>
      </c>
      <c r="B8" s="10" t="s">
        <v>10</v>
      </c>
      <c r="C8" s="10">
        <v>10</v>
      </c>
      <c r="D8" s="11" t="s">
        <v>12</v>
      </c>
      <c r="E8" s="4" t="s">
        <v>201</v>
      </c>
      <c r="F8" s="76">
        <f t="shared" ref="F8:G8" si="3">SUM(F9+F19)</f>
        <v>100074000000</v>
      </c>
      <c r="G8" s="76">
        <f t="shared" si="3"/>
        <v>0</v>
      </c>
    </row>
    <row r="9" spans="1:12" s="2" customFormat="1" x14ac:dyDescent="0.2">
      <c r="A9" s="9" t="s">
        <v>202</v>
      </c>
      <c r="B9" s="10" t="s">
        <v>10</v>
      </c>
      <c r="C9" s="10">
        <v>10</v>
      </c>
      <c r="D9" s="11" t="s">
        <v>12</v>
      </c>
      <c r="E9" s="4" t="s">
        <v>203</v>
      </c>
      <c r="F9" s="76">
        <f t="shared" ref="F9:G9" si="4">SUM(F10:F18)</f>
        <v>97070088192</v>
      </c>
      <c r="G9" s="76">
        <f t="shared" si="4"/>
        <v>0</v>
      </c>
    </row>
    <row r="10" spans="1:12" x14ac:dyDescent="0.2">
      <c r="A10" s="77" t="s">
        <v>8</v>
      </c>
      <c r="B10" s="78" t="s">
        <v>10</v>
      </c>
      <c r="C10" s="78" t="s">
        <v>11</v>
      </c>
      <c r="D10" s="78" t="s">
        <v>12</v>
      </c>
      <c r="E10" s="79" t="s">
        <v>13</v>
      </c>
      <c r="F10" s="80">
        <v>66343204920</v>
      </c>
      <c r="G10" s="80">
        <v>0</v>
      </c>
    </row>
    <row r="11" spans="1:12" x14ac:dyDescent="0.2">
      <c r="A11" s="77" t="s">
        <v>14</v>
      </c>
      <c r="B11" s="78" t="s">
        <v>10</v>
      </c>
      <c r="C11" s="78" t="s">
        <v>11</v>
      </c>
      <c r="D11" s="78" t="s">
        <v>12</v>
      </c>
      <c r="E11" s="79" t="s">
        <v>15</v>
      </c>
      <c r="F11" s="80">
        <v>1385019066</v>
      </c>
      <c r="G11" s="80">
        <v>0</v>
      </c>
    </row>
    <row r="12" spans="1:12" x14ac:dyDescent="0.2">
      <c r="A12" s="77" t="s">
        <v>16</v>
      </c>
      <c r="B12" s="78" t="s">
        <v>10</v>
      </c>
      <c r="C12" s="78" t="s">
        <v>11</v>
      </c>
      <c r="D12" s="78" t="s">
        <v>12</v>
      </c>
      <c r="E12" s="79" t="s">
        <v>17</v>
      </c>
      <c r="F12" s="80">
        <v>137577504</v>
      </c>
      <c r="G12" s="80">
        <v>0</v>
      </c>
    </row>
    <row r="13" spans="1:12" x14ac:dyDescent="0.2">
      <c r="A13" s="77" t="s">
        <v>18</v>
      </c>
      <c r="B13" s="78" t="s">
        <v>10</v>
      </c>
      <c r="C13" s="78" t="s">
        <v>11</v>
      </c>
      <c r="D13" s="78" t="s">
        <v>12</v>
      </c>
      <c r="E13" s="79" t="s">
        <v>19</v>
      </c>
      <c r="F13" s="80">
        <v>799200000</v>
      </c>
      <c r="G13" s="80">
        <v>0</v>
      </c>
    </row>
    <row r="14" spans="1:12" x14ac:dyDescent="0.2">
      <c r="A14" s="77" t="s">
        <v>20</v>
      </c>
      <c r="B14" s="78" t="s">
        <v>10</v>
      </c>
      <c r="C14" s="78" t="s">
        <v>11</v>
      </c>
      <c r="D14" s="78" t="s">
        <v>12</v>
      </c>
      <c r="E14" s="79" t="s">
        <v>21</v>
      </c>
      <c r="F14" s="80">
        <v>4224952667</v>
      </c>
      <c r="G14" s="80">
        <v>0</v>
      </c>
    </row>
    <row r="15" spans="1:12" x14ac:dyDescent="0.2">
      <c r="A15" s="77" t="s">
        <v>22</v>
      </c>
      <c r="B15" s="78" t="s">
        <v>10</v>
      </c>
      <c r="C15" s="78" t="s">
        <v>11</v>
      </c>
      <c r="D15" s="78" t="s">
        <v>12</v>
      </c>
      <c r="E15" s="79" t="s">
        <v>23</v>
      </c>
      <c r="F15" s="80">
        <v>2506844344</v>
      </c>
      <c r="G15" s="80">
        <v>0</v>
      </c>
    </row>
    <row r="16" spans="1:12" x14ac:dyDescent="0.2">
      <c r="A16" s="77" t="s">
        <v>24</v>
      </c>
      <c r="B16" s="78" t="s">
        <v>10</v>
      </c>
      <c r="C16" s="78" t="s">
        <v>11</v>
      </c>
      <c r="D16" s="78" t="s">
        <v>12</v>
      </c>
      <c r="E16" s="79" t="s">
        <v>25</v>
      </c>
      <c r="F16" s="80">
        <v>10623798104</v>
      </c>
      <c r="G16" s="80">
        <v>0</v>
      </c>
    </row>
    <row r="17" spans="1:12" x14ac:dyDescent="0.2">
      <c r="A17" s="77" t="s">
        <v>26</v>
      </c>
      <c r="B17" s="78" t="s">
        <v>10</v>
      </c>
      <c r="C17" s="78" t="s">
        <v>11</v>
      </c>
      <c r="D17" s="78" t="s">
        <v>12</v>
      </c>
      <c r="E17" s="79" t="s">
        <v>27</v>
      </c>
      <c r="F17" s="80">
        <v>7246594515</v>
      </c>
      <c r="G17" s="80">
        <v>0</v>
      </c>
    </row>
    <row r="18" spans="1:12" x14ac:dyDescent="0.2">
      <c r="A18" s="77" t="s">
        <v>28</v>
      </c>
      <c r="B18" s="78" t="s">
        <v>10</v>
      </c>
      <c r="C18" s="78" t="s">
        <v>11</v>
      </c>
      <c r="D18" s="78" t="s">
        <v>12</v>
      </c>
      <c r="E18" s="79" t="s">
        <v>29</v>
      </c>
      <c r="F18" s="80">
        <v>3802897072</v>
      </c>
      <c r="G18" s="80">
        <v>0</v>
      </c>
    </row>
    <row r="19" spans="1:12" s="5" customFormat="1" x14ac:dyDescent="0.2">
      <c r="A19" s="9" t="s">
        <v>204</v>
      </c>
      <c r="B19" s="10" t="s">
        <v>10</v>
      </c>
      <c r="C19" s="10">
        <v>10</v>
      </c>
      <c r="D19" s="11" t="s">
        <v>12</v>
      </c>
      <c r="E19" s="4" t="s">
        <v>205</v>
      </c>
      <c r="F19" s="76">
        <f t="shared" ref="F19:G19" si="5">F20</f>
        <v>3003911808</v>
      </c>
      <c r="G19" s="76">
        <f t="shared" si="5"/>
        <v>0</v>
      </c>
      <c r="H19" s="2"/>
      <c r="I19" s="2"/>
      <c r="J19" s="2"/>
      <c r="K19" s="2"/>
      <c r="L19" s="2"/>
    </row>
    <row r="20" spans="1:12" x14ac:dyDescent="0.2">
      <c r="A20" s="77" t="s">
        <v>30</v>
      </c>
      <c r="B20" s="78" t="s">
        <v>10</v>
      </c>
      <c r="C20" s="78" t="s">
        <v>11</v>
      </c>
      <c r="D20" s="78" t="s">
        <v>12</v>
      </c>
      <c r="E20" s="79" t="s">
        <v>31</v>
      </c>
      <c r="F20" s="80">
        <v>3003911808</v>
      </c>
      <c r="G20" s="80">
        <v>0</v>
      </c>
    </row>
    <row r="21" spans="1:12" s="2" customFormat="1" x14ac:dyDescent="0.2">
      <c r="A21" s="9" t="s">
        <v>195</v>
      </c>
      <c r="B21" s="11" t="s">
        <v>10</v>
      </c>
      <c r="C21" s="11">
        <v>10</v>
      </c>
      <c r="D21" s="11" t="s">
        <v>12</v>
      </c>
      <c r="E21" s="4" t="s">
        <v>194</v>
      </c>
      <c r="F21" s="81">
        <f t="shared" ref="F21:G21" si="6">SUM(F22:F28)</f>
        <v>40608000000</v>
      </c>
      <c r="G21" s="81">
        <f t="shared" si="6"/>
        <v>0</v>
      </c>
    </row>
    <row r="22" spans="1:12" x14ac:dyDescent="0.2">
      <c r="A22" s="77" t="s">
        <v>32</v>
      </c>
      <c r="B22" s="78" t="s">
        <v>10</v>
      </c>
      <c r="C22" s="78" t="s">
        <v>11</v>
      </c>
      <c r="D22" s="78" t="s">
        <v>12</v>
      </c>
      <c r="E22" s="79" t="s">
        <v>33</v>
      </c>
      <c r="F22" s="80">
        <v>10352084863</v>
      </c>
      <c r="G22" s="80">
        <v>0</v>
      </c>
    </row>
    <row r="23" spans="1:12" x14ac:dyDescent="0.2">
      <c r="A23" s="77" t="s">
        <v>34</v>
      </c>
      <c r="B23" s="78" t="s">
        <v>10</v>
      </c>
      <c r="C23" s="78" t="s">
        <v>11</v>
      </c>
      <c r="D23" s="78" t="s">
        <v>12</v>
      </c>
      <c r="E23" s="79" t="s">
        <v>35</v>
      </c>
      <c r="F23" s="80">
        <v>7892722350</v>
      </c>
      <c r="G23" s="80">
        <v>0</v>
      </c>
    </row>
    <row r="24" spans="1:12" x14ac:dyDescent="0.2">
      <c r="A24" s="77" t="s">
        <v>36</v>
      </c>
      <c r="B24" s="78" t="s">
        <v>10</v>
      </c>
      <c r="C24" s="78" t="s">
        <v>11</v>
      </c>
      <c r="D24" s="78" t="s">
        <v>12</v>
      </c>
      <c r="E24" s="79" t="s">
        <v>37</v>
      </c>
      <c r="F24" s="80">
        <v>8660257404</v>
      </c>
      <c r="G24" s="80">
        <v>0</v>
      </c>
    </row>
    <row r="25" spans="1:12" x14ac:dyDescent="0.2">
      <c r="A25" s="77" t="s">
        <v>38</v>
      </c>
      <c r="B25" s="78" t="s">
        <v>10</v>
      </c>
      <c r="C25" s="78" t="s">
        <v>11</v>
      </c>
      <c r="D25" s="78" t="s">
        <v>12</v>
      </c>
      <c r="E25" s="79" t="s">
        <v>39</v>
      </c>
      <c r="F25" s="80">
        <v>4075091773</v>
      </c>
      <c r="G25" s="80">
        <v>0</v>
      </c>
    </row>
    <row r="26" spans="1:12" x14ac:dyDescent="0.2">
      <c r="A26" s="77" t="s">
        <v>40</v>
      </c>
      <c r="B26" s="78" t="s">
        <v>10</v>
      </c>
      <c r="C26" s="78" t="s">
        <v>11</v>
      </c>
      <c r="D26" s="78" t="s">
        <v>12</v>
      </c>
      <c r="E26" s="79" t="s">
        <v>41</v>
      </c>
      <c r="F26" s="80">
        <v>4533978893</v>
      </c>
      <c r="G26" s="80">
        <v>0</v>
      </c>
    </row>
    <row r="27" spans="1:12" x14ac:dyDescent="0.2">
      <c r="A27" s="77" t="s">
        <v>42</v>
      </c>
      <c r="B27" s="78" t="s">
        <v>10</v>
      </c>
      <c r="C27" s="78" t="s">
        <v>11</v>
      </c>
      <c r="D27" s="78" t="s">
        <v>12</v>
      </c>
      <c r="E27" s="79" t="s">
        <v>43</v>
      </c>
      <c r="F27" s="80">
        <v>3056318830</v>
      </c>
      <c r="G27" s="80">
        <v>0</v>
      </c>
    </row>
    <row r="28" spans="1:12" x14ac:dyDescent="0.2">
      <c r="A28" s="77" t="s">
        <v>44</v>
      </c>
      <c r="B28" s="78" t="s">
        <v>10</v>
      </c>
      <c r="C28" s="78" t="s">
        <v>11</v>
      </c>
      <c r="D28" s="78" t="s">
        <v>12</v>
      </c>
      <c r="E28" s="79" t="s">
        <v>45</v>
      </c>
      <c r="F28" s="80">
        <v>2037545887</v>
      </c>
      <c r="G28" s="80">
        <v>0</v>
      </c>
    </row>
    <row r="29" spans="1:12" s="2" customFormat="1" ht="28.5" x14ac:dyDescent="0.2">
      <c r="A29" s="13" t="s">
        <v>193</v>
      </c>
      <c r="B29" s="10" t="s">
        <v>10</v>
      </c>
      <c r="C29" s="10">
        <v>10</v>
      </c>
      <c r="D29" s="11" t="s">
        <v>12</v>
      </c>
      <c r="E29" s="4" t="s">
        <v>192</v>
      </c>
      <c r="F29" s="81">
        <f t="shared" ref="F29:G29" si="7">SUM(F34:F40)+F30</f>
        <v>10553000000</v>
      </c>
      <c r="G29" s="81">
        <f t="shared" si="7"/>
        <v>0</v>
      </c>
    </row>
    <row r="30" spans="1:12" s="2" customFormat="1" ht="28.5" x14ac:dyDescent="0.2">
      <c r="A30" s="14" t="s">
        <v>197</v>
      </c>
      <c r="B30" s="15" t="s">
        <v>10</v>
      </c>
      <c r="C30" s="15">
        <v>10</v>
      </c>
      <c r="D30" s="16" t="s">
        <v>12</v>
      </c>
      <c r="E30" s="1" t="s">
        <v>198</v>
      </c>
      <c r="F30" s="82">
        <f t="shared" ref="F30:G30" si="8">SUM(F31:F33)</f>
        <v>6544501265</v>
      </c>
      <c r="G30" s="82">
        <f t="shared" si="8"/>
        <v>0</v>
      </c>
    </row>
    <row r="31" spans="1:12" x14ac:dyDescent="0.2">
      <c r="A31" s="77" t="s">
        <v>46</v>
      </c>
      <c r="B31" s="78" t="s">
        <v>10</v>
      </c>
      <c r="C31" s="78" t="s">
        <v>11</v>
      </c>
      <c r="D31" s="78" t="s">
        <v>12</v>
      </c>
      <c r="E31" s="79" t="s">
        <v>47</v>
      </c>
      <c r="F31" s="80">
        <v>5276509884</v>
      </c>
      <c r="G31" s="80">
        <v>0</v>
      </c>
    </row>
    <row r="32" spans="1:12" x14ac:dyDescent="0.2">
      <c r="A32" s="77" t="s">
        <v>48</v>
      </c>
      <c r="B32" s="78" t="s">
        <v>10</v>
      </c>
      <c r="C32" s="78" t="s">
        <v>11</v>
      </c>
      <c r="D32" s="78" t="s">
        <v>12</v>
      </c>
      <c r="E32" s="79" t="s">
        <v>49</v>
      </c>
      <c r="F32" s="80">
        <v>856310028</v>
      </c>
      <c r="G32" s="80">
        <v>0</v>
      </c>
    </row>
    <row r="33" spans="1:12" x14ac:dyDescent="0.2">
      <c r="A33" s="77" t="s">
        <v>50</v>
      </c>
      <c r="B33" s="78" t="s">
        <v>10</v>
      </c>
      <c r="C33" s="78" t="s">
        <v>11</v>
      </c>
      <c r="D33" s="78" t="s">
        <v>12</v>
      </c>
      <c r="E33" s="79" t="s">
        <v>51</v>
      </c>
      <c r="F33" s="80">
        <v>411681353</v>
      </c>
      <c r="G33" s="80">
        <v>0</v>
      </c>
    </row>
    <row r="34" spans="1:12" x14ac:dyDescent="0.2">
      <c r="A34" s="77" t="s">
        <v>52</v>
      </c>
      <c r="B34" s="78" t="s">
        <v>10</v>
      </c>
      <c r="C34" s="78" t="s">
        <v>11</v>
      </c>
      <c r="D34" s="78" t="s">
        <v>12</v>
      </c>
      <c r="E34" s="79" t="s">
        <v>53</v>
      </c>
      <c r="F34" s="80">
        <v>1030768188</v>
      </c>
      <c r="G34" s="80">
        <v>0</v>
      </c>
    </row>
    <row r="35" spans="1:12" x14ac:dyDescent="0.2">
      <c r="A35" s="77" t="s">
        <v>54</v>
      </c>
      <c r="B35" s="78" t="s">
        <v>10</v>
      </c>
      <c r="C35" s="78" t="s">
        <v>11</v>
      </c>
      <c r="D35" s="78" t="s">
        <v>12</v>
      </c>
      <c r="E35" s="79" t="s">
        <v>55</v>
      </c>
      <c r="F35" s="80">
        <v>212813236</v>
      </c>
      <c r="G35" s="80">
        <v>0</v>
      </c>
    </row>
    <row r="36" spans="1:12" x14ac:dyDescent="0.2">
      <c r="A36" s="77" t="s">
        <v>56</v>
      </c>
      <c r="B36" s="78" t="s">
        <v>10</v>
      </c>
      <c r="C36" s="78" t="s">
        <v>11</v>
      </c>
      <c r="D36" s="78" t="s">
        <v>12</v>
      </c>
      <c r="E36" s="79" t="s">
        <v>57</v>
      </c>
      <c r="F36" s="80">
        <v>12000000</v>
      </c>
      <c r="G36" s="80">
        <v>0</v>
      </c>
    </row>
    <row r="37" spans="1:12" x14ac:dyDescent="0.2">
      <c r="A37" s="77" t="s">
        <v>58</v>
      </c>
      <c r="B37" s="78" t="s">
        <v>10</v>
      </c>
      <c r="C37" s="78" t="s">
        <v>11</v>
      </c>
      <c r="D37" s="78" t="s">
        <v>12</v>
      </c>
      <c r="E37" s="79" t="s">
        <v>59</v>
      </c>
      <c r="F37" s="80">
        <v>62729941</v>
      </c>
      <c r="G37" s="80">
        <v>0</v>
      </c>
    </row>
    <row r="38" spans="1:12" x14ac:dyDescent="0.2">
      <c r="A38" s="77" t="s">
        <v>60</v>
      </c>
      <c r="B38" s="78" t="s">
        <v>10</v>
      </c>
      <c r="C38" s="78" t="s">
        <v>11</v>
      </c>
      <c r="D38" s="78" t="s">
        <v>12</v>
      </c>
      <c r="E38" s="79" t="s">
        <v>61</v>
      </c>
      <c r="F38" s="80">
        <v>2543419213</v>
      </c>
      <c r="G38" s="80">
        <v>0</v>
      </c>
    </row>
    <row r="39" spans="1:12" x14ac:dyDescent="0.2">
      <c r="A39" s="77" t="s">
        <v>62</v>
      </c>
      <c r="B39" s="78" t="s">
        <v>10</v>
      </c>
      <c r="C39" s="78" t="s">
        <v>11</v>
      </c>
      <c r="D39" s="78" t="s">
        <v>12</v>
      </c>
      <c r="E39" s="79" t="s">
        <v>63</v>
      </c>
      <c r="F39" s="80">
        <v>106768157</v>
      </c>
      <c r="G39" s="80">
        <v>0</v>
      </c>
    </row>
    <row r="40" spans="1:12" x14ac:dyDescent="0.2">
      <c r="A40" s="77" t="s">
        <v>260</v>
      </c>
      <c r="B40" s="78" t="s">
        <v>10</v>
      </c>
      <c r="C40" s="78" t="s">
        <v>11</v>
      </c>
      <c r="D40" s="78" t="s">
        <v>12</v>
      </c>
      <c r="E40" s="79" t="s">
        <v>261</v>
      </c>
      <c r="F40" s="80">
        <v>40000000</v>
      </c>
      <c r="G40" s="80">
        <v>0</v>
      </c>
    </row>
    <row r="41" spans="1:12" s="2" customFormat="1" ht="28.5" x14ac:dyDescent="0.2">
      <c r="A41" s="13" t="s">
        <v>263</v>
      </c>
      <c r="B41" s="10" t="s">
        <v>10</v>
      </c>
      <c r="C41" s="10">
        <v>10</v>
      </c>
      <c r="D41" s="11" t="s">
        <v>12</v>
      </c>
      <c r="E41" s="4" t="s">
        <v>264</v>
      </c>
      <c r="F41" s="81">
        <f t="shared" ref="F41:G41" si="9">+F42</f>
        <v>9062000000</v>
      </c>
      <c r="G41" s="81">
        <f t="shared" si="9"/>
        <v>9062000000</v>
      </c>
    </row>
    <row r="42" spans="1:12" s="2" customFormat="1" ht="28.5" x14ac:dyDescent="0.2">
      <c r="A42" s="83" t="s">
        <v>263</v>
      </c>
      <c r="B42" s="46" t="s">
        <v>10</v>
      </c>
      <c r="C42" s="46" t="s">
        <v>11</v>
      </c>
      <c r="D42" s="46" t="s">
        <v>12</v>
      </c>
      <c r="E42" s="84" t="s">
        <v>264</v>
      </c>
      <c r="F42" s="85">
        <v>9062000000</v>
      </c>
      <c r="G42" s="86">
        <v>9062000000</v>
      </c>
    </row>
    <row r="43" spans="1:12" s="8" customFormat="1" x14ac:dyDescent="0.2">
      <c r="A43" s="47" t="s">
        <v>174</v>
      </c>
      <c r="B43" s="48"/>
      <c r="C43" s="48"/>
      <c r="D43" s="49"/>
      <c r="E43" s="50" t="s">
        <v>206</v>
      </c>
      <c r="F43" s="87">
        <f t="shared" ref="F43:G43" si="10">+F44</f>
        <v>35329807966</v>
      </c>
      <c r="G43" s="87">
        <f t="shared" si="10"/>
        <v>0</v>
      </c>
      <c r="H43" s="2"/>
      <c r="I43" s="2"/>
      <c r="J43" s="2"/>
      <c r="K43" s="2"/>
      <c r="L43" s="2"/>
    </row>
    <row r="44" spans="1:12" s="2" customFormat="1" x14ac:dyDescent="0.2">
      <c r="A44" s="20" t="s">
        <v>207</v>
      </c>
      <c r="B44" s="21"/>
      <c r="C44" s="21"/>
      <c r="D44" s="22"/>
      <c r="E44" s="23" t="s">
        <v>208</v>
      </c>
      <c r="F44" s="88">
        <f t="shared" ref="F44:G44" si="11">F45+F66</f>
        <v>35329807966</v>
      </c>
      <c r="G44" s="88">
        <f t="shared" si="11"/>
        <v>0</v>
      </c>
    </row>
    <row r="45" spans="1:12" s="2" customFormat="1" x14ac:dyDescent="0.2">
      <c r="A45" s="19" t="s">
        <v>209</v>
      </c>
      <c r="B45" s="17"/>
      <c r="C45" s="17"/>
      <c r="D45" s="18"/>
      <c r="E45" s="6" t="s">
        <v>210</v>
      </c>
      <c r="F45" s="75">
        <f t="shared" ref="F45:G45" si="12">SUM(F46+F48+F51+F60)</f>
        <v>1491324100</v>
      </c>
      <c r="G45" s="75">
        <f t="shared" si="12"/>
        <v>0</v>
      </c>
    </row>
    <row r="46" spans="1:12" s="2" customFormat="1" x14ac:dyDescent="0.2">
      <c r="A46" s="13" t="s">
        <v>211</v>
      </c>
      <c r="B46" s="10"/>
      <c r="C46" s="10"/>
      <c r="D46" s="11"/>
      <c r="E46" s="4" t="s">
        <v>212</v>
      </c>
      <c r="F46" s="81">
        <f t="shared" ref="F46:G46" si="13">SUM(F47)</f>
        <v>6077500</v>
      </c>
      <c r="G46" s="81">
        <f t="shared" si="13"/>
        <v>0</v>
      </c>
    </row>
    <row r="47" spans="1:12" x14ac:dyDescent="0.2">
      <c r="A47" s="77" t="s">
        <v>67</v>
      </c>
      <c r="B47" s="78" t="s">
        <v>64</v>
      </c>
      <c r="C47" s="78" t="s">
        <v>65</v>
      </c>
      <c r="D47" s="78" t="s">
        <v>12</v>
      </c>
      <c r="E47" s="79" t="s">
        <v>68</v>
      </c>
      <c r="F47" s="80">
        <v>6077500</v>
      </c>
      <c r="G47" s="80">
        <v>0</v>
      </c>
    </row>
    <row r="48" spans="1:12" s="2" customFormat="1" ht="42.75" x14ac:dyDescent="0.2">
      <c r="A48" s="13" t="s">
        <v>213</v>
      </c>
      <c r="B48" s="10"/>
      <c r="C48" s="10"/>
      <c r="D48" s="11"/>
      <c r="E48" s="3" t="s">
        <v>214</v>
      </c>
      <c r="F48" s="81">
        <f t="shared" ref="F48:G48" si="14">SUM(F49:F50)</f>
        <v>311077500</v>
      </c>
      <c r="G48" s="81">
        <f t="shared" si="14"/>
        <v>0</v>
      </c>
    </row>
    <row r="49" spans="1:12" ht="22.5" x14ac:dyDescent="0.2">
      <c r="A49" s="77" t="s">
        <v>69</v>
      </c>
      <c r="B49" s="78" t="s">
        <v>64</v>
      </c>
      <c r="C49" s="78" t="s">
        <v>65</v>
      </c>
      <c r="D49" s="78" t="s">
        <v>12</v>
      </c>
      <c r="E49" s="79" t="s">
        <v>70</v>
      </c>
      <c r="F49" s="80">
        <v>29277500</v>
      </c>
      <c r="G49" s="80">
        <v>0</v>
      </c>
    </row>
    <row r="50" spans="1:12" x14ac:dyDescent="0.2">
      <c r="A50" s="77" t="s">
        <v>71</v>
      </c>
      <c r="B50" s="78" t="s">
        <v>64</v>
      </c>
      <c r="C50" s="78" t="s">
        <v>65</v>
      </c>
      <c r="D50" s="78" t="s">
        <v>12</v>
      </c>
      <c r="E50" s="79" t="s">
        <v>72</v>
      </c>
      <c r="F50" s="80">
        <v>281800000</v>
      </c>
      <c r="G50" s="80">
        <v>0</v>
      </c>
    </row>
    <row r="51" spans="1:12" s="5" customFormat="1" ht="42.75" x14ac:dyDescent="0.2">
      <c r="A51" s="13" t="s">
        <v>215</v>
      </c>
      <c r="B51" s="10"/>
      <c r="C51" s="10"/>
      <c r="D51" s="11"/>
      <c r="E51" s="3" t="s">
        <v>216</v>
      </c>
      <c r="F51" s="81">
        <f t="shared" ref="F51:G51" si="15">SUM(F52:F59)</f>
        <v>923781600</v>
      </c>
      <c r="G51" s="81">
        <f t="shared" si="15"/>
        <v>0</v>
      </c>
      <c r="H51" s="2"/>
      <c r="I51" s="2"/>
      <c r="J51" s="2"/>
      <c r="K51" s="2"/>
      <c r="L51" s="2"/>
    </row>
    <row r="52" spans="1:12" ht="22.5" x14ac:dyDescent="0.2">
      <c r="A52" s="77" t="s">
        <v>73</v>
      </c>
      <c r="B52" s="78" t="s">
        <v>64</v>
      </c>
      <c r="C52" s="78" t="s">
        <v>65</v>
      </c>
      <c r="D52" s="78" t="s">
        <v>12</v>
      </c>
      <c r="E52" s="79" t="s">
        <v>74</v>
      </c>
      <c r="F52" s="80">
        <v>5751600</v>
      </c>
      <c r="G52" s="80">
        <v>0</v>
      </c>
    </row>
    <row r="53" spans="1:12" ht="22.5" x14ac:dyDescent="0.2">
      <c r="A53" s="77" t="s">
        <v>75</v>
      </c>
      <c r="B53" s="78" t="s">
        <v>64</v>
      </c>
      <c r="C53" s="78" t="s">
        <v>65</v>
      </c>
      <c r="D53" s="78" t="s">
        <v>12</v>
      </c>
      <c r="E53" s="79" t="s">
        <v>76</v>
      </c>
      <c r="F53" s="80">
        <v>5662000</v>
      </c>
      <c r="G53" s="80">
        <v>0</v>
      </c>
    </row>
    <row r="54" spans="1:12" ht="22.5" x14ac:dyDescent="0.2">
      <c r="A54" s="77" t="s">
        <v>77</v>
      </c>
      <c r="B54" s="78" t="s">
        <v>64</v>
      </c>
      <c r="C54" s="78" t="s">
        <v>65</v>
      </c>
      <c r="D54" s="78" t="s">
        <v>12</v>
      </c>
      <c r="E54" s="79" t="s">
        <v>78</v>
      </c>
      <c r="F54" s="80">
        <v>550000000</v>
      </c>
      <c r="G54" s="80">
        <v>0</v>
      </c>
    </row>
    <row r="55" spans="1:12" ht="22.5" x14ac:dyDescent="0.2">
      <c r="A55" s="77" t="s">
        <v>79</v>
      </c>
      <c r="B55" s="78" t="s">
        <v>64</v>
      </c>
      <c r="C55" s="78" t="s">
        <v>65</v>
      </c>
      <c r="D55" s="78" t="s">
        <v>12</v>
      </c>
      <c r="E55" s="79" t="s">
        <v>80</v>
      </c>
      <c r="F55" s="80">
        <v>180678000</v>
      </c>
      <c r="G55" s="80">
        <v>0</v>
      </c>
    </row>
    <row r="56" spans="1:12" x14ac:dyDescent="0.2">
      <c r="A56" s="77" t="s">
        <v>81</v>
      </c>
      <c r="B56" s="78" t="s">
        <v>64</v>
      </c>
      <c r="C56" s="78" t="s">
        <v>65</v>
      </c>
      <c r="D56" s="78" t="s">
        <v>12</v>
      </c>
      <c r="E56" s="79" t="s">
        <v>82</v>
      </c>
      <c r="F56" s="80">
        <v>72294000</v>
      </c>
      <c r="G56" s="80">
        <v>0</v>
      </c>
    </row>
    <row r="57" spans="1:12" ht="22.5" x14ac:dyDescent="0.2">
      <c r="A57" s="77" t="s">
        <v>83</v>
      </c>
      <c r="B57" s="78" t="s">
        <v>64</v>
      </c>
      <c r="C57" s="78" t="s">
        <v>65</v>
      </c>
      <c r="D57" s="78" t="s">
        <v>12</v>
      </c>
      <c r="E57" s="79" t="s">
        <v>84</v>
      </c>
      <c r="F57" s="80">
        <v>16730000</v>
      </c>
      <c r="G57" s="80">
        <v>0</v>
      </c>
    </row>
    <row r="58" spans="1:12" x14ac:dyDescent="0.2">
      <c r="A58" s="77" t="s">
        <v>85</v>
      </c>
      <c r="B58" s="78" t="s">
        <v>10</v>
      </c>
      <c r="C58" s="78" t="s">
        <v>11</v>
      </c>
      <c r="D58" s="78" t="s">
        <v>12</v>
      </c>
      <c r="E58" s="79" t="s">
        <v>86</v>
      </c>
      <c r="F58" s="80">
        <v>14375000</v>
      </c>
      <c r="G58" s="80">
        <v>0</v>
      </c>
    </row>
    <row r="59" spans="1:12" x14ac:dyDescent="0.2">
      <c r="A59" s="77" t="s">
        <v>85</v>
      </c>
      <c r="B59" s="78" t="s">
        <v>64</v>
      </c>
      <c r="C59" s="78" t="s">
        <v>65</v>
      </c>
      <c r="D59" s="78" t="s">
        <v>12</v>
      </c>
      <c r="E59" s="79" t="s">
        <v>86</v>
      </c>
      <c r="F59" s="80">
        <v>78291000</v>
      </c>
      <c r="G59" s="80">
        <v>0</v>
      </c>
    </row>
    <row r="60" spans="1:12" s="2" customFormat="1" x14ac:dyDescent="0.2">
      <c r="A60" s="13" t="s">
        <v>217</v>
      </c>
      <c r="B60" s="10"/>
      <c r="C60" s="10"/>
      <c r="D60" s="11"/>
      <c r="E60" s="3" t="s">
        <v>218</v>
      </c>
      <c r="F60" s="81">
        <f t="shared" ref="F60:G60" si="16">SUM(F61:F65)</f>
        <v>250387500</v>
      </c>
      <c r="G60" s="81">
        <f t="shared" si="16"/>
        <v>0</v>
      </c>
    </row>
    <row r="61" spans="1:12" ht="22.5" x14ac:dyDescent="0.2">
      <c r="A61" s="77" t="s">
        <v>87</v>
      </c>
      <c r="B61" s="78" t="s">
        <v>64</v>
      </c>
      <c r="C61" s="78" t="s">
        <v>65</v>
      </c>
      <c r="D61" s="78" t="s">
        <v>12</v>
      </c>
      <c r="E61" s="79" t="s">
        <v>88</v>
      </c>
      <c r="F61" s="80">
        <v>121734500</v>
      </c>
      <c r="G61" s="80">
        <v>0</v>
      </c>
    </row>
    <row r="62" spans="1:12" x14ac:dyDescent="0.2">
      <c r="A62" s="77" t="s">
        <v>89</v>
      </c>
      <c r="B62" s="78" t="s">
        <v>64</v>
      </c>
      <c r="C62" s="78" t="s">
        <v>65</v>
      </c>
      <c r="D62" s="78" t="s">
        <v>12</v>
      </c>
      <c r="E62" s="79" t="s">
        <v>66</v>
      </c>
      <c r="F62" s="80">
        <v>50185000</v>
      </c>
      <c r="G62" s="80">
        <v>0</v>
      </c>
    </row>
    <row r="63" spans="1:12" x14ac:dyDescent="0.2">
      <c r="A63" s="77" t="s">
        <v>90</v>
      </c>
      <c r="B63" s="78" t="s">
        <v>64</v>
      </c>
      <c r="C63" s="78" t="s">
        <v>65</v>
      </c>
      <c r="D63" s="78" t="s">
        <v>12</v>
      </c>
      <c r="E63" s="79" t="s">
        <v>91</v>
      </c>
      <c r="F63" s="80">
        <v>796000</v>
      </c>
      <c r="G63" s="80">
        <v>0</v>
      </c>
    </row>
    <row r="64" spans="1:12" x14ac:dyDescent="0.2">
      <c r="A64" s="77" t="s">
        <v>92</v>
      </c>
      <c r="B64" s="78" t="s">
        <v>64</v>
      </c>
      <c r="C64" s="78" t="s">
        <v>65</v>
      </c>
      <c r="D64" s="78" t="s">
        <v>12</v>
      </c>
      <c r="E64" s="79" t="s">
        <v>93</v>
      </c>
      <c r="F64" s="80">
        <v>75775000</v>
      </c>
      <c r="G64" s="80">
        <v>0</v>
      </c>
    </row>
    <row r="65" spans="1:12" ht="22.5" x14ac:dyDescent="0.2">
      <c r="A65" s="77" t="s">
        <v>94</v>
      </c>
      <c r="B65" s="78" t="s">
        <v>64</v>
      </c>
      <c r="C65" s="78" t="s">
        <v>65</v>
      </c>
      <c r="D65" s="78" t="s">
        <v>12</v>
      </c>
      <c r="E65" s="79" t="s">
        <v>95</v>
      </c>
      <c r="F65" s="80">
        <v>1897000</v>
      </c>
      <c r="G65" s="80">
        <v>0</v>
      </c>
    </row>
    <row r="66" spans="1:12" s="2" customFormat="1" x14ac:dyDescent="0.2">
      <c r="A66" s="20" t="s">
        <v>219</v>
      </c>
      <c r="B66" s="21"/>
      <c r="C66" s="21"/>
      <c r="D66" s="22"/>
      <c r="E66" s="23" t="s">
        <v>220</v>
      </c>
      <c r="F66" s="88">
        <f t="shared" ref="F66:G66" si="17">SUM(F67+F78+F81+F92+F98+F99)</f>
        <v>33838483866</v>
      </c>
      <c r="G66" s="88">
        <f t="shared" si="17"/>
        <v>0</v>
      </c>
    </row>
    <row r="67" spans="1:12" s="5" customFormat="1" ht="57" x14ac:dyDescent="0.2">
      <c r="A67" s="24" t="s">
        <v>221</v>
      </c>
      <c r="B67" s="17"/>
      <c r="C67" s="17"/>
      <c r="D67" s="18"/>
      <c r="E67" s="6" t="s">
        <v>222</v>
      </c>
      <c r="F67" s="75">
        <f t="shared" ref="F67:G67" si="18">SUM(F68:F77)</f>
        <v>4321403255</v>
      </c>
      <c r="G67" s="75">
        <f t="shared" si="18"/>
        <v>0</v>
      </c>
      <c r="H67" s="2"/>
      <c r="I67" s="2"/>
      <c r="J67" s="2"/>
      <c r="K67" s="2"/>
      <c r="L67" s="2"/>
    </row>
    <row r="68" spans="1:12" ht="22.5" x14ac:dyDescent="0.2">
      <c r="A68" s="77" t="s">
        <v>96</v>
      </c>
      <c r="B68" s="78" t="s">
        <v>10</v>
      </c>
      <c r="C68" s="78" t="s">
        <v>11</v>
      </c>
      <c r="D68" s="78" t="s">
        <v>12</v>
      </c>
      <c r="E68" s="79" t="s">
        <v>97</v>
      </c>
      <c r="F68" s="80">
        <v>3000000</v>
      </c>
      <c r="G68" s="80">
        <v>0</v>
      </c>
    </row>
    <row r="69" spans="1:12" ht="22.5" x14ac:dyDescent="0.2">
      <c r="A69" s="89" t="s">
        <v>96</v>
      </c>
      <c r="B69" s="90" t="s">
        <v>64</v>
      </c>
      <c r="C69" s="90" t="s">
        <v>65</v>
      </c>
      <c r="D69" s="90" t="s">
        <v>12</v>
      </c>
      <c r="E69" s="91" t="s">
        <v>97</v>
      </c>
      <c r="F69" s="80">
        <v>475000000</v>
      </c>
      <c r="G69" s="80">
        <v>0</v>
      </c>
    </row>
    <row r="70" spans="1:12" x14ac:dyDescent="0.2">
      <c r="A70" s="77" t="s">
        <v>98</v>
      </c>
      <c r="B70" s="78" t="s">
        <v>10</v>
      </c>
      <c r="C70" s="78" t="s">
        <v>11</v>
      </c>
      <c r="D70" s="78" t="s">
        <v>12</v>
      </c>
      <c r="E70" s="79" t="s">
        <v>99</v>
      </c>
      <c r="F70" s="80">
        <v>2060000</v>
      </c>
      <c r="G70" s="80">
        <v>0</v>
      </c>
    </row>
    <row r="71" spans="1:12" x14ac:dyDescent="0.2">
      <c r="A71" s="77" t="s">
        <v>98</v>
      </c>
      <c r="B71" s="78" t="s">
        <v>64</v>
      </c>
      <c r="C71" s="78" t="s">
        <v>65</v>
      </c>
      <c r="D71" s="78" t="s">
        <v>12</v>
      </c>
      <c r="E71" s="79" t="s">
        <v>99</v>
      </c>
      <c r="F71" s="80">
        <v>1305000000</v>
      </c>
      <c r="G71" s="80">
        <v>0</v>
      </c>
    </row>
    <row r="72" spans="1:12" x14ac:dyDescent="0.2">
      <c r="A72" s="77" t="s">
        <v>100</v>
      </c>
      <c r="B72" s="78" t="s">
        <v>64</v>
      </c>
      <c r="C72" s="78" t="s">
        <v>65</v>
      </c>
      <c r="D72" s="78" t="s">
        <v>12</v>
      </c>
      <c r="E72" s="79" t="s">
        <v>101</v>
      </c>
      <c r="F72" s="80">
        <v>75300000</v>
      </c>
      <c r="G72" s="80">
        <v>0</v>
      </c>
    </row>
    <row r="73" spans="1:12" x14ac:dyDescent="0.2">
      <c r="A73" s="77" t="s">
        <v>102</v>
      </c>
      <c r="B73" s="78" t="s">
        <v>10</v>
      </c>
      <c r="C73" s="78" t="s">
        <v>11</v>
      </c>
      <c r="D73" s="78" t="s">
        <v>12</v>
      </c>
      <c r="E73" s="79" t="s">
        <v>103</v>
      </c>
      <c r="F73" s="80">
        <v>5000000</v>
      </c>
      <c r="G73" s="80">
        <v>0</v>
      </c>
    </row>
    <row r="74" spans="1:12" x14ac:dyDescent="0.2">
      <c r="A74" s="77" t="s">
        <v>104</v>
      </c>
      <c r="B74" s="78" t="s">
        <v>10</v>
      </c>
      <c r="C74" s="78" t="s">
        <v>11</v>
      </c>
      <c r="D74" s="78" t="s">
        <v>12</v>
      </c>
      <c r="E74" s="79" t="s">
        <v>105</v>
      </c>
      <c r="F74" s="80">
        <v>1648000</v>
      </c>
      <c r="G74" s="80">
        <v>0</v>
      </c>
    </row>
    <row r="75" spans="1:12" x14ac:dyDescent="0.2">
      <c r="A75" s="77" t="s">
        <v>104</v>
      </c>
      <c r="B75" s="78" t="s">
        <v>64</v>
      </c>
      <c r="C75" s="78" t="s">
        <v>65</v>
      </c>
      <c r="D75" s="78" t="s">
        <v>12</v>
      </c>
      <c r="E75" s="79" t="s">
        <v>105</v>
      </c>
      <c r="F75" s="80">
        <v>540600000</v>
      </c>
      <c r="G75" s="80">
        <v>0</v>
      </c>
    </row>
    <row r="76" spans="1:12" ht="22.5" x14ac:dyDescent="0.2">
      <c r="A76" s="77" t="s">
        <v>106</v>
      </c>
      <c r="B76" s="78" t="s">
        <v>10</v>
      </c>
      <c r="C76" s="78" t="s">
        <v>11</v>
      </c>
      <c r="D76" s="78" t="s">
        <v>12</v>
      </c>
      <c r="E76" s="79" t="s">
        <v>107</v>
      </c>
      <c r="F76" s="80">
        <v>26200000</v>
      </c>
      <c r="G76" s="80">
        <v>0</v>
      </c>
    </row>
    <row r="77" spans="1:12" ht="22.5" x14ac:dyDescent="0.2">
      <c r="A77" s="77" t="s">
        <v>106</v>
      </c>
      <c r="B77" s="78" t="s">
        <v>64</v>
      </c>
      <c r="C77" s="78" t="s">
        <v>65</v>
      </c>
      <c r="D77" s="78" t="s">
        <v>12</v>
      </c>
      <c r="E77" s="79" t="s">
        <v>107</v>
      </c>
      <c r="F77" s="80">
        <v>1887595255</v>
      </c>
      <c r="G77" s="80">
        <v>0</v>
      </c>
    </row>
    <row r="78" spans="1:12" s="2" customFormat="1" ht="42.75" x14ac:dyDescent="0.2">
      <c r="A78" s="13" t="s">
        <v>223</v>
      </c>
      <c r="B78" s="10"/>
      <c r="C78" s="10"/>
      <c r="D78" s="11"/>
      <c r="E78" s="3" t="s">
        <v>224</v>
      </c>
      <c r="F78" s="81">
        <f t="shared" ref="F78:G78" si="19">SUM(F79:F80)</f>
        <v>8267520517</v>
      </c>
      <c r="G78" s="81">
        <f t="shared" si="19"/>
        <v>0</v>
      </c>
    </row>
    <row r="79" spans="1:12" x14ac:dyDescent="0.2">
      <c r="A79" s="77" t="s">
        <v>108</v>
      </c>
      <c r="B79" s="78" t="s">
        <v>64</v>
      </c>
      <c r="C79" s="78" t="s">
        <v>65</v>
      </c>
      <c r="D79" s="78" t="s">
        <v>12</v>
      </c>
      <c r="E79" s="79" t="s">
        <v>109</v>
      </c>
      <c r="F79" s="80">
        <v>2623644011</v>
      </c>
      <c r="G79" s="80">
        <v>0</v>
      </c>
    </row>
    <row r="80" spans="1:12" x14ac:dyDescent="0.2">
      <c r="A80" s="77" t="s">
        <v>110</v>
      </c>
      <c r="B80" s="78" t="s">
        <v>64</v>
      </c>
      <c r="C80" s="78" t="s">
        <v>65</v>
      </c>
      <c r="D80" s="78" t="s">
        <v>12</v>
      </c>
      <c r="E80" s="79" t="s">
        <v>111</v>
      </c>
      <c r="F80" s="80">
        <v>5643876506</v>
      </c>
      <c r="G80" s="80">
        <v>0</v>
      </c>
    </row>
    <row r="81" spans="1:7" s="2" customFormat="1" ht="28.5" x14ac:dyDescent="0.2">
      <c r="A81" s="13" t="s">
        <v>225</v>
      </c>
      <c r="B81" s="10"/>
      <c r="C81" s="10"/>
      <c r="D81" s="11"/>
      <c r="E81" s="3" t="s">
        <v>226</v>
      </c>
      <c r="F81" s="81">
        <f t="shared" ref="F81:G81" si="20">SUM(F82:F91)</f>
        <v>20092060094</v>
      </c>
      <c r="G81" s="81">
        <f t="shared" si="20"/>
        <v>0</v>
      </c>
    </row>
    <row r="82" spans="1:7" x14ac:dyDescent="0.2">
      <c r="A82" s="77" t="s">
        <v>112</v>
      </c>
      <c r="B82" s="78" t="s">
        <v>64</v>
      </c>
      <c r="C82" s="78" t="s">
        <v>65</v>
      </c>
      <c r="D82" s="78" t="s">
        <v>12</v>
      </c>
      <c r="E82" s="79" t="s">
        <v>113</v>
      </c>
      <c r="F82" s="80">
        <v>1420400719</v>
      </c>
      <c r="G82" s="80">
        <v>0</v>
      </c>
    </row>
    <row r="83" spans="1:7" ht="33.75" x14ac:dyDescent="0.2">
      <c r="A83" s="89" t="s">
        <v>114</v>
      </c>
      <c r="B83" s="90" t="s">
        <v>64</v>
      </c>
      <c r="C83" s="90" t="s">
        <v>65</v>
      </c>
      <c r="D83" s="90" t="s">
        <v>12</v>
      </c>
      <c r="E83" s="91" t="s">
        <v>115</v>
      </c>
      <c r="F83" s="80">
        <v>788872273</v>
      </c>
      <c r="G83" s="80">
        <v>0</v>
      </c>
    </row>
    <row r="84" spans="1:7" ht="22.5" x14ac:dyDescent="0.2">
      <c r="A84" s="77" t="s">
        <v>116</v>
      </c>
      <c r="B84" s="78" t="s">
        <v>10</v>
      </c>
      <c r="C84" s="78" t="s">
        <v>11</v>
      </c>
      <c r="D84" s="78" t="s">
        <v>12</v>
      </c>
      <c r="E84" s="79" t="s">
        <v>117</v>
      </c>
      <c r="F84" s="80">
        <v>1948000</v>
      </c>
      <c r="G84" s="80">
        <v>0</v>
      </c>
    </row>
    <row r="85" spans="1:7" ht="22.5" x14ac:dyDescent="0.2">
      <c r="A85" s="77" t="s">
        <v>116</v>
      </c>
      <c r="B85" s="78" t="s">
        <v>64</v>
      </c>
      <c r="C85" s="78" t="s">
        <v>65</v>
      </c>
      <c r="D85" s="78" t="s">
        <v>12</v>
      </c>
      <c r="E85" s="79" t="s">
        <v>117</v>
      </c>
      <c r="F85" s="80">
        <v>220000000</v>
      </c>
      <c r="G85" s="80">
        <v>0</v>
      </c>
    </row>
    <row r="86" spans="1:7" x14ac:dyDescent="0.2">
      <c r="A86" s="77" t="s">
        <v>118</v>
      </c>
      <c r="B86" s="78" t="s">
        <v>10</v>
      </c>
      <c r="C86" s="78" t="s">
        <v>11</v>
      </c>
      <c r="D86" s="78" t="s">
        <v>12</v>
      </c>
      <c r="E86" s="79" t="s">
        <v>119</v>
      </c>
      <c r="F86" s="80">
        <v>6359094966</v>
      </c>
      <c r="G86" s="80">
        <v>0</v>
      </c>
    </row>
    <row r="87" spans="1:7" x14ac:dyDescent="0.2">
      <c r="A87" s="89" t="s">
        <v>118</v>
      </c>
      <c r="B87" s="90" t="s">
        <v>64</v>
      </c>
      <c r="C87" s="90" t="s">
        <v>65</v>
      </c>
      <c r="D87" s="90" t="s">
        <v>12</v>
      </c>
      <c r="E87" s="91" t="s">
        <v>119</v>
      </c>
      <c r="F87" s="80">
        <v>8759698531</v>
      </c>
      <c r="G87" s="80">
        <v>0</v>
      </c>
    </row>
    <row r="88" spans="1:7" ht="22.5" x14ac:dyDescent="0.2">
      <c r="A88" s="77" t="s">
        <v>120</v>
      </c>
      <c r="B88" s="78" t="s">
        <v>10</v>
      </c>
      <c r="C88" s="78" t="s">
        <v>11</v>
      </c>
      <c r="D88" s="78" t="s">
        <v>12</v>
      </c>
      <c r="E88" s="79" t="s">
        <v>121</v>
      </c>
      <c r="F88" s="80">
        <v>15235000</v>
      </c>
      <c r="G88" s="80">
        <v>0</v>
      </c>
    </row>
    <row r="89" spans="1:7" ht="22.5" x14ac:dyDescent="0.2">
      <c r="A89" s="77" t="s">
        <v>120</v>
      </c>
      <c r="B89" s="78" t="s">
        <v>64</v>
      </c>
      <c r="C89" s="78" t="s">
        <v>65</v>
      </c>
      <c r="D89" s="78" t="s">
        <v>12</v>
      </c>
      <c r="E89" s="79" t="s">
        <v>121</v>
      </c>
      <c r="F89" s="80">
        <v>902763605</v>
      </c>
      <c r="G89" s="80">
        <v>0</v>
      </c>
    </row>
    <row r="90" spans="1:7" ht="33.75" x14ac:dyDescent="0.2">
      <c r="A90" s="77" t="s">
        <v>122</v>
      </c>
      <c r="B90" s="78" t="s">
        <v>10</v>
      </c>
      <c r="C90" s="78" t="s">
        <v>11</v>
      </c>
      <c r="D90" s="78" t="s">
        <v>12</v>
      </c>
      <c r="E90" s="79" t="s">
        <v>123</v>
      </c>
      <c r="F90" s="80">
        <v>4047000</v>
      </c>
      <c r="G90" s="80">
        <v>0</v>
      </c>
    </row>
    <row r="91" spans="1:7" ht="33.75" x14ac:dyDescent="0.2">
      <c r="A91" s="77" t="s">
        <v>122</v>
      </c>
      <c r="B91" s="78" t="s">
        <v>64</v>
      </c>
      <c r="C91" s="78" t="s">
        <v>65</v>
      </c>
      <c r="D91" s="78" t="s">
        <v>12</v>
      </c>
      <c r="E91" s="79" t="s">
        <v>123</v>
      </c>
      <c r="F91" s="80">
        <v>1620000000</v>
      </c>
      <c r="G91" s="80">
        <v>0</v>
      </c>
    </row>
    <row r="92" spans="1:7" s="2" customFormat="1" ht="28.5" x14ac:dyDescent="0.2">
      <c r="A92" s="13" t="s">
        <v>227</v>
      </c>
      <c r="B92" s="10"/>
      <c r="C92" s="10"/>
      <c r="D92" s="11"/>
      <c r="E92" s="3" t="s">
        <v>228</v>
      </c>
      <c r="F92" s="81">
        <f t="shared" ref="F92:G92" si="21">SUM(F93:F97)</f>
        <v>806500000</v>
      </c>
      <c r="G92" s="81">
        <f t="shared" si="21"/>
        <v>0</v>
      </c>
    </row>
    <row r="93" spans="1:7" x14ac:dyDescent="0.2">
      <c r="A93" s="77" t="s">
        <v>124</v>
      </c>
      <c r="B93" s="78" t="s">
        <v>64</v>
      </c>
      <c r="C93" s="78" t="s">
        <v>65</v>
      </c>
      <c r="D93" s="78" t="s">
        <v>12</v>
      </c>
      <c r="E93" s="79" t="s">
        <v>125</v>
      </c>
      <c r="F93" s="80">
        <v>242000000</v>
      </c>
      <c r="G93" s="80">
        <v>0</v>
      </c>
    </row>
    <row r="94" spans="1:7" ht="22.5" x14ac:dyDescent="0.2">
      <c r="A94" s="77" t="s">
        <v>126</v>
      </c>
      <c r="B94" s="78" t="s">
        <v>64</v>
      </c>
      <c r="C94" s="78" t="s">
        <v>65</v>
      </c>
      <c r="D94" s="78" t="s">
        <v>12</v>
      </c>
      <c r="E94" s="79" t="s">
        <v>127</v>
      </c>
      <c r="F94" s="80">
        <v>143300000</v>
      </c>
      <c r="G94" s="80">
        <v>0</v>
      </c>
    </row>
    <row r="95" spans="1:7" ht="33.75" x14ac:dyDescent="0.2">
      <c r="A95" s="77" t="s">
        <v>128</v>
      </c>
      <c r="B95" s="78" t="s">
        <v>10</v>
      </c>
      <c r="C95" s="78" t="s">
        <v>11</v>
      </c>
      <c r="D95" s="78" t="s">
        <v>12</v>
      </c>
      <c r="E95" s="79" t="s">
        <v>129</v>
      </c>
      <c r="F95" s="80">
        <v>21200000</v>
      </c>
      <c r="G95" s="80">
        <v>0</v>
      </c>
    </row>
    <row r="96" spans="1:7" ht="33.75" x14ac:dyDescent="0.2">
      <c r="A96" s="89" t="s">
        <v>128</v>
      </c>
      <c r="B96" s="90" t="s">
        <v>64</v>
      </c>
      <c r="C96" s="90" t="s">
        <v>65</v>
      </c>
      <c r="D96" s="90" t="s">
        <v>12</v>
      </c>
      <c r="E96" s="91" t="s">
        <v>129</v>
      </c>
      <c r="F96" s="80">
        <v>350000000</v>
      </c>
      <c r="G96" s="80">
        <v>0</v>
      </c>
    </row>
    <row r="97" spans="1:10" x14ac:dyDescent="0.2">
      <c r="A97" s="77" t="s">
        <v>130</v>
      </c>
      <c r="B97" s="78" t="s">
        <v>64</v>
      </c>
      <c r="C97" s="78" t="s">
        <v>65</v>
      </c>
      <c r="D97" s="78" t="s">
        <v>12</v>
      </c>
      <c r="E97" s="79" t="s">
        <v>131</v>
      </c>
      <c r="F97" s="80">
        <v>50000000</v>
      </c>
      <c r="G97" s="80">
        <v>0</v>
      </c>
    </row>
    <row r="98" spans="1:10" x14ac:dyDescent="0.2">
      <c r="A98" s="77" t="s">
        <v>132</v>
      </c>
      <c r="B98" s="78" t="s">
        <v>10</v>
      </c>
      <c r="C98" s="78" t="s">
        <v>11</v>
      </c>
      <c r="D98" s="78" t="s">
        <v>12</v>
      </c>
      <c r="E98" s="79" t="s">
        <v>133</v>
      </c>
      <c r="F98" s="80">
        <v>231000000</v>
      </c>
      <c r="G98" s="80">
        <v>0</v>
      </c>
    </row>
    <row r="99" spans="1:10" x14ac:dyDescent="0.2">
      <c r="A99" s="77" t="s">
        <v>132</v>
      </c>
      <c r="B99" s="78" t="s">
        <v>64</v>
      </c>
      <c r="C99" s="78" t="s">
        <v>65</v>
      </c>
      <c r="D99" s="78" t="s">
        <v>12</v>
      </c>
      <c r="E99" s="79" t="s">
        <v>133</v>
      </c>
      <c r="F99" s="80">
        <v>120000000</v>
      </c>
      <c r="G99" s="80">
        <v>0</v>
      </c>
    </row>
    <row r="100" spans="1:10" s="2" customFormat="1" x14ac:dyDescent="0.2">
      <c r="A100" s="47" t="s">
        <v>173</v>
      </c>
      <c r="B100" s="48"/>
      <c r="C100" s="48"/>
      <c r="D100" s="49"/>
      <c r="E100" s="50" t="s">
        <v>172</v>
      </c>
      <c r="F100" s="87">
        <f t="shared" ref="F100:G100" si="22">SUM(F101+F104+F109+F110)</f>
        <v>2466000000</v>
      </c>
      <c r="G100" s="87">
        <f t="shared" si="22"/>
        <v>0</v>
      </c>
      <c r="H100" s="51"/>
      <c r="I100" s="51"/>
      <c r="J100" s="7"/>
    </row>
    <row r="101" spans="1:10" s="2" customFormat="1" x14ac:dyDescent="0.2">
      <c r="A101" s="19" t="s">
        <v>229</v>
      </c>
      <c r="B101" s="17"/>
      <c r="C101" s="17"/>
      <c r="D101" s="18"/>
      <c r="E101" s="6" t="s">
        <v>230</v>
      </c>
      <c r="F101" s="75">
        <f t="shared" ref="F101:G101" si="23">F102</f>
        <v>889000000</v>
      </c>
      <c r="G101" s="75">
        <f t="shared" si="23"/>
        <v>0</v>
      </c>
    </row>
    <row r="102" spans="1:10" s="2" customFormat="1" x14ac:dyDescent="0.2">
      <c r="A102" s="9" t="s">
        <v>231</v>
      </c>
      <c r="B102" s="10"/>
      <c r="C102" s="10"/>
      <c r="D102" s="11"/>
      <c r="E102" s="4" t="s">
        <v>232</v>
      </c>
      <c r="F102" s="81">
        <f t="shared" ref="F102:G102" si="24">SUM(F103)</f>
        <v>889000000</v>
      </c>
      <c r="G102" s="81">
        <f t="shared" si="24"/>
        <v>0</v>
      </c>
    </row>
    <row r="103" spans="1:10" s="2" customFormat="1" x14ac:dyDescent="0.2">
      <c r="A103" s="92" t="s">
        <v>191</v>
      </c>
      <c r="B103" s="12" t="s">
        <v>10</v>
      </c>
      <c r="C103" s="12" t="s">
        <v>11</v>
      </c>
      <c r="D103" s="12" t="s">
        <v>12</v>
      </c>
      <c r="E103" s="93" t="s">
        <v>190</v>
      </c>
      <c r="F103" s="94">
        <v>889000000</v>
      </c>
      <c r="G103" s="95">
        <v>0</v>
      </c>
      <c r="H103" s="7"/>
    </row>
    <row r="104" spans="1:10" s="2" customFormat="1" x14ac:dyDescent="0.2">
      <c r="A104" s="9" t="s">
        <v>233</v>
      </c>
      <c r="B104" s="10"/>
      <c r="C104" s="10"/>
      <c r="D104" s="11"/>
      <c r="E104" s="6" t="s">
        <v>234</v>
      </c>
      <c r="F104" s="81">
        <f t="shared" ref="F104:G105" si="25">F105</f>
        <v>469000000</v>
      </c>
      <c r="G104" s="81">
        <f t="shared" si="25"/>
        <v>0</v>
      </c>
    </row>
    <row r="105" spans="1:10" s="2" customFormat="1" ht="28.5" x14ac:dyDescent="0.2">
      <c r="A105" s="9" t="s">
        <v>235</v>
      </c>
      <c r="B105" s="10"/>
      <c r="C105" s="10"/>
      <c r="D105" s="11"/>
      <c r="E105" s="4" t="s">
        <v>236</v>
      </c>
      <c r="F105" s="81">
        <f t="shared" si="25"/>
        <v>469000000</v>
      </c>
      <c r="G105" s="81">
        <f t="shared" si="25"/>
        <v>0</v>
      </c>
    </row>
    <row r="106" spans="1:10" s="2" customFormat="1" ht="28.5" x14ac:dyDescent="0.2">
      <c r="A106" s="9" t="s">
        <v>189</v>
      </c>
      <c r="B106" s="10"/>
      <c r="C106" s="10"/>
      <c r="D106" s="11"/>
      <c r="E106" s="4" t="s">
        <v>237</v>
      </c>
      <c r="F106" s="81">
        <f t="shared" ref="F106:G106" si="26">SUM(F107:F108)</f>
        <v>469000000</v>
      </c>
      <c r="G106" s="81">
        <f t="shared" si="26"/>
        <v>0</v>
      </c>
    </row>
    <row r="107" spans="1:10" x14ac:dyDescent="0.2">
      <c r="A107" s="77" t="s">
        <v>134</v>
      </c>
      <c r="B107" s="78" t="s">
        <v>10</v>
      </c>
      <c r="C107" s="78" t="s">
        <v>11</v>
      </c>
      <c r="D107" s="78" t="s">
        <v>12</v>
      </c>
      <c r="E107" s="79" t="s">
        <v>135</v>
      </c>
      <c r="F107" s="80">
        <v>418000000</v>
      </c>
      <c r="G107" s="80">
        <v>0</v>
      </c>
    </row>
    <row r="108" spans="1:10" ht="22.5" x14ac:dyDescent="0.2">
      <c r="A108" s="77" t="s">
        <v>136</v>
      </c>
      <c r="B108" s="78" t="s">
        <v>10</v>
      </c>
      <c r="C108" s="78" t="s">
        <v>11</v>
      </c>
      <c r="D108" s="78" t="s">
        <v>12</v>
      </c>
      <c r="E108" s="79" t="s">
        <v>137</v>
      </c>
      <c r="F108" s="80">
        <v>51000000</v>
      </c>
      <c r="G108" s="80">
        <v>0</v>
      </c>
    </row>
    <row r="109" spans="1:10" s="2" customFormat="1" x14ac:dyDescent="0.2">
      <c r="A109" s="96" t="s">
        <v>188</v>
      </c>
      <c r="B109" s="12" t="s">
        <v>64</v>
      </c>
      <c r="C109" s="12" t="s">
        <v>65</v>
      </c>
      <c r="D109" s="12" t="s">
        <v>12</v>
      </c>
      <c r="E109" s="93" t="s">
        <v>187</v>
      </c>
      <c r="F109" s="94">
        <v>148000000</v>
      </c>
      <c r="G109" s="95">
        <v>0</v>
      </c>
      <c r="H109" s="7"/>
    </row>
    <row r="110" spans="1:10" s="2" customFormat="1" x14ac:dyDescent="0.2">
      <c r="A110" s="9" t="s">
        <v>186</v>
      </c>
      <c r="B110" s="10"/>
      <c r="C110" s="10"/>
      <c r="D110" s="11"/>
      <c r="E110" s="25" t="s">
        <v>185</v>
      </c>
      <c r="F110" s="81">
        <f t="shared" ref="F110:G110" si="27">F111</f>
        <v>960000000</v>
      </c>
      <c r="G110" s="81">
        <f t="shared" si="27"/>
        <v>0</v>
      </c>
    </row>
    <row r="111" spans="1:10" s="2" customFormat="1" x14ac:dyDescent="0.2">
      <c r="A111" s="9" t="s">
        <v>238</v>
      </c>
      <c r="B111" s="10"/>
      <c r="C111" s="10"/>
      <c r="D111" s="11"/>
      <c r="E111" s="25" t="s">
        <v>239</v>
      </c>
      <c r="F111" s="81">
        <f t="shared" ref="F111:G111" si="28">SUM(F112:F113)</f>
        <v>960000000</v>
      </c>
      <c r="G111" s="81">
        <f t="shared" si="28"/>
        <v>0</v>
      </c>
    </row>
    <row r="112" spans="1:10" x14ac:dyDescent="0.2">
      <c r="A112" s="77" t="s">
        <v>138</v>
      </c>
      <c r="B112" s="78" t="s">
        <v>10</v>
      </c>
      <c r="C112" s="78" t="s">
        <v>11</v>
      </c>
      <c r="D112" s="78" t="s">
        <v>12</v>
      </c>
      <c r="E112" s="79" t="s">
        <v>139</v>
      </c>
      <c r="F112" s="80">
        <v>360000000</v>
      </c>
      <c r="G112" s="80">
        <v>0</v>
      </c>
    </row>
    <row r="113" spans="1:12" x14ac:dyDescent="0.2">
      <c r="A113" s="77" t="s">
        <v>138</v>
      </c>
      <c r="B113" s="78" t="s">
        <v>64</v>
      </c>
      <c r="C113" s="78" t="s">
        <v>65</v>
      </c>
      <c r="D113" s="78" t="s">
        <v>12</v>
      </c>
      <c r="E113" s="79" t="s">
        <v>139</v>
      </c>
      <c r="F113" s="80">
        <v>600000000</v>
      </c>
      <c r="G113" s="80">
        <v>0</v>
      </c>
    </row>
    <row r="114" spans="1:12" s="2" customFormat="1" ht="28.5" x14ac:dyDescent="0.2">
      <c r="A114" s="47" t="s">
        <v>171</v>
      </c>
      <c r="B114" s="48"/>
      <c r="C114" s="48"/>
      <c r="D114" s="49"/>
      <c r="E114" s="50" t="s">
        <v>169</v>
      </c>
      <c r="F114" s="87">
        <f t="shared" ref="F114:G114" si="29">SUM(F115+F119+F120+F122)</f>
        <v>843000000</v>
      </c>
      <c r="G114" s="87">
        <f t="shared" si="29"/>
        <v>0</v>
      </c>
      <c r="H114" s="51"/>
    </row>
    <row r="115" spans="1:12" s="2" customFormat="1" x14ac:dyDescent="0.2">
      <c r="A115" s="26" t="s">
        <v>240</v>
      </c>
      <c r="B115" s="21"/>
      <c r="C115" s="21"/>
      <c r="D115" s="22"/>
      <c r="E115" s="27" t="s">
        <v>184</v>
      </c>
      <c r="F115" s="97">
        <f t="shared" ref="F115:G115" si="30">F116</f>
        <v>345000000</v>
      </c>
      <c r="G115" s="97">
        <f t="shared" si="30"/>
        <v>0</v>
      </c>
    </row>
    <row r="116" spans="1:12" s="2" customFormat="1" x14ac:dyDescent="0.2">
      <c r="A116" s="26" t="s">
        <v>241</v>
      </c>
      <c r="B116" s="21"/>
      <c r="C116" s="21"/>
      <c r="D116" s="22"/>
      <c r="E116" s="27" t="s">
        <v>242</v>
      </c>
      <c r="F116" s="88">
        <f t="shared" ref="F116:G116" si="31">SUM(F117:F118)</f>
        <v>345000000</v>
      </c>
      <c r="G116" s="88">
        <f t="shared" si="31"/>
        <v>0</v>
      </c>
    </row>
    <row r="117" spans="1:12" x14ac:dyDescent="0.2">
      <c r="A117" s="77" t="s">
        <v>140</v>
      </c>
      <c r="B117" s="78" t="s">
        <v>64</v>
      </c>
      <c r="C117" s="78" t="s">
        <v>65</v>
      </c>
      <c r="D117" s="78" t="s">
        <v>12</v>
      </c>
      <c r="E117" s="79" t="s">
        <v>141</v>
      </c>
      <c r="F117" s="80">
        <v>325000000</v>
      </c>
      <c r="G117" s="80">
        <v>0</v>
      </c>
    </row>
    <row r="118" spans="1:12" x14ac:dyDescent="0.2">
      <c r="A118" s="77" t="s">
        <v>142</v>
      </c>
      <c r="B118" s="78" t="s">
        <v>64</v>
      </c>
      <c r="C118" s="78" t="s">
        <v>65</v>
      </c>
      <c r="D118" s="78" t="s">
        <v>12</v>
      </c>
      <c r="E118" s="79" t="s">
        <v>143</v>
      </c>
      <c r="F118" s="80">
        <v>20000000</v>
      </c>
      <c r="G118" s="80">
        <v>0</v>
      </c>
    </row>
    <row r="119" spans="1:12" s="2" customFormat="1" x14ac:dyDescent="0.2">
      <c r="A119" s="96" t="s">
        <v>183</v>
      </c>
      <c r="B119" s="12" t="s">
        <v>64</v>
      </c>
      <c r="C119" s="12" t="s">
        <v>65</v>
      </c>
      <c r="D119" s="12" t="s">
        <v>12</v>
      </c>
      <c r="E119" s="93" t="s">
        <v>182</v>
      </c>
      <c r="F119" s="94">
        <v>26000000</v>
      </c>
      <c r="G119" s="95">
        <v>0</v>
      </c>
      <c r="H119" s="7"/>
    </row>
    <row r="120" spans="1:12" s="2" customFormat="1" x14ac:dyDescent="0.2">
      <c r="A120" s="28" t="s">
        <v>243</v>
      </c>
      <c r="B120" s="29"/>
      <c r="C120" s="29"/>
      <c r="D120" s="30"/>
      <c r="E120" s="23" t="s">
        <v>244</v>
      </c>
      <c r="F120" s="98">
        <f t="shared" ref="F120:G120" si="32">SUM(F121)</f>
        <v>465000000</v>
      </c>
      <c r="G120" s="98">
        <f t="shared" si="32"/>
        <v>0</v>
      </c>
    </row>
    <row r="121" spans="1:12" s="2" customFormat="1" x14ac:dyDescent="0.2">
      <c r="A121" s="96" t="s">
        <v>181</v>
      </c>
      <c r="B121" s="12" t="s">
        <v>10</v>
      </c>
      <c r="C121" s="12" t="s">
        <v>180</v>
      </c>
      <c r="D121" s="12" t="s">
        <v>170</v>
      </c>
      <c r="E121" s="93" t="s">
        <v>179</v>
      </c>
      <c r="F121" s="94">
        <v>465000000</v>
      </c>
      <c r="G121" s="95">
        <v>0</v>
      </c>
      <c r="H121" s="7"/>
    </row>
    <row r="122" spans="1:12" s="2" customFormat="1" x14ac:dyDescent="0.2">
      <c r="A122" s="28" t="s">
        <v>178</v>
      </c>
      <c r="B122" s="29"/>
      <c r="C122" s="29"/>
      <c r="D122" s="30"/>
      <c r="E122" s="23" t="s">
        <v>177</v>
      </c>
      <c r="F122" s="99">
        <f t="shared" ref="F122:G123" si="33">F123</f>
        <v>7000000</v>
      </c>
      <c r="G122" s="99">
        <f t="shared" si="33"/>
        <v>0</v>
      </c>
    </row>
    <row r="123" spans="1:12" s="8" customFormat="1" x14ac:dyDescent="0.2">
      <c r="A123" s="28" t="s">
        <v>245</v>
      </c>
      <c r="B123" s="29"/>
      <c r="C123" s="29"/>
      <c r="D123" s="30"/>
      <c r="E123" s="23" t="s">
        <v>246</v>
      </c>
      <c r="F123" s="99">
        <f t="shared" si="33"/>
        <v>7000000</v>
      </c>
      <c r="G123" s="99">
        <f t="shared" si="33"/>
        <v>0</v>
      </c>
      <c r="H123" s="2"/>
      <c r="I123" s="2"/>
      <c r="J123" s="2"/>
      <c r="K123" s="2"/>
      <c r="L123" s="2"/>
    </row>
    <row r="124" spans="1:12" x14ac:dyDescent="0.2">
      <c r="A124" s="77" t="s">
        <v>144</v>
      </c>
      <c r="B124" s="78" t="s">
        <v>64</v>
      </c>
      <c r="C124" s="78" t="s">
        <v>65</v>
      </c>
      <c r="D124" s="78" t="s">
        <v>12</v>
      </c>
      <c r="E124" s="79" t="s">
        <v>145</v>
      </c>
      <c r="F124" s="80">
        <v>7000000</v>
      </c>
      <c r="G124" s="80">
        <v>0</v>
      </c>
    </row>
    <row r="125" spans="1:12" s="8" customFormat="1" x14ac:dyDescent="0.2">
      <c r="A125" s="31" t="s">
        <v>147</v>
      </c>
      <c r="B125" s="32"/>
      <c r="C125" s="32"/>
      <c r="D125" s="33"/>
      <c r="E125" s="34" t="s">
        <v>247</v>
      </c>
      <c r="F125" s="100">
        <f t="shared" ref="F125:G125" si="34">+F126+F129+F133+F136+F139+F143</f>
        <v>65382873157</v>
      </c>
      <c r="G125" s="100">
        <f t="shared" si="34"/>
        <v>0</v>
      </c>
      <c r="H125" s="7"/>
      <c r="I125" s="7"/>
      <c r="J125" s="7"/>
      <c r="K125" s="52"/>
      <c r="L125" s="52"/>
    </row>
    <row r="126" spans="1:12" s="2" customFormat="1" ht="71.25" x14ac:dyDescent="0.2">
      <c r="A126" s="13" t="s">
        <v>248</v>
      </c>
      <c r="B126" s="10"/>
      <c r="C126" s="10"/>
      <c r="D126" s="11"/>
      <c r="E126" s="27" t="s">
        <v>249</v>
      </c>
      <c r="F126" s="76">
        <f t="shared" ref="F126:G126" si="35">SUM(F127:F128)</f>
        <v>9031889587</v>
      </c>
      <c r="G126" s="76">
        <f t="shared" si="35"/>
        <v>0</v>
      </c>
      <c r="H126" s="53"/>
    </row>
    <row r="127" spans="1:12" ht="56.25" x14ac:dyDescent="0.2">
      <c r="A127" s="77" t="s">
        <v>146</v>
      </c>
      <c r="B127" s="78" t="s">
        <v>10</v>
      </c>
      <c r="C127" s="78" t="s">
        <v>11</v>
      </c>
      <c r="D127" s="78" t="s">
        <v>12</v>
      </c>
      <c r="E127" s="79" t="s">
        <v>148</v>
      </c>
      <c r="F127" s="80">
        <v>3663000000</v>
      </c>
      <c r="G127" s="80">
        <v>0</v>
      </c>
    </row>
    <row r="128" spans="1:12" ht="56.25" x14ac:dyDescent="0.2">
      <c r="A128" s="77" t="s">
        <v>146</v>
      </c>
      <c r="B128" s="78" t="s">
        <v>64</v>
      </c>
      <c r="C128" s="78" t="s">
        <v>65</v>
      </c>
      <c r="D128" s="78" t="s">
        <v>12</v>
      </c>
      <c r="E128" s="79" t="s">
        <v>148</v>
      </c>
      <c r="F128" s="80">
        <v>5368889587</v>
      </c>
      <c r="G128" s="80">
        <v>0</v>
      </c>
    </row>
    <row r="129" spans="1:12" s="2" customFormat="1" ht="71.25" x14ac:dyDescent="0.2">
      <c r="A129" s="26" t="s">
        <v>250</v>
      </c>
      <c r="B129" s="21"/>
      <c r="C129" s="35"/>
      <c r="D129" s="22"/>
      <c r="E129" s="27" t="s">
        <v>251</v>
      </c>
      <c r="F129" s="97">
        <f t="shared" ref="F129:G129" si="36">SUM(F130:F132)</f>
        <v>5353974192</v>
      </c>
      <c r="G129" s="97">
        <f t="shared" si="36"/>
        <v>0</v>
      </c>
      <c r="H129" s="54"/>
      <c r="I129" s="52"/>
      <c r="J129" s="52"/>
    </row>
    <row r="130" spans="1:12" ht="67.5" x14ac:dyDescent="0.2">
      <c r="A130" s="77" t="s">
        <v>149</v>
      </c>
      <c r="B130" s="78" t="s">
        <v>10</v>
      </c>
      <c r="C130" s="78" t="s">
        <v>11</v>
      </c>
      <c r="D130" s="78" t="s">
        <v>12</v>
      </c>
      <c r="E130" s="79" t="s">
        <v>150</v>
      </c>
      <c r="F130" s="80">
        <v>0</v>
      </c>
      <c r="G130" s="80">
        <v>0</v>
      </c>
    </row>
    <row r="131" spans="1:12" ht="67.5" x14ac:dyDescent="0.2">
      <c r="A131" s="77" t="s">
        <v>149</v>
      </c>
      <c r="B131" s="78" t="s">
        <v>64</v>
      </c>
      <c r="C131" s="78" t="s">
        <v>65</v>
      </c>
      <c r="D131" s="78" t="s">
        <v>12</v>
      </c>
      <c r="E131" s="79" t="s">
        <v>150</v>
      </c>
      <c r="F131" s="80">
        <v>3896974192</v>
      </c>
      <c r="G131" s="80">
        <v>0</v>
      </c>
    </row>
    <row r="132" spans="1:12" ht="56.25" x14ac:dyDescent="0.2">
      <c r="A132" s="77" t="s">
        <v>151</v>
      </c>
      <c r="B132" s="78" t="s">
        <v>64</v>
      </c>
      <c r="C132" s="78" t="s">
        <v>65</v>
      </c>
      <c r="D132" s="78" t="s">
        <v>12</v>
      </c>
      <c r="E132" s="79" t="s">
        <v>152</v>
      </c>
      <c r="F132" s="80">
        <v>1457000000</v>
      </c>
      <c r="G132" s="80">
        <v>0</v>
      </c>
    </row>
    <row r="133" spans="1:12" s="2" customFormat="1" ht="57" x14ac:dyDescent="0.2">
      <c r="A133" s="26" t="s">
        <v>252</v>
      </c>
      <c r="B133" s="21"/>
      <c r="C133" s="21"/>
      <c r="D133" s="22"/>
      <c r="E133" s="27" t="s">
        <v>253</v>
      </c>
      <c r="F133" s="97">
        <f t="shared" ref="F133:G133" si="37">SUM(F134:F135)</f>
        <v>41729009378</v>
      </c>
      <c r="G133" s="97">
        <f t="shared" si="37"/>
        <v>0</v>
      </c>
      <c r="H133" s="55"/>
      <c r="I133" s="56"/>
      <c r="J133" s="56"/>
      <c r="L133" s="7"/>
    </row>
    <row r="134" spans="1:12" ht="45" x14ac:dyDescent="0.2">
      <c r="A134" s="77" t="s">
        <v>153</v>
      </c>
      <c r="B134" s="78" t="s">
        <v>10</v>
      </c>
      <c r="C134" s="78" t="s">
        <v>11</v>
      </c>
      <c r="D134" s="78" t="s">
        <v>12</v>
      </c>
      <c r="E134" s="79" t="s">
        <v>154</v>
      </c>
      <c r="F134" s="80">
        <v>2085911570</v>
      </c>
      <c r="G134" s="80">
        <v>0</v>
      </c>
    </row>
    <row r="135" spans="1:12" ht="45" x14ac:dyDescent="0.2">
      <c r="A135" s="77" t="s">
        <v>153</v>
      </c>
      <c r="B135" s="78" t="s">
        <v>64</v>
      </c>
      <c r="C135" s="78" t="s">
        <v>155</v>
      </c>
      <c r="D135" s="78" t="s">
        <v>12</v>
      </c>
      <c r="E135" s="79" t="s">
        <v>154</v>
      </c>
      <c r="F135" s="80">
        <v>39643097808</v>
      </c>
      <c r="G135" s="80">
        <v>0</v>
      </c>
    </row>
    <row r="136" spans="1:12" s="2" customFormat="1" ht="42.75" x14ac:dyDescent="0.2">
      <c r="A136" s="26" t="s">
        <v>254</v>
      </c>
      <c r="B136" s="21"/>
      <c r="C136" s="21"/>
      <c r="D136" s="22"/>
      <c r="E136" s="27" t="s">
        <v>255</v>
      </c>
      <c r="F136" s="97">
        <f t="shared" ref="F136:G136" si="38">SUM(F137:F138)</f>
        <v>1464000000</v>
      </c>
      <c r="G136" s="97">
        <f t="shared" si="38"/>
        <v>0</v>
      </c>
      <c r="H136" s="55"/>
      <c r="I136" s="57"/>
      <c r="J136" s="58"/>
    </row>
    <row r="137" spans="1:12" ht="45" x14ac:dyDescent="0.2">
      <c r="A137" s="77" t="s">
        <v>158</v>
      </c>
      <c r="B137" s="78" t="s">
        <v>64</v>
      </c>
      <c r="C137" s="78" t="s">
        <v>65</v>
      </c>
      <c r="D137" s="78" t="s">
        <v>12</v>
      </c>
      <c r="E137" s="79" t="s">
        <v>159</v>
      </c>
      <c r="F137" s="80">
        <v>968250000</v>
      </c>
      <c r="G137" s="80">
        <v>0</v>
      </c>
    </row>
    <row r="138" spans="1:12" ht="45" x14ac:dyDescent="0.2">
      <c r="A138" s="77" t="s">
        <v>156</v>
      </c>
      <c r="B138" s="78" t="s">
        <v>64</v>
      </c>
      <c r="C138" s="78" t="s">
        <v>65</v>
      </c>
      <c r="D138" s="78" t="s">
        <v>12</v>
      </c>
      <c r="E138" s="79" t="s">
        <v>157</v>
      </c>
      <c r="F138" s="80">
        <v>495750000</v>
      </c>
      <c r="G138" s="80">
        <v>0</v>
      </c>
    </row>
    <row r="139" spans="1:12" s="2" customFormat="1" ht="28.5" x14ac:dyDescent="0.2">
      <c r="A139" s="26" t="s">
        <v>256</v>
      </c>
      <c r="B139" s="22"/>
      <c r="C139" s="22"/>
      <c r="D139" s="22"/>
      <c r="E139" s="27" t="s">
        <v>257</v>
      </c>
      <c r="F139" s="97">
        <f t="shared" ref="F139:G139" si="39">SUM(F140:F142)</f>
        <v>3804000000</v>
      </c>
      <c r="G139" s="97">
        <f t="shared" si="39"/>
        <v>0</v>
      </c>
      <c r="H139" s="55"/>
      <c r="I139" s="52"/>
    </row>
    <row r="140" spans="1:12" ht="33.75" x14ac:dyDescent="0.2">
      <c r="A140" s="77" t="s">
        <v>160</v>
      </c>
      <c r="B140" s="78" t="s">
        <v>10</v>
      </c>
      <c r="C140" s="78" t="s">
        <v>11</v>
      </c>
      <c r="D140" s="78" t="s">
        <v>12</v>
      </c>
      <c r="E140" s="79" t="s">
        <v>161</v>
      </c>
      <c r="F140" s="80">
        <v>1000000000</v>
      </c>
      <c r="G140" s="80">
        <v>0</v>
      </c>
    </row>
    <row r="141" spans="1:12" ht="33.75" x14ac:dyDescent="0.2">
      <c r="A141" s="77" t="s">
        <v>160</v>
      </c>
      <c r="B141" s="78" t="s">
        <v>64</v>
      </c>
      <c r="C141" s="78" t="s">
        <v>65</v>
      </c>
      <c r="D141" s="78" t="s">
        <v>12</v>
      </c>
      <c r="E141" s="79" t="s">
        <v>161</v>
      </c>
      <c r="F141" s="80">
        <v>2610627500</v>
      </c>
      <c r="G141" s="80">
        <v>0</v>
      </c>
    </row>
    <row r="142" spans="1:12" ht="33.75" x14ac:dyDescent="0.2">
      <c r="A142" s="77" t="s">
        <v>162</v>
      </c>
      <c r="B142" s="78" t="s">
        <v>64</v>
      </c>
      <c r="C142" s="78" t="s">
        <v>65</v>
      </c>
      <c r="D142" s="78" t="s">
        <v>12</v>
      </c>
      <c r="E142" s="79" t="s">
        <v>163</v>
      </c>
      <c r="F142" s="80">
        <v>193372500</v>
      </c>
      <c r="G142" s="80">
        <v>0</v>
      </c>
    </row>
    <row r="143" spans="1:12" s="2" customFormat="1" ht="42.75" x14ac:dyDescent="0.2">
      <c r="A143" s="26" t="s">
        <v>258</v>
      </c>
      <c r="B143" s="22"/>
      <c r="C143" s="22"/>
      <c r="D143" s="22"/>
      <c r="E143" s="27" t="s">
        <v>259</v>
      </c>
      <c r="F143" s="97">
        <f t="shared" ref="F143:G143" si="40">SUM(F144:F145)</f>
        <v>4000000000</v>
      </c>
      <c r="G143" s="97">
        <f t="shared" si="40"/>
        <v>0</v>
      </c>
      <c r="H143" s="59"/>
      <c r="I143" s="52"/>
    </row>
    <row r="144" spans="1:12" ht="45" x14ac:dyDescent="0.2">
      <c r="A144" s="77" t="s">
        <v>166</v>
      </c>
      <c r="B144" s="78" t="s">
        <v>64</v>
      </c>
      <c r="C144" s="78" t="s">
        <v>65</v>
      </c>
      <c r="D144" s="78" t="s">
        <v>12</v>
      </c>
      <c r="E144" s="79" t="s">
        <v>167</v>
      </c>
      <c r="F144" s="80">
        <v>1570000000</v>
      </c>
      <c r="G144" s="80">
        <v>0</v>
      </c>
    </row>
    <row r="145" spans="1:12" ht="45" x14ac:dyDescent="0.2">
      <c r="A145" s="77" t="s">
        <v>164</v>
      </c>
      <c r="B145" s="78" t="s">
        <v>64</v>
      </c>
      <c r="C145" s="78" t="s">
        <v>65</v>
      </c>
      <c r="D145" s="78" t="s">
        <v>12</v>
      </c>
      <c r="E145" s="79" t="s">
        <v>165</v>
      </c>
      <c r="F145" s="80">
        <v>2430000000</v>
      </c>
      <c r="G145" s="80">
        <v>0</v>
      </c>
    </row>
    <row r="146" spans="1:12" s="8" customFormat="1" x14ac:dyDescent="0.2">
      <c r="A146" s="36" t="s">
        <v>0</v>
      </c>
      <c r="B146" s="36" t="s">
        <v>0</v>
      </c>
      <c r="C146" s="36" t="s">
        <v>0</v>
      </c>
      <c r="D146" s="36" t="s">
        <v>0</v>
      </c>
      <c r="E146" s="36" t="s">
        <v>0</v>
      </c>
      <c r="F146" s="101">
        <f>+F5+F125</f>
        <v>264318681123</v>
      </c>
      <c r="G146" s="101">
        <f t="shared" ref="G146" si="41">+G5+G125</f>
        <v>9062000000</v>
      </c>
      <c r="H146" s="2"/>
      <c r="I146" s="2"/>
      <c r="J146" s="2"/>
      <c r="K146" s="2"/>
      <c r="L146" s="2"/>
    </row>
    <row r="147" spans="1:12" s="2" customFormat="1" ht="110.25" customHeight="1" x14ac:dyDescent="0.2">
      <c r="A147" s="70" t="s">
        <v>266</v>
      </c>
      <c r="B147" s="70"/>
      <c r="C147" s="70"/>
      <c r="D147" s="70"/>
      <c r="E147" s="70"/>
      <c r="F147" s="60"/>
      <c r="G147" s="61"/>
    </row>
  </sheetData>
  <mergeCells count="5">
    <mergeCell ref="A1:A3"/>
    <mergeCell ref="B2:G2"/>
    <mergeCell ref="B3:G3"/>
    <mergeCell ref="A147:E147"/>
    <mergeCell ref="B1:I1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Ppto Web Febrero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Marly Esperanza Berbesi Leal</dc:creator>
  <cp:lastModifiedBy>Blanca Ximena Quintana</cp:lastModifiedBy>
  <dcterms:created xsi:type="dcterms:W3CDTF">2025-12-01T20:30:41Z</dcterms:created>
  <dcterms:modified xsi:type="dcterms:W3CDTF">2026-03-05T14:46:01Z</dcterms:modified>
</cp:coreProperties>
</file>